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45" windowWidth="21075" windowHeight="10815"/>
  </bookViews>
  <sheets>
    <sheet name="Response" sheetId="4" r:id="rId1"/>
    <sheet name="HN DSG 17-18" sheetId="5" r:id="rId2"/>
    <sheet name="HN DSG 16-17" sheetId="6" r:id="rId3"/>
    <sheet name="HN DSG 15-16" sheetId="7" r:id="rId4"/>
    <sheet name="HN DSG 14-15" sheetId="8" r:id="rId5"/>
    <sheet name="SARS Funding" sheetId="2" r:id="rId6"/>
    <sheet name="SEN Reform Grant" sheetId="3" r:id="rId7"/>
  </sheets>
  <externalReferences>
    <externalReference r:id="rId8"/>
    <externalReference r:id="rId9"/>
    <externalReference r:id="rId10"/>
    <externalReference r:id="rId11"/>
    <externalReference r:id="rId12"/>
  </externalReferences>
  <definedNames>
    <definedName name="_xlnm._FilterDatabase" localSheetId="4" hidden="1">'HN DSG 14-15'!$A$6:$Y$157</definedName>
    <definedName name="_xlnm._FilterDatabase" localSheetId="3" hidden="1">'HN DSG 15-16'!$A$3:$N$154</definedName>
    <definedName name="_xlnm._FilterDatabase" localSheetId="2" hidden="1">'HN DSG 16-17'!$A$3:$L$154</definedName>
    <definedName name="_xlnm._FilterDatabase" localSheetId="1" hidden="1">'HN DSG 17-18'!$A$3:$XFB$156</definedName>
  </definedNames>
  <calcPr calcId="144525"/>
</workbook>
</file>

<file path=xl/calcChain.xml><?xml version="1.0" encoding="utf-8"?>
<calcChain xmlns="http://schemas.openxmlformats.org/spreadsheetml/2006/main">
  <c r="E7" i="4" l="1"/>
  <c r="D7" i="4"/>
  <c r="C7" i="4"/>
  <c r="B7" i="4"/>
  <c r="E8" i="4"/>
  <c r="D8" i="4"/>
  <c r="C8" i="4"/>
  <c r="B8" i="4"/>
  <c r="E6" i="4"/>
  <c r="E9" i="4" s="1"/>
  <c r="D6" i="4"/>
  <c r="D9" i="4" s="1"/>
  <c r="C6" i="4"/>
  <c r="C9" i="4" s="1"/>
  <c r="B6" i="4"/>
  <c r="B9" i="4" s="1"/>
  <c r="C34" i="3"/>
  <c r="B31" i="3"/>
  <c r="B30" i="3"/>
  <c r="B34" i="3" s="1"/>
  <c r="D26" i="3"/>
  <c r="C23" i="3"/>
  <c r="D22" i="3"/>
  <c r="D21" i="3"/>
  <c r="D20" i="3"/>
  <c r="B19" i="3"/>
  <c r="B23" i="3" s="1"/>
  <c r="D15" i="3"/>
  <c r="D13" i="3"/>
  <c r="D11" i="3"/>
  <c r="D9" i="3"/>
  <c r="C8" i="3"/>
  <c r="C10" i="3" s="1"/>
  <c r="C12" i="3" s="1"/>
  <c r="C14" i="3" s="1"/>
  <c r="C16" i="3" s="1"/>
  <c r="C25" i="3" s="1"/>
  <c r="C27" i="3" s="1"/>
  <c r="C36" i="3" s="1"/>
  <c r="B8" i="3"/>
  <c r="B10" i="3" s="1"/>
  <c r="B12" i="3" s="1"/>
  <c r="B14" i="3" s="1"/>
  <c r="B16" i="3" s="1"/>
  <c r="B25" i="3" s="1"/>
  <c r="D7" i="3"/>
  <c r="D4" i="3"/>
  <c r="D8" i="3" s="1"/>
  <c r="D10" i="3" s="1"/>
  <c r="D12" i="3" s="1"/>
  <c r="D14" i="3" s="1"/>
  <c r="D16" i="3" s="1"/>
  <c r="D25" i="3" l="1"/>
  <c r="D27" i="3" s="1"/>
  <c r="B27" i="3"/>
  <c r="B36" i="3" s="1"/>
  <c r="D19" i="3"/>
  <c r="D23" i="3" s="1"/>
  <c r="J153" i="5" l="1"/>
  <c r="I153" i="5"/>
  <c r="G153" i="5"/>
  <c r="E153" i="5"/>
  <c r="D153" i="5"/>
  <c r="H153" i="5" s="1"/>
  <c r="C153" i="5"/>
  <c r="F153" i="5" s="1"/>
  <c r="J152" i="5"/>
  <c r="I152" i="5"/>
  <c r="G152" i="5"/>
  <c r="E152" i="5"/>
  <c r="D152" i="5"/>
  <c r="H152" i="5" s="1"/>
  <c r="C152" i="5"/>
  <c r="F152" i="5" s="1"/>
  <c r="J151" i="5"/>
  <c r="I151" i="5"/>
  <c r="G151" i="5"/>
  <c r="E151" i="5"/>
  <c r="D151" i="5"/>
  <c r="H151" i="5" s="1"/>
  <c r="C151" i="5"/>
  <c r="F151" i="5" s="1"/>
  <c r="J150" i="5"/>
  <c r="I150" i="5"/>
  <c r="G150" i="5"/>
  <c r="E150" i="5"/>
  <c r="D150" i="5"/>
  <c r="H150" i="5" s="1"/>
  <c r="C150" i="5"/>
  <c r="F150" i="5" s="1"/>
  <c r="J149" i="5"/>
  <c r="I149" i="5"/>
  <c r="G149" i="5"/>
  <c r="E149" i="5"/>
  <c r="D149" i="5"/>
  <c r="H149" i="5" s="1"/>
  <c r="C149" i="5"/>
  <c r="F149" i="5" s="1"/>
  <c r="J148" i="5"/>
  <c r="I148" i="5"/>
  <c r="G148" i="5"/>
  <c r="E148" i="5"/>
  <c r="D148" i="5"/>
  <c r="H148" i="5" s="1"/>
  <c r="C148" i="5"/>
  <c r="F148" i="5" s="1"/>
  <c r="J147" i="5"/>
  <c r="I147" i="5"/>
  <c r="G147" i="5"/>
  <c r="E147" i="5"/>
  <c r="D147" i="5"/>
  <c r="H147" i="5" s="1"/>
  <c r="C147" i="5"/>
  <c r="F147" i="5" s="1"/>
  <c r="J146" i="5"/>
  <c r="I146" i="5"/>
  <c r="G146" i="5"/>
  <c r="E146" i="5"/>
  <c r="D146" i="5"/>
  <c r="H146" i="5" s="1"/>
  <c r="C146" i="5"/>
  <c r="F146" i="5" s="1"/>
  <c r="J145" i="5"/>
  <c r="I145" i="5"/>
  <c r="G145" i="5"/>
  <c r="E145" i="5"/>
  <c r="D145" i="5"/>
  <c r="H145" i="5" s="1"/>
  <c r="C145" i="5"/>
  <c r="F145" i="5" s="1"/>
  <c r="J144" i="5"/>
  <c r="I144" i="5"/>
  <c r="G144" i="5"/>
  <c r="E144" i="5"/>
  <c r="D144" i="5"/>
  <c r="H144" i="5" s="1"/>
  <c r="C144" i="5"/>
  <c r="F144" i="5" s="1"/>
  <c r="J143" i="5"/>
  <c r="I143" i="5"/>
  <c r="G143" i="5"/>
  <c r="E143" i="5"/>
  <c r="D143" i="5"/>
  <c r="H143" i="5" s="1"/>
  <c r="C143" i="5"/>
  <c r="F143" i="5" s="1"/>
  <c r="J142" i="5"/>
  <c r="I142" i="5"/>
  <c r="G142" i="5"/>
  <c r="E142" i="5"/>
  <c r="D142" i="5"/>
  <c r="H142" i="5" s="1"/>
  <c r="C142" i="5"/>
  <c r="F142" i="5" s="1"/>
  <c r="J141" i="5"/>
  <c r="I141" i="5"/>
  <c r="G141" i="5"/>
  <c r="E141" i="5"/>
  <c r="D141" i="5"/>
  <c r="H141" i="5" s="1"/>
  <c r="C141" i="5"/>
  <c r="F141" i="5" s="1"/>
  <c r="J140" i="5"/>
  <c r="I140" i="5"/>
  <c r="G140" i="5"/>
  <c r="E140" i="5"/>
  <c r="D140" i="5"/>
  <c r="H140" i="5" s="1"/>
  <c r="C140" i="5"/>
  <c r="F140" i="5" s="1"/>
  <c r="J139" i="5"/>
  <c r="I139" i="5"/>
  <c r="G139" i="5"/>
  <c r="E139" i="5"/>
  <c r="D139" i="5"/>
  <c r="H139" i="5" s="1"/>
  <c r="C139" i="5"/>
  <c r="F139" i="5" s="1"/>
  <c r="J138" i="5"/>
  <c r="I138" i="5"/>
  <c r="G138" i="5"/>
  <c r="E138" i="5"/>
  <c r="D138" i="5"/>
  <c r="H138" i="5" s="1"/>
  <c r="C138" i="5"/>
  <c r="F138" i="5" s="1"/>
  <c r="J137" i="5"/>
  <c r="I137" i="5"/>
  <c r="G137" i="5"/>
  <c r="E137" i="5"/>
  <c r="D137" i="5"/>
  <c r="H137" i="5" s="1"/>
  <c r="C137" i="5"/>
  <c r="F137" i="5" s="1"/>
  <c r="J136" i="5"/>
  <c r="I136" i="5"/>
  <c r="G136" i="5"/>
  <c r="E136" i="5"/>
  <c r="D136" i="5"/>
  <c r="H136" i="5" s="1"/>
  <c r="C136" i="5"/>
  <c r="F136" i="5" s="1"/>
  <c r="J135" i="5"/>
  <c r="I135" i="5"/>
  <c r="G135" i="5"/>
  <c r="E135" i="5"/>
  <c r="D135" i="5"/>
  <c r="H135" i="5" s="1"/>
  <c r="C135" i="5"/>
  <c r="F135" i="5" s="1"/>
  <c r="J134" i="5"/>
  <c r="I134" i="5"/>
  <c r="G134" i="5"/>
  <c r="E134" i="5"/>
  <c r="D134" i="5"/>
  <c r="H134" i="5" s="1"/>
  <c r="C134" i="5"/>
  <c r="F134" i="5" s="1"/>
  <c r="J133" i="5"/>
  <c r="I133" i="5"/>
  <c r="G133" i="5"/>
  <c r="E133" i="5"/>
  <c r="D133" i="5"/>
  <c r="H133" i="5" s="1"/>
  <c r="C133" i="5"/>
  <c r="F133" i="5" s="1"/>
  <c r="J132" i="5"/>
  <c r="I132" i="5"/>
  <c r="G132" i="5"/>
  <c r="E132" i="5"/>
  <c r="D132" i="5"/>
  <c r="H132" i="5" s="1"/>
  <c r="C132" i="5"/>
  <c r="F132" i="5" s="1"/>
  <c r="J131" i="5"/>
  <c r="I131" i="5"/>
  <c r="G131" i="5"/>
  <c r="E131" i="5"/>
  <c r="D131" i="5"/>
  <c r="H131" i="5" s="1"/>
  <c r="C131" i="5"/>
  <c r="F131" i="5" s="1"/>
  <c r="J130" i="5"/>
  <c r="I130" i="5"/>
  <c r="G130" i="5"/>
  <c r="E130" i="5"/>
  <c r="D130" i="5"/>
  <c r="H130" i="5" s="1"/>
  <c r="C130" i="5"/>
  <c r="F130" i="5" s="1"/>
  <c r="J129" i="5"/>
  <c r="I129" i="5"/>
  <c r="G129" i="5"/>
  <c r="E129" i="5"/>
  <c r="D129" i="5"/>
  <c r="H129" i="5" s="1"/>
  <c r="C129" i="5"/>
  <c r="F129" i="5" s="1"/>
  <c r="J128" i="5"/>
  <c r="I128" i="5"/>
  <c r="G128" i="5"/>
  <c r="E128" i="5"/>
  <c r="D128" i="5"/>
  <c r="H128" i="5" s="1"/>
  <c r="C128" i="5"/>
  <c r="F128" i="5" s="1"/>
  <c r="J127" i="5"/>
  <c r="I127" i="5"/>
  <c r="G127" i="5"/>
  <c r="E127" i="5"/>
  <c r="D127" i="5"/>
  <c r="H127" i="5" s="1"/>
  <c r="C127" i="5"/>
  <c r="F127" i="5" s="1"/>
  <c r="J126" i="5"/>
  <c r="I126" i="5"/>
  <c r="G126" i="5"/>
  <c r="E126" i="5"/>
  <c r="D126" i="5"/>
  <c r="H126" i="5" s="1"/>
  <c r="C126" i="5"/>
  <c r="F126" i="5" s="1"/>
  <c r="J125" i="5"/>
  <c r="I125" i="5"/>
  <c r="G125" i="5"/>
  <c r="E125" i="5"/>
  <c r="D125" i="5"/>
  <c r="H125" i="5" s="1"/>
  <c r="C125" i="5"/>
  <c r="F125" i="5" s="1"/>
  <c r="J124" i="5"/>
  <c r="I124" i="5"/>
  <c r="G124" i="5"/>
  <c r="E124" i="5"/>
  <c r="D124" i="5"/>
  <c r="H124" i="5" s="1"/>
  <c r="C124" i="5"/>
  <c r="F124" i="5" s="1"/>
  <c r="J123" i="5"/>
  <c r="I123" i="5"/>
  <c r="G123" i="5"/>
  <c r="E123" i="5"/>
  <c r="D123" i="5"/>
  <c r="H123" i="5" s="1"/>
  <c r="C123" i="5"/>
  <c r="F123" i="5" s="1"/>
  <c r="J122" i="5"/>
  <c r="I122" i="5"/>
  <c r="G122" i="5"/>
  <c r="E122" i="5"/>
  <c r="D122" i="5"/>
  <c r="H122" i="5" s="1"/>
  <c r="C122" i="5"/>
  <c r="F122" i="5" s="1"/>
  <c r="J121" i="5"/>
  <c r="I121" i="5"/>
  <c r="G121" i="5"/>
  <c r="E121" i="5"/>
  <c r="D121" i="5"/>
  <c r="H121" i="5" s="1"/>
  <c r="C121" i="5"/>
  <c r="F121" i="5" s="1"/>
  <c r="J120" i="5"/>
  <c r="I120" i="5"/>
  <c r="G120" i="5"/>
  <c r="E120" i="5"/>
  <c r="D120" i="5"/>
  <c r="H120" i="5" s="1"/>
  <c r="C120" i="5"/>
  <c r="F120" i="5" s="1"/>
  <c r="J119" i="5"/>
  <c r="I119" i="5"/>
  <c r="G119" i="5"/>
  <c r="E119" i="5"/>
  <c r="D119" i="5"/>
  <c r="H119" i="5" s="1"/>
  <c r="C119" i="5"/>
  <c r="F119" i="5" s="1"/>
  <c r="J118" i="5"/>
  <c r="I118" i="5"/>
  <c r="G118" i="5"/>
  <c r="E118" i="5"/>
  <c r="D118" i="5"/>
  <c r="H118" i="5" s="1"/>
  <c r="C118" i="5"/>
  <c r="F118" i="5" s="1"/>
  <c r="J117" i="5"/>
  <c r="I117" i="5"/>
  <c r="G117" i="5"/>
  <c r="E117" i="5"/>
  <c r="D117" i="5"/>
  <c r="H117" i="5" s="1"/>
  <c r="C117" i="5"/>
  <c r="F117" i="5" s="1"/>
  <c r="J116" i="5"/>
  <c r="I116" i="5"/>
  <c r="G116" i="5"/>
  <c r="E116" i="5"/>
  <c r="D116" i="5"/>
  <c r="H116" i="5" s="1"/>
  <c r="C116" i="5"/>
  <c r="F116" i="5" s="1"/>
  <c r="J115" i="5"/>
  <c r="I115" i="5"/>
  <c r="G115" i="5"/>
  <c r="E115" i="5"/>
  <c r="D115" i="5"/>
  <c r="H115" i="5" s="1"/>
  <c r="C115" i="5"/>
  <c r="F115" i="5" s="1"/>
  <c r="J114" i="5"/>
  <c r="I114" i="5"/>
  <c r="G114" i="5"/>
  <c r="E114" i="5"/>
  <c r="D114" i="5"/>
  <c r="H114" i="5" s="1"/>
  <c r="C114" i="5"/>
  <c r="F114" i="5" s="1"/>
  <c r="J113" i="5"/>
  <c r="I113" i="5"/>
  <c r="G113" i="5"/>
  <c r="E113" i="5"/>
  <c r="D113" i="5"/>
  <c r="H113" i="5" s="1"/>
  <c r="C113" i="5"/>
  <c r="F113" i="5" s="1"/>
  <c r="J112" i="5"/>
  <c r="I112" i="5"/>
  <c r="G112" i="5"/>
  <c r="E112" i="5"/>
  <c r="D112" i="5"/>
  <c r="H112" i="5" s="1"/>
  <c r="C112" i="5"/>
  <c r="F112" i="5" s="1"/>
  <c r="J111" i="5"/>
  <c r="I111" i="5"/>
  <c r="G111" i="5"/>
  <c r="E111" i="5"/>
  <c r="D111" i="5"/>
  <c r="H111" i="5" s="1"/>
  <c r="C111" i="5"/>
  <c r="F111" i="5" s="1"/>
  <c r="J110" i="5"/>
  <c r="I110" i="5"/>
  <c r="G110" i="5"/>
  <c r="E110" i="5"/>
  <c r="D110" i="5"/>
  <c r="H110" i="5" s="1"/>
  <c r="C110" i="5"/>
  <c r="F110" i="5" s="1"/>
  <c r="J109" i="5"/>
  <c r="I109" i="5"/>
  <c r="G109" i="5"/>
  <c r="E109" i="5"/>
  <c r="D109" i="5"/>
  <c r="H109" i="5" s="1"/>
  <c r="C109" i="5"/>
  <c r="F109" i="5" s="1"/>
  <c r="J108" i="5"/>
  <c r="I108" i="5"/>
  <c r="G108" i="5"/>
  <c r="E108" i="5"/>
  <c r="D108" i="5"/>
  <c r="H108" i="5" s="1"/>
  <c r="C108" i="5"/>
  <c r="J107" i="5"/>
  <c r="I107" i="5"/>
  <c r="G107" i="5"/>
  <c r="E107" i="5"/>
  <c r="D107" i="5"/>
  <c r="H107" i="5" s="1"/>
  <c r="C107" i="5"/>
  <c r="F107" i="5" s="1"/>
  <c r="J106" i="5"/>
  <c r="I106" i="5"/>
  <c r="G106" i="5"/>
  <c r="E106" i="5"/>
  <c r="D106" i="5"/>
  <c r="H106" i="5" s="1"/>
  <c r="C106" i="5"/>
  <c r="J105" i="5"/>
  <c r="I105" i="5"/>
  <c r="G105" i="5"/>
  <c r="E105" i="5"/>
  <c r="D105" i="5"/>
  <c r="H105" i="5" s="1"/>
  <c r="C105" i="5"/>
  <c r="F105" i="5" s="1"/>
  <c r="J104" i="5"/>
  <c r="I104" i="5"/>
  <c r="G104" i="5"/>
  <c r="E104" i="5"/>
  <c r="D104" i="5"/>
  <c r="H104" i="5" s="1"/>
  <c r="C104" i="5"/>
  <c r="J103" i="5"/>
  <c r="I103" i="5"/>
  <c r="G103" i="5"/>
  <c r="E103" i="5"/>
  <c r="D103" i="5"/>
  <c r="H103" i="5" s="1"/>
  <c r="C103" i="5"/>
  <c r="F103" i="5" s="1"/>
  <c r="J102" i="5"/>
  <c r="I102" i="5"/>
  <c r="G102" i="5"/>
  <c r="E102" i="5"/>
  <c r="D102" i="5"/>
  <c r="H102" i="5" s="1"/>
  <c r="C102" i="5"/>
  <c r="J101" i="5"/>
  <c r="I101" i="5"/>
  <c r="G101" i="5"/>
  <c r="E101" i="5"/>
  <c r="D101" i="5"/>
  <c r="H101" i="5" s="1"/>
  <c r="C101" i="5"/>
  <c r="F101" i="5" s="1"/>
  <c r="J100" i="5"/>
  <c r="I100" i="5"/>
  <c r="G100" i="5"/>
  <c r="E100" i="5"/>
  <c r="D100" i="5"/>
  <c r="H100" i="5" s="1"/>
  <c r="C100" i="5"/>
  <c r="J99" i="5"/>
  <c r="I99" i="5"/>
  <c r="G99" i="5"/>
  <c r="E99" i="5"/>
  <c r="D99" i="5"/>
  <c r="H99" i="5" s="1"/>
  <c r="C99" i="5"/>
  <c r="F99" i="5" s="1"/>
  <c r="J98" i="5"/>
  <c r="I98" i="5"/>
  <c r="G98" i="5"/>
  <c r="E98" i="5"/>
  <c r="D98" i="5"/>
  <c r="H98" i="5" s="1"/>
  <c r="C98" i="5"/>
  <c r="J97" i="5"/>
  <c r="I97" i="5"/>
  <c r="G97" i="5"/>
  <c r="E97" i="5"/>
  <c r="D97" i="5"/>
  <c r="H97" i="5" s="1"/>
  <c r="C97" i="5"/>
  <c r="F97" i="5" s="1"/>
  <c r="J96" i="5"/>
  <c r="I96" i="5"/>
  <c r="G96" i="5"/>
  <c r="E96" i="5"/>
  <c r="D96" i="5"/>
  <c r="H96" i="5" s="1"/>
  <c r="C96" i="5"/>
  <c r="J95" i="5"/>
  <c r="I95" i="5"/>
  <c r="G95" i="5"/>
  <c r="E95" i="5"/>
  <c r="D95" i="5"/>
  <c r="H95" i="5" s="1"/>
  <c r="C95" i="5"/>
  <c r="F95" i="5" s="1"/>
  <c r="J94" i="5"/>
  <c r="I94" i="5"/>
  <c r="G94" i="5"/>
  <c r="E94" i="5"/>
  <c r="D94" i="5"/>
  <c r="H94" i="5" s="1"/>
  <c r="C94" i="5"/>
  <c r="J93" i="5"/>
  <c r="I93" i="5"/>
  <c r="G93" i="5"/>
  <c r="E93" i="5"/>
  <c r="D93" i="5"/>
  <c r="H93" i="5" s="1"/>
  <c r="C93" i="5"/>
  <c r="F93" i="5" s="1"/>
  <c r="J92" i="5"/>
  <c r="I92" i="5"/>
  <c r="G92" i="5"/>
  <c r="E92" i="5"/>
  <c r="D92" i="5"/>
  <c r="H92" i="5" s="1"/>
  <c r="C92" i="5"/>
  <c r="J91" i="5"/>
  <c r="I91" i="5"/>
  <c r="G91" i="5"/>
  <c r="E91" i="5"/>
  <c r="D91" i="5"/>
  <c r="H91" i="5" s="1"/>
  <c r="C91" i="5"/>
  <c r="F91" i="5" s="1"/>
  <c r="J90" i="5"/>
  <c r="I90" i="5"/>
  <c r="G90" i="5"/>
  <c r="E90" i="5"/>
  <c r="D90" i="5"/>
  <c r="H90" i="5" s="1"/>
  <c r="C90" i="5"/>
  <c r="J89" i="5"/>
  <c r="I89" i="5"/>
  <c r="G89" i="5"/>
  <c r="E89" i="5"/>
  <c r="D89" i="5"/>
  <c r="H89" i="5" s="1"/>
  <c r="C89" i="5"/>
  <c r="F89" i="5" s="1"/>
  <c r="J88" i="5"/>
  <c r="I88" i="5"/>
  <c r="G88" i="5"/>
  <c r="E88" i="5"/>
  <c r="D88" i="5"/>
  <c r="H88" i="5" s="1"/>
  <c r="C88" i="5"/>
  <c r="J87" i="5"/>
  <c r="I87" i="5"/>
  <c r="G87" i="5"/>
  <c r="E87" i="5"/>
  <c r="D87" i="5"/>
  <c r="H87" i="5" s="1"/>
  <c r="C87" i="5"/>
  <c r="F87" i="5" s="1"/>
  <c r="J86" i="5"/>
  <c r="I86" i="5"/>
  <c r="G86" i="5"/>
  <c r="E86" i="5"/>
  <c r="D86" i="5"/>
  <c r="H86" i="5" s="1"/>
  <c r="C86" i="5"/>
  <c r="J85" i="5"/>
  <c r="I85" i="5"/>
  <c r="G85" i="5"/>
  <c r="E85" i="5"/>
  <c r="D85" i="5"/>
  <c r="H85" i="5" s="1"/>
  <c r="C85" i="5"/>
  <c r="F85" i="5" s="1"/>
  <c r="J84" i="5"/>
  <c r="I84" i="5"/>
  <c r="G84" i="5"/>
  <c r="E84" i="5"/>
  <c r="D84" i="5"/>
  <c r="H84" i="5" s="1"/>
  <c r="C84" i="5"/>
  <c r="J83" i="5"/>
  <c r="I83" i="5"/>
  <c r="G83" i="5"/>
  <c r="E83" i="5"/>
  <c r="D83" i="5"/>
  <c r="H83" i="5" s="1"/>
  <c r="C83" i="5"/>
  <c r="F83" i="5" s="1"/>
  <c r="J82" i="5"/>
  <c r="I82" i="5"/>
  <c r="G82" i="5"/>
  <c r="F82" i="5"/>
  <c r="E82" i="5"/>
  <c r="D82" i="5"/>
  <c r="H82" i="5" s="1"/>
  <c r="C82" i="5"/>
  <c r="J81" i="5"/>
  <c r="I81" i="5"/>
  <c r="G81" i="5"/>
  <c r="E81" i="5"/>
  <c r="F81" i="5" s="1"/>
  <c r="D81" i="5"/>
  <c r="H81" i="5" s="1"/>
  <c r="C81" i="5"/>
  <c r="J80" i="5"/>
  <c r="I80" i="5"/>
  <c r="G80" i="5"/>
  <c r="E80" i="5"/>
  <c r="F80" i="5" s="1"/>
  <c r="D80" i="5"/>
  <c r="H80" i="5" s="1"/>
  <c r="C80" i="5"/>
  <c r="J79" i="5"/>
  <c r="I79" i="5"/>
  <c r="G79" i="5"/>
  <c r="E79" i="5"/>
  <c r="D79" i="5"/>
  <c r="H79" i="5" s="1"/>
  <c r="C79" i="5"/>
  <c r="F79" i="5" s="1"/>
  <c r="J78" i="5"/>
  <c r="I78" i="5"/>
  <c r="G78" i="5"/>
  <c r="F78" i="5"/>
  <c r="E78" i="5"/>
  <c r="D78" i="5"/>
  <c r="H78" i="5" s="1"/>
  <c r="C78" i="5"/>
  <c r="J77" i="5"/>
  <c r="I77" i="5"/>
  <c r="G77" i="5"/>
  <c r="E77" i="5"/>
  <c r="F77" i="5" s="1"/>
  <c r="D77" i="5"/>
  <c r="H77" i="5" s="1"/>
  <c r="C77" i="5"/>
  <c r="J76" i="5"/>
  <c r="I76" i="5"/>
  <c r="G76" i="5"/>
  <c r="E76" i="5"/>
  <c r="F76" i="5" s="1"/>
  <c r="D76" i="5"/>
  <c r="H76" i="5" s="1"/>
  <c r="C76" i="5"/>
  <c r="J75" i="5"/>
  <c r="I75" i="5"/>
  <c r="G75" i="5"/>
  <c r="E75" i="5"/>
  <c r="D75" i="5"/>
  <c r="H75" i="5" s="1"/>
  <c r="C75" i="5"/>
  <c r="F75" i="5" s="1"/>
  <c r="J74" i="5"/>
  <c r="I74" i="5"/>
  <c r="G74" i="5"/>
  <c r="F74" i="5"/>
  <c r="E74" i="5"/>
  <c r="D74" i="5"/>
  <c r="H74" i="5" s="1"/>
  <c r="C74" i="5"/>
  <c r="J73" i="5"/>
  <c r="I73" i="5"/>
  <c r="G73" i="5"/>
  <c r="E73" i="5"/>
  <c r="F73" i="5" s="1"/>
  <c r="D73" i="5"/>
  <c r="H73" i="5" s="1"/>
  <c r="C73" i="5"/>
  <c r="J72" i="5"/>
  <c r="I72" i="5"/>
  <c r="G72" i="5"/>
  <c r="E72" i="5"/>
  <c r="D72" i="5"/>
  <c r="H72" i="5" s="1"/>
  <c r="C72" i="5"/>
  <c r="J71" i="5"/>
  <c r="I71" i="5"/>
  <c r="G71" i="5"/>
  <c r="E71" i="5"/>
  <c r="D71" i="5"/>
  <c r="H71" i="5" s="1"/>
  <c r="C71" i="5"/>
  <c r="J70" i="5"/>
  <c r="I70" i="5"/>
  <c r="G70" i="5"/>
  <c r="E70" i="5"/>
  <c r="D70" i="5"/>
  <c r="H70" i="5" s="1"/>
  <c r="C70" i="5"/>
  <c r="J69" i="5"/>
  <c r="J155" i="5" s="1"/>
  <c r="I69" i="5"/>
  <c r="I155" i="5" s="1"/>
  <c r="G69" i="5"/>
  <c r="G155" i="5" s="1"/>
  <c r="E69" i="5"/>
  <c r="E155" i="5" s="1"/>
  <c r="D69" i="5"/>
  <c r="D155" i="5" s="1"/>
  <c r="C69" i="5"/>
  <c r="C155" i="5" s="1"/>
  <c r="J68" i="5"/>
  <c r="I68" i="5"/>
  <c r="G68" i="5"/>
  <c r="E68" i="5"/>
  <c r="D68" i="5"/>
  <c r="H68" i="5" s="1"/>
  <c r="C68" i="5"/>
  <c r="J67" i="5"/>
  <c r="I67" i="5"/>
  <c r="G67" i="5"/>
  <c r="E67" i="5"/>
  <c r="D67" i="5"/>
  <c r="H67" i="5" s="1"/>
  <c r="C67" i="5"/>
  <c r="J66" i="5"/>
  <c r="I66" i="5"/>
  <c r="G66" i="5"/>
  <c r="E66" i="5"/>
  <c r="D66" i="5"/>
  <c r="H66" i="5" s="1"/>
  <c r="C66" i="5"/>
  <c r="J65" i="5"/>
  <c r="I65" i="5"/>
  <c r="G65" i="5"/>
  <c r="E65" i="5"/>
  <c r="D65" i="5"/>
  <c r="H65" i="5" s="1"/>
  <c r="C65" i="5"/>
  <c r="J64" i="5"/>
  <c r="I64" i="5"/>
  <c r="G64" i="5"/>
  <c r="E64" i="5"/>
  <c r="D64" i="5"/>
  <c r="H64" i="5" s="1"/>
  <c r="C64" i="5"/>
  <c r="J63" i="5"/>
  <c r="I63" i="5"/>
  <c r="G63" i="5"/>
  <c r="E63" i="5"/>
  <c r="D63" i="5"/>
  <c r="H63" i="5" s="1"/>
  <c r="C63" i="5"/>
  <c r="J62" i="5"/>
  <c r="I62" i="5"/>
  <c r="G62" i="5"/>
  <c r="E62" i="5"/>
  <c r="D62" i="5"/>
  <c r="H62" i="5" s="1"/>
  <c r="C62" i="5"/>
  <c r="J61" i="5"/>
  <c r="I61" i="5"/>
  <c r="G61" i="5"/>
  <c r="E61" i="5"/>
  <c r="D61" i="5"/>
  <c r="H61" i="5" s="1"/>
  <c r="C61" i="5"/>
  <c r="J60" i="5"/>
  <c r="I60" i="5"/>
  <c r="G60" i="5"/>
  <c r="E60" i="5"/>
  <c r="D60" i="5"/>
  <c r="H60" i="5" s="1"/>
  <c r="C60" i="5"/>
  <c r="J59" i="5"/>
  <c r="I59" i="5"/>
  <c r="G59" i="5"/>
  <c r="E59" i="5"/>
  <c r="D59" i="5"/>
  <c r="H59" i="5" s="1"/>
  <c r="C59" i="5"/>
  <c r="J58" i="5"/>
  <c r="I58" i="5"/>
  <c r="G58" i="5"/>
  <c r="E58" i="5"/>
  <c r="D58" i="5"/>
  <c r="H58" i="5" s="1"/>
  <c r="C58" i="5"/>
  <c r="F58" i="5" s="1"/>
  <c r="J57" i="5"/>
  <c r="I57" i="5"/>
  <c r="G57" i="5"/>
  <c r="E57" i="5"/>
  <c r="D57" i="5"/>
  <c r="H57" i="5" s="1"/>
  <c r="C57" i="5"/>
  <c r="F57" i="5" s="1"/>
  <c r="J56" i="5"/>
  <c r="I56" i="5"/>
  <c r="G56" i="5"/>
  <c r="E56" i="5"/>
  <c r="D56" i="5"/>
  <c r="H56" i="5" s="1"/>
  <c r="C56" i="5"/>
  <c r="F56" i="5" s="1"/>
  <c r="J55" i="5"/>
  <c r="I55" i="5"/>
  <c r="G55" i="5"/>
  <c r="E55" i="5"/>
  <c r="D55" i="5"/>
  <c r="H55" i="5" s="1"/>
  <c r="C55" i="5"/>
  <c r="F55" i="5" s="1"/>
  <c r="J54" i="5"/>
  <c r="I54" i="5"/>
  <c r="G54" i="5"/>
  <c r="E54" i="5"/>
  <c r="D54" i="5"/>
  <c r="H54" i="5" s="1"/>
  <c r="C54" i="5"/>
  <c r="F54" i="5" s="1"/>
  <c r="J53" i="5"/>
  <c r="I53" i="5"/>
  <c r="G53" i="5"/>
  <c r="E53" i="5"/>
  <c r="D53" i="5"/>
  <c r="H53" i="5" s="1"/>
  <c r="C53" i="5"/>
  <c r="F53" i="5" s="1"/>
  <c r="J52" i="5"/>
  <c r="I52" i="5"/>
  <c r="G52" i="5"/>
  <c r="E52" i="5"/>
  <c r="D52" i="5"/>
  <c r="H52" i="5" s="1"/>
  <c r="C52" i="5"/>
  <c r="F52" i="5" s="1"/>
  <c r="J51" i="5"/>
  <c r="I51" i="5"/>
  <c r="G51" i="5"/>
  <c r="E51" i="5"/>
  <c r="D51" i="5"/>
  <c r="H51" i="5" s="1"/>
  <c r="C51" i="5"/>
  <c r="F51" i="5" s="1"/>
  <c r="J50" i="5"/>
  <c r="I50" i="5"/>
  <c r="G50" i="5"/>
  <c r="E50" i="5"/>
  <c r="D50" i="5"/>
  <c r="H50" i="5" s="1"/>
  <c r="C50" i="5"/>
  <c r="F50" i="5" s="1"/>
  <c r="J49" i="5"/>
  <c r="I49" i="5"/>
  <c r="G49" i="5"/>
  <c r="E49" i="5"/>
  <c r="D49" i="5"/>
  <c r="H49" i="5" s="1"/>
  <c r="C49" i="5"/>
  <c r="F49" i="5" s="1"/>
  <c r="J48" i="5"/>
  <c r="I48" i="5"/>
  <c r="G48" i="5"/>
  <c r="E48" i="5"/>
  <c r="D48" i="5"/>
  <c r="H48" i="5" s="1"/>
  <c r="C48" i="5"/>
  <c r="F48" i="5" s="1"/>
  <c r="J47" i="5"/>
  <c r="I47" i="5"/>
  <c r="G47" i="5"/>
  <c r="E47" i="5"/>
  <c r="D47" i="5"/>
  <c r="H47" i="5" s="1"/>
  <c r="C47" i="5"/>
  <c r="F47" i="5" s="1"/>
  <c r="J46" i="5"/>
  <c r="I46" i="5"/>
  <c r="G46" i="5"/>
  <c r="E46" i="5"/>
  <c r="D46" i="5"/>
  <c r="H46" i="5" s="1"/>
  <c r="C46" i="5"/>
  <c r="F46" i="5" s="1"/>
  <c r="J45" i="5"/>
  <c r="I45" i="5"/>
  <c r="G45" i="5"/>
  <c r="E45" i="5"/>
  <c r="D45" i="5"/>
  <c r="H45" i="5" s="1"/>
  <c r="C45" i="5"/>
  <c r="F45" i="5" s="1"/>
  <c r="J44" i="5"/>
  <c r="I44" i="5"/>
  <c r="G44" i="5"/>
  <c r="E44" i="5"/>
  <c r="D44" i="5"/>
  <c r="H44" i="5" s="1"/>
  <c r="C44" i="5"/>
  <c r="F44" i="5" s="1"/>
  <c r="J43" i="5"/>
  <c r="I43" i="5"/>
  <c r="G43" i="5"/>
  <c r="E43" i="5"/>
  <c r="D43" i="5"/>
  <c r="H43" i="5" s="1"/>
  <c r="C43" i="5"/>
  <c r="F43" i="5" s="1"/>
  <c r="J42" i="5"/>
  <c r="I42" i="5"/>
  <c r="G42" i="5"/>
  <c r="E42" i="5"/>
  <c r="D42" i="5"/>
  <c r="H42" i="5" s="1"/>
  <c r="C42" i="5"/>
  <c r="F42" i="5" s="1"/>
  <c r="J41" i="5"/>
  <c r="I41" i="5"/>
  <c r="G41" i="5"/>
  <c r="E41" i="5"/>
  <c r="D41" i="5"/>
  <c r="H41" i="5" s="1"/>
  <c r="C41" i="5"/>
  <c r="F41" i="5" s="1"/>
  <c r="J40" i="5"/>
  <c r="I40" i="5"/>
  <c r="G40" i="5"/>
  <c r="E40" i="5"/>
  <c r="D40" i="5"/>
  <c r="H40" i="5" s="1"/>
  <c r="C40" i="5"/>
  <c r="F40" i="5" s="1"/>
  <c r="J39" i="5"/>
  <c r="I39" i="5"/>
  <c r="G39" i="5"/>
  <c r="E39" i="5"/>
  <c r="D39" i="5"/>
  <c r="H39" i="5" s="1"/>
  <c r="C39" i="5"/>
  <c r="F39" i="5" s="1"/>
  <c r="J38" i="5"/>
  <c r="I38" i="5"/>
  <c r="G38" i="5"/>
  <c r="E38" i="5"/>
  <c r="D38" i="5"/>
  <c r="H38" i="5" s="1"/>
  <c r="C38" i="5"/>
  <c r="F38" i="5" s="1"/>
  <c r="J37" i="5"/>
  <c r="I37" i="5"/>
  <c r="G37" i="5"/>
  <c r="E37" i="5"/>
  <c r="D37" i="5"/>
  <c r="H37" i="5" s="1"/>
  <c r="C37" i="5"/>
  <c r="F37" i="5" s="1"/>
  <c r="J36" i="5"/>
  <c r="I36" i="5"/>
  <c r="G36" i="5"/>
  <c r="E36" i="5"/>
  <c r="D36" i="5"/>
  <c r="H36" i="5" s="1"/>
  <c r="C36" i="5"/>
  <c r="F36" i="5" s="1"/>
  <c r="J35" i="5"/>
  <c r="I35" i="5"/>
  <c r="G35" i="5"/>
  <c r="E35" i="5"/>
  <c r="D35" i="5"/>
  <c r="H35" i="5" s="1"/>
  <c r="C35" i="5"/>
  <c r="F35" i="5" s="1"/>
  <c r="J34" i="5"/>
  <c r="I34" i="5"/>
  <c r="G34" i="5"/>
  <c r="E34" i="5"/>
  <c r="D34" i="5"/>
  <c r="H34" i="5" s="1"/>
  <c r="C34" i="5"/>
  <c r="F34" i="5" s="1"/>
  <c r="J33" i="5"/>
  <c r="I33" i="5"/>
  <c r="G33" i="5"/>
  <c r="E33" i="5"/>
  <c r="D33" i="5"/>
  <c r="H33" i="5" s="1"/>
  <c r="C33" i="5"/>
  <c r="F33" i="5" s="1"/>
  <c r="J32" i="5"/>
  <c r="I32" i="5"/>
  <c r="G32" i="5"/>
  <c r="E32" i="5"/>
  <c r="D32" i="5"/>
  <c r="H32" i="5" s="1"/>
  <c r="C32" i="5"/>
  <c r="F32" i="5" s="1"/>
  <c r="J31" i="5"/>
  <c r="I31" i="5"/>
  <c r="G31" i="5"/>
  <c r="E31" i="5"/>
  <c r="D31" i="5"/>
  <c r="H31" i="5" s="1"/>
  <c r="C31" i="5"/>
  <c r="F31" i="5" s="1"/>
  <c r="J30" i="5"/>
  <c r="I30" i="5"/>
  <c r="G30" i="5"/>
  <c r="E30" i="5"/>
  <c r="D30" i="5"/>
  <c r="H30" i="5" s="1"/>
  <c r="C30" i="5"/>
  <c r="F30" i="5" s="1"/>
  <c r="J29" i="5"/>
  <c r="I29" i="5"/>
  <c r="G29" i="5"/>
  <c r="E29" i="5"/>
  <c r="D29" i="5"/>
  <c r="H29" i="5" s="1"/>
  <c r="C29" i="5"/>
  <c r="F29" i="5" s="1"/>
  <c r="J28" i="5"/>
  <c r="I28" i="5"/>
  <c r="G28" i="5"/>
  <c r="E28" i="5"/>
  <c r="D28" i="5"/>
  <c r="H28" i="5" s="1"/>
  <c r="C28" i="5"/>
  <c r="F28" i="5" s="1"/>
  <c r="J27" i="5"/>
  <c r="I27" i="5"/>
  <c r="G27" i="5"/>
  <c r="E27" i="5"/>
  <c r="D27" i="5"/>
  <c r="H27" i="5" s="1"/>
  <c r="C27" i="5"/>
  <c r="F27" i="5" s="1"/>
  <c r="J26" i="5"/>
  <c r="I26" i="5"/>
  <c r="G26" i="5"/>
  <c r="E26" i="5"/>
  <c r="D26" i="5"/>
  <c r="H26" i="5" s="1"/>
  <c r="C26" i="5"/>
  <c r="F26" i="5" s="1"/>
  <c r="J25" i="5"/>
  <c r="I25" i="5"/>
  <c r="G25" i="5"/>
  <c r="E25" i="5"/>
  <c r="D25" i="5"/>
  <c r="H25" i="5" s="1"/>
  <c r="C25" i="5"/>
  <c r="F25" i="5" s="1"/>
  <c r="J24" i="5"/>
  <c r="I24" i="5"/>
  <c r="G24" i="5"/>
  <c r="E24" i="5"/>
  <c r="D24" i="5"/>
  <c r="H24" i="5" s="1"/>
  <c r="C24" i="5"/>
  <c r="F24" i="5" s="1"/>
  <c r="J23" i="5"/>
  <c r="I23" i="5"/>
  <c r="G23" i="5"/>
  <c r="E23" i="5"/>
  <c r="D23" i="5"/>
  <c r="H23" i="5" s="1"/>
  <c r="C23" i="5"/>
  <c r="F23" i="5" s="1"/>
  <c r="J22" i="5"/>
  <c r="I22" i="5"/>
  <c r="G22" i="5"/>
  <c r="E22" i="5"/>
  <c r="D22" i="5"/>
  <c r="H22" i="5" s="1"/>
  <c r="C22" i="5"/>
  <c r="F22" i="5" s="1"/>
  <c r="J21" i="5"/>
  <c r="I21" i="5"/>
  <c r="G21" i="5"/>
  <c r="E21" i="5"/>
  <c r="D21" i="5"/>
  <c r="H21" i="5" s="1"/>
  <c r="C21" i="5"/>
  <c r="F21" i="5" s="1"/>
  <c r="J20" i="5"/>
  <c r="I20" i="5"/>
  <c r="G20" i="5"/>
  <c r="E20" i="5"/>
  <c r="D20" i="5"/>
  <c r="H20" i="5" s="1"/>
  <c r="C20" i="5"/>
  <c r="J19" i="5"/>
  <c r="I19" i="5"/>
  <c r="G19" i="5"/>
  <c r="E19" i="5"/>
  <c r="D19" i="5"/>
  <c r="H19" i="5" s="1"/>
  <c r="C19" i="5"/>
  <c r="J18" i="5"/>
  <c r="I18" i="5"/>
  <c r="G18" i="5"/>
  <c r="E18" i="5"/>
  <c r="D18" i="5"/>
  <c r="H18" i="5" s="1"/>
  <c r="C18" i="5"/>
  <c r="F18" i="5" s="1"/>
  <c r="J17" i="5"/>
  <c r="I17" i="5"/>
  <c r="G17" i="5"/>
  <c r="E17" i="5"/>
  <c r="D17" i="5"/>
  <c r="H17" i="5" s="1"/>
  <c r="C17" i="5"/>
  <c r="J16" i="5"/>
  <c r="I16" i="5"/>
  <c r="G16" i="5"/>
  <c r="E16" i="5"/>
  <c r="D16" i="5"/>
  <c r="C16" i="5"/>
  <c r="J15" i="5"/>
  <c r="I15" i="5"/>
  <c r="G15" i="5"/>
  <c r="E15" i="5"/>
  <c r="D15" i="5"/>
  <c r="H15" i="5" s="1"/>
  <c r="C15" i="5"/>
  <c r="J14" i="5"/>
  <c r="I14" i="5"/>
  <c r="H14" i="5"/>
  <c r="G14" i="5"/>
  <c r="E14" i="5"/>
  <c r="D14" i="5"/>
  <c r="C14" i="5"/>
  <c r="F14" i="5" s="1"/>
  <c r="J13" i="5"/>
  <c r="I13" i="5"/>
  <c r="G13" i="5"/>
  <c r="E13" i="5"/>
  <c r="D13" i="5"/>
  <c r="H13" i="5" s="1"/>
  <c r="C13" i="5"/>
  <c r="J12" i="5"/>
  <c r="I12" i="5"/>
  <c r="H12" i="5"/>
  <c r="G12" i="5"/>
  <c r="E12" i="5"/>
  <c r="D12" i="5"/>
  <c r="C12" i="5"/>
  <c r="J11" i="5"/>
  <c r="I11" i="5"/>
  <c r="G11" i="5"/>
  <c r="E11" i="5"/>
  <c r="D11" i="5"/>
  <c r="H11" i="5" s="1"/>
  <c r="C11" i="5"/>
  <c r="J10" i="5"/>
  <c r="I10" i="5"/>
  <c r="H10" i="5"/>
  <c r="G10" i="5"/>
  <c r="E10" i="5"/>
  <c r="D10" i="5"/>
  <c r="C10" i="5"/>
  <c r="F10" i="5" s="1"/>
  <c r="J9" i="5"/>
  <c r="I9" i="5"/>
  <c r="G9" i="5"/>
  <c r="E9" i="5"/>
  <c r="D9" i="5"/>
  <c r="H9" i="5" s="1"/>
  <c r="C9" i="5"/>
  <c r="J8" i="5"/>
  <c r="I8" i="5"/>
  <c r="H8" i="5"/>
  <c r="G8" i="5"/>
  <c r="E8" i="5"/>
  <c r="D8" i="5"/>
  <c r="C8" i="5"/>
  <c r="F8" i="5" s="1"/>
  <c r="J7" i="5"/>
  <c r="I7" i="5"/>
  <c r="G7" i="5"/>
  <c r="E7" i="5"/>
  <c r="D7" i="5"/>
  <c r="H7" i="5" s="1"/>
  <c r="C7" i="5"/>
  <c r="J6" i="5"/>
  <c r="I6" i="5"/>
  <c r="H6" i="5"/>
  <c r="G6" i="5"/>
  <c r="E6" i="5"/>
  <c r="D6" i="5"/>
  <c r="C6" i="5"/>
  <c r="F6" i="5" s="1"/>
  <c r="J5" i="5"/>
  <c r="I5" i="5"/>
  <c r="G5" i="5"/>
  <c r="E5" i="5"/>
  <c r="D5" i="5"/>
  <c r="H5" i="5" s="1"/>
  <c r="C5" i="5"/>
  <c r="J4" i="5"/>
  <c r="I4" i="5"/>
  <c r="H4" i="5"/>
  <c r="G4" i="5"/>
  <c r="E4" i="5"/>
  <c r="E3" i="5" s="1"/>
  <c r="D4" i="5"/>
  <c r="C4" i="5"/>
  <c r="F4" i="5" s="1"/>
  <c r="J3" i="5"/>
  <c r="I3" i="5"/>
  <c r="G3" i="5"/>
  <c r="D3" i="5"/>
  <c r="C3" i="5"/>
  <c r="F5" i="5" l="1"/>
  <c r="F9" i="5"/>
  <c r="F13" i="5"/>
  <c r="F12" i="5"/>
  <c r="F7" i="5"/>
  <c r="F11" i="5"/>
  <c r="F15" i="5"/>
  <c r="H16" i="5"/>
  <c r="F16" i="5"/>
  <c r="F17" i="5"/>
  <c r="F19" i="5"/>
  <c r="F20" i="5"/>
  <c r="F59" i="5"/>
  <c r="F60" i="5"/>
  <c r="F61" i="5"/>
  <c r="F62" i="5"/>
  <c r="F63" i="5"/>
  <c r="F64" i="5"/>
  <c r="F65" i="5"/>
  <c r="F66" i="5"/>
  <c r="F67" i="5"/>
  <c r="F68" i="5"/>
  <c r="F69" i="5"/>
  <c r="F155" i="5" s="1"/>
  <c r="F70" i="5"/>
  <c r="F71" i="5"/>
  <c r="F72" i="5"/>
  <c r="F84" i="5"/>
  <c r="F86" i="5"/>
  <c r="F88" i="5"/>
  <c r="F90" i="5"/>
  <c r="F92" i="5"/>
  <c r="F94" i="5"/>
  <c r="F96" i="5"/>
  <c r="F98" i="5"/>
  <c r="F100" i="5"/>
  <c r="F102" i="5"/>
  <c r="F104" i="5"/>
  <c r="F106" i="5"/>
  <c r="F108" i="5"/>
  <c r="C156" i="5"/>
  <c r="H69" i="5"/>
  <c r="H155" i="5" s="1"/>
  <c r="G156" i="5" s="1"/>
  <c r="J156" i="5" s="1"/>
  <c r="F3" i="5" l="1"/>
  <c r="H3" i="5"/>
  <c r="J154" i="6" l="1"/>
  <c r="H154" i="6"/>
  <c r="F154" i="6"/>
  <c r="K154" i="6" s="1"/>
  <c r="E154" i="6"/>
  <c r="D154" i="6"/>
  <c r="I154" i="6" s="1"/>
  <c r="C154" i="6"/>
  <c r="G154" i="6" s="1"/>
  <c r="J153" i="6"/>
  <c r="H153" i="6"/>
  <c r="L153" i="6" s="1"/>
  <c r="F153" i="6"/>
  <c r="K153" i="6" s="1"/>
  <c r="E153" i="6"/>
  <c r="D153" i="6"/>
  <c r="I153" i="6" s="1"/>
  <c r="C153" i="6"/>
  <c r="G153" i="6" s="1"/>
  <c r="J152" i="6"/>
  <c r="H152" i="6"/>
  <c r="L152" i="6" s="1"/>
  <c r="F152" i="6"/>
  <c r="K152" i="6" s="1"/>
  <c r="E152" i="6"/>
  <c r="D152" i="6"/>
  <c r="I152" i="6" s="1"/>
  <c r="C152" i="6"/>
  <c r="G152" i="6" s="1"/>
  <c r="J151" i="6"/>
  <c r="H151" i="6"/>
  <c r="L151" i="6" s="1"/>
  <c r="F151" i="6"/>
  <c r="K151" i="6" s="1"/>
  <c r="E151" i="6"/>
  <c r="D151" i="6"/>
  <c r="I151" i="6" s="1"/>
  <c r="C151" i="6"/>
  <c r="G151" i="6" s="1"/>
  <c r="J150" i="6"/>
  <c r="H150" i="6"/>
  <c r="L150" i="6" s="1"/>
  <c r="F150" i="6"/>
  <c r="K150" i="6" s="1"/>
  <c r="E150" i="6"/>
  <c r="D150" i="6"/>
  <c r="I150" i="6" s="1"/>
  <c r="C150" i="6"/>
  <c r="G150" i="6" s="1"/>
  <c r="J149" i="6"/>
  <c r="H149" i="6"/>
  <c r="L149" i="6" s="1"/>
  <c r="F149" i="6"/>
  <c r="K149" i="6" s="1"/>
  <c r="E149" i="6"/>
  <c r="D149" i="6"/>
  <c r="I149" i="6" s="1"/>
  <c r="C149" i="6"/>
  <c r="G149" i="6" s="1"/>
  <c r="J148" i="6"/>
  <c r="H148" i="6"/>
  <c r="L148" i="6" s="1"/>
  <c r="F148" i="6"/>
  <c r="K148" i="6" s="1"/>
  <c r="E148" i="6"/>
  <c r="D148" i="6"/>
  <c r="I148" i="6" s="1"/>
  <c r="C148" i="6"/>
  <c r="G148" i="6" s="1"/>
  <c r="J147" i="6"/>
  <c r="H147" i="6"/>
  <c r="L147" i="6" s="1"/>
  <c r="F147" i="6"/>
  <c r="K147" i="6" s="1"/>
  <c r="E147" i="6"/>
  <c r="D147" i="6"/>
  <c r="I147" i="6" s="1"/>
  <c r="C147" i="6"/>
  <c r="G147" i="6" s="1"/>
  <c r="J146" i="6"/>
  <c r="H146" i="6"/>
  <c r="L146" i="6" s="1"/>
  <c r="F146" i="6"/>
  <c r="K146" i="6" s="1"/>
  <c r="E146" i="6"/>
  <c r="D146" i="6"/>
  <c r="I146" i="6" s="1"/>
  <c r="C146" i="6"/>
  <c r="G146" i="6" s="1"/>
  <c r="J145" i="6"/>
  <c r="H145" i="6"/>
  <c r="L145" i="6" s="1"/>
  <c r="F145" i="6"/>
  <c r="K145" i="6" s="1"/>
  <c r="E145" i="6"/>
  <c r="D145" i="6"/>
  <c r="I145" i="6" s="1"/>
  <c r="C145" i="6"/>
  <c r="G145" i="6" s="1"/>
  <c r="J144" i="6"/>
  <c r="H144" i="6"/>
  <c r="L144" i="6" s="1"/>
  <c r="F144" i="6"/>
  <c r="K144" i="6" s="1"/>
  <c r="E144" i="6"/>
  <c r="D144" i="6"/>
  <c r="I144" i="6" s="1"/>
  <c r="C144" i="6"/>
  <c r="G144" i="6" s="1"/>
  <c r="J143" i="6"/>
  <c r="H143" i="6"/>
  <c r="L143" i="6" s="1"/>
  <c r="F143" i="6"/>
  <c r="K143" i="6" s="1"/>
  <c r="E143" i="6"/>
  <c r="D143" i="6"/>
  <c r="I143" i="6" s="1"/>
  <c r="C143" i="6"/>
  <c r="G143" i="6" s="1"/>
  <c r="J142" i="6"/>
  <c r="H142" i="6"/>
  <c r="L142" i="6" s="1"/>
  <c r="F142" i="6"/>
  <c r="K142" i="6" s="1"/>
  <c r="E142" i="6"/>
  <c r="D142" i="6"/>
  <c r="I142" i="6" s="1"/>
  <c r="C142" i="6"/>
  <c r="G142" i="6" s="1"/>
  <c r="J141" i="6"/>
  <c r="H141" i="6"/>
  <c r="L141" i="6" s="1"/>
  <c r="F141" i="6"/>
  <c r="K141" i="6" s="1"/>
  <c r="E141" i="6"/>
  <c r="D141" i="6"/>
  <c r="I141" i="6" s="1"/>
  <c r="C141" i="6"/>
  <c r="G141" i="6" s="1"/>
  <c r="J140" i="6"/>
  <c r="H140" i="6"/>
  <c r="L140" i="6" s="1"/>
  <c r="F140" i="6"/>
  <c r="K140" i="6" s="1"/>
  <c r="E140" i="6"/>
  <c r="D140" i="6"/>
  <c r="I140" i="6" s="1"/>
  <c r="C140" i="6"/>
  <c r="G140" i="6" s="1"/>
  <c r="J139" i="6"/>
  <c r="H139" i="6"/>
  <c r="L139" i="6" s="1"/>
  <c r="F139" i="6"/>
  <c r="K139" i="6" s="1"/>
  <c r="E139" i="6"/>
  <c r="D139" i="6"/>
  <c r="I139" i="6" s="1"/>
  <c r="C139" i="6"/>
  <c r="G139" i="6" s="1"/>
  <c r="J138" i="6"/>
  <c r="H138" i="6"/>
  <c r="L138" i="6" s="1"/>
  <c r="F138" i="6"/>
  <c r="K138" i="6" s="1"/>
  <c r="E138" i="6"/>
  <c r="D138" i="6"/>
  <c r="I138" i="6" s="1"/>
  <c r="C138" i="6"/>
  <c r="G138" i="6" s="1"/>
  <c r="J137" i="6"/>
  <c r="H137" i="6"/>
  <c r="L137" i="6" s="1"/>
  <c r="F137" i="6"/>
  <c r="K137" i="6" s="1"/>
  <c r="E137" i="6"/>
  <c r="D137" i="6"/>
  <c r="I137" i="6" s="1"/>
  <c r="C137" i="6"/>
  <c r="G137" i="6" s="1"/>
  <c r="J136" i="6"/>
  <c r="H136" i="6"/>
  <c r="L136" i="6" s="1"/>
  <c r="F136" i="6"/>
  <c r="K136" i="6" s="1"/>
  <c r="E136" i="6"/>
  <c r="D136" i="6"/>
  <c r="I136" i="6" s="1"/>
  <c r="C136" i="6"/>
  <c r="G136" i="6" s="1"/>
  <c r="J135" i="6"/>
  <c r="H135" i="6"/>
  <c r="L135" i="6" s="1"/>
  <c r="F135" i="6"/>
  <c r="K135" i="6" s="1"/>
  <c r="E135" i="6"/>
  <c r="D135" i="6"/>
  <c r="I135" i="6" s="1"/>
  <c r="C135" i="6"/>
  <c r="G135" i="6" s="1"/>
  <c r="J134" i="6"/>
  <c r="H134" i="6"/>
  <c r="L134" i="6" s="1"/>
  <c r="F134" i="6"/>
  <c r="K134" i="6" s="1"/>
  <c r="E134" i="6"/>
  <c r="D134" i="6"/>
  <c r="I134" i="6" s="1"/>
  <c r="C134" i="6"/>
  <c r="G134" i="6" s="1"/>
  <c r="J133" i="6"/>
  <c r="H133" i="6"/>
  <c r="L133" i="6" s="1"/>
  <c r="F133" i="6"/>
  <c r="K133" i="6" s="1"/>
  <c r="E133" i="6"/>
  <c r="D133" i="6"/>
  <c r="I133" i="6" s="1"/>
  <c r="C133" i="6"/>
  <c r="G133" i="6" s="1"/>
  <c r="J132" i="6"/>
  <c r="H132" i="6"/>
  <c r="L132" i="6" s="1"/>
  <c r="F132" i="6"/>
  <c r="K132" i="6" s="1"/>
  <c r="E132" i="6"/>
  <c r="D132" i="6"/>
  <c r="I132" i="6" s="1"/>
  <c r="C132" i="6"/>
  <c r="G132" i="6" s="1"/>
  <c r="J131" i="6"/>
  <c r="H131" i="6"/>
  <c r="L131" i="6" s="1"/>
  <c r="F131" i="6"/>
  <c r="K131" i="6" s="1"/>
  <c r="E131" i="6"/>
  <c r="D131" i="6"/>
  <c r="I131" i="6" s="1"/>
  <c r="C131" i="6"/>
  <c r="G131" i="6" s="1"/>
  <c r="J130" i="6"/>
  <c r="H130" i="6"/>
  <c r="L130" i="6" s="1"/>
  <c r="F130" i="6"/>
  <c r="K130" i="6" s="1"/>
  <c r="E130" i="6"/>
  <c r="D130" i="6"/>
  <c r="I130" i="6" s="1"/>
  <c r="C130" i="6"/>
  <c r="G130" i="6" s="1"/>
  <c r="J129" i="6"/>
  <c r="H129" i="6"/>
  <c r="L129" i="6" s="1"/>
  <c r="F129" i="6"/>
  <c r="K129" i="6" s="1"/>
  <c r="E129" i="6"/>
  <c r="D129" i="6"/>
  <c r="I129" i="6" s="1"/>
  <c r="C129" i="6"/>
  <c r="G129" i="6" s="1"/>
  <c r="J128" i="6"/>
  <c r="H128" i="6"/>
  <c r="L128" i="6" s="1"/>
  <c r="F128" i="6"/>
  <c r="K128" i="6" s="1"/>
  <c r="E128" i="6"/>
  <c r="D128" i="6"/>
  <c r="I128" i="6" s="1"/>
  <c r="C128" i="6"/>
  <c r="G128" i="6" s="1"/>
  <c r="J127" i="6"/>
  <c r="H127" i="6"/>
  <c r="L127" i="6" s="1"/>
  <c r="F127" i="6"/>
  <c r="K127" i="6" s="1"/>
  <c r="E127" i="6"/>
  <c r="D127" i="6"/>
  <c r="I127" i="6" s="1"/>
  <c r="C127" i="6"/>
  <c r="G127" i="6" s="1"/>
  <c r="J126" i="6"/>
  <c r="H126" i="6"/>
  <c r="L126" i="6" s="1"/>
  <c r="F126" i="6"/>
  <c r="K126" i="6" s="1"/>
  <c r="E126" i="6"/>
  <c r="D126" i="6"/>
  <c r="I126" i="6" s="1"/>
  <c r="C126" i="6"/>
  <c r="G126" i="6" s="1"/>
  <c r="J125" i="6"/>
  <c r="H125" i="6"/>
  <c r="L125" i="6" s="1"/>
  <c r="F125" i="6"/>
  <c r="K125" i="6" s="1"/>
  <c r="E125" i="6"/>
  <c r="D125" i="6"/>
  <c r="I125" i="6" s="1"/>
  <c r="C125" i="6"/>
  <c r="G125" i="6" s="1"/>
  <c r="J124" i="6"/>
  <c r="H124" i="6"/>
  <c r="L124" i="6" s="1"/>
  <c r="F124" i="6"/>
  <c r="K124" i="6" s="1"/>
  <c r="E124" i="6"/>
  <c r="D124" i="6"/>
  <c r="I124" i="6" s="1"/>
  <c r="C124" i="6"/>
  <c r="G124" i="6" s="1"/>
  <c r="J123" i="6"/>
  <c r="H123" i="6"/>
  <c r="L123" i="6" s="1"/>
  <c r="F123" i="6"/>
  <c r="K123" i="6" s="1"/>
  <c r="E123" i="6"/>
  <c r="D123" i="6"/>
  <c r="I123" i="6" s="1"/>
  <c r="C123" i="6"/>
  <c r="G123" i="6" s="1"/>
  <c r="J122" i="6"/>
  <c r="H122" i="6"/>
  <c r="L122" i="6" s="1"/>
  <c r="F122" i="6"/>
  <c r="K122" i="6" s="1"/>
  <c r="E122" i="6"/>
  <c r="D122" i="6"/>
  <c r="I122" i="6" s="1"/>
  <c r="C122" i="6"/>
  <c r="J121" i="6"/>
  <c r="H121" i="6"/>
  <c r="L121" i="6" s="1"/>
  <c r="F121" i="6"/>
  <c r="K121" i="6" s="1"/>
  <c r="E121" i="6"/>
  <c r="D121" i="6"/>
  <c r="I121" i="6" s="1"/>
  <c r="C121" i="6"/>
  <c r="G121" i="6" s="1"/>
  <c r="J120" i="6"/>
  <c r="H120" i="6"/>
  <c r="F120" i="6"/>
  <c r="K120" i="6" s="1"/>
  <c r="E120" i="6"/>
  <c r="D120" i="6"/>
  <c r="I120" i="6" s="1"/>
  <c r="L120" i="6" s="1"/>
  <c r="C120" i="6"/>
  <c r="J119" i="6"/>
  <c r="H119" i="6"/>
  <c r="F119" i="6"/>
  <c r="K119" i="6" s="1"/>
  <c r="E119" i="6"/>
  <c r="D119" i="6"/>
  <c r="I119" i="6" s="1"/>
  <c r="L119" i="6" s="1"/>
  <c r="C119" i="6"/>
  <c r="G119" i="6" s="1"/>
  <c r="J118" i="6"/>
  <c r="H118" i="6"/>
  <c r="F118" i="6"/>
  <c r="K118" i="6" s="1"/>
  <c r="E118" i="6"/>
  <c r="D118" i="6"/>
  <c r="I118" i="6" s="1"/>
  <c r="C118" i="6"/>
  <c r="J117" i="6"/>
  <c r="H117" i="6"/>
  <c r="F117" i="6"/>
  <c r="K117" i="6" s="1"/>
  <c r="E117" i="6"/>
  <c r="D117" i="6"/>
  <c r="I117" i="6" s="1"/>
  <c r="C117" i="6"/>
  <c r="G117" i="6" s="1"/>
  <c r="J116" i="6"/>
  <c r="H116" i="6"/>
  <c r="F116" i="6"/>
  <c r="K116" i="6" s="1"/>
  <c r="E116" i="6"/>
  <c r="D116" i="6"/>
  <c r="I116" i="6" s="1"/>
  <c r="L116" i="6" s="1"/>
  <c r="C116" i="6"/>
  <c r="L115" i="6"/>
  <c r="J115" i="6"/>
  <c r="H115" i="6"/>
  <c r="F115" i="6"/>
  <c r="K115" i="6" s="1"/>
  <c r="E115" i="6"/>
  <c r="D115" i="6"/>
  <c r="I115" i="6" s="1"/>
  <c r="C115" i="6"/>
  <c r="G115" i="6" s="1"/>
  <c r="J114" i="6"/>
  <c r="H114" i="6"/>
  <c r="L114" i="6" s="1"/>
  <c r="F114" i="6"/>
  <c r="K114" i="6" s="1"/>
  <c r="E114" i="6"/>
  <c r="D114" i="6"/>
  <c r="I114" i="6" s="1"/>
  <c r="C114" i="6"/>
  <c r="J113" i="6"/>
  <c r="H113" i="6"/>
  <c r="L113" i="6" s="1"/>
  <c r="F113" i="6"/>
  <c r="K113" i="6" s="1"/>
  <c r="E113" i="6"/>
  <c r="D113" i="6"/>
  <c r="I113" i="6" s="1"/>
  <c r="C113" i="6"/>
  <c r="G113" i="6" s="1"/>
  <c r="J112" i="6"/>
  <c r="H112" i="6"/>
  <c r="F112" i="6"/>
  <c r="K112" i="6" s="1"/>
  <c r="E112" i="6"/>
  <c r="D112" i="6"/>
  <c r="I112" i="6" s="1"/>
  <c r="C112" i="6"/>
  <c r="J111" i="6"/>
  <c r="H111" i="6"/>
  <c r="F111" i="6"/>
  <c r="K111" i="6" s="1"/>
  <c r="E111" i="6"/>
  <c r="D111" i="6"/>
  <c r="I111" i="6" s="1"/>
  <c r="L111" i="6" s="1"/>
  <c r="C111" i="6"/>
  <c r="G111" i="6" s="1"/>
  <c r="J110" i="6"/>
  <c r="H110" i="6"/>
  <c r="F110" i="6"/>
  <c r="K110" i="6" s="1"/>
  <c r="E110" i="6"/>
  <c r="D110" i="6"/>
  <c r="I110" i="6" s="1"/>
  <c r="C110" i="6"/>
  <c r="J109" i="6"/>
  <c r="H109" i="6"/>
  <c r="F109" i="6"/>
  <c r="K109" i="6" s="1"/>
  <c r="E109" i="6"/>
  <c r="D109" i="6"/>
  <c r="I109" i="6" s="1"/>
  <c r="C109" i="6"/>
  <c r="G109" i="6" s="1"/>
  <c r="J108" i="6"/>
  <c r="H108" i="6"/>
  <c r="F108" i="6"/>
  <c r="K108" i="6" s="1"/>
  <c r="E108" i="6"/>
  <c r="D108" i="6"/>
  <c r="I108" i="6" s="1"/>
  <c r="C108" i="6"/>
  <c r="L107" i="6"/>
  <c r="J107" i="6"/>
  <c r="H107" i="6"/>
  <c r="F107" i="6"/>
  <c r="K107" i="6" s="1"/>
  <c r="E107" i="6"/>
  <c r="D107" i="6"/>
  <c r="I107" i="6" s="1"/>
  <c r="C107" i="6"/>
  <c r="G107" i="6" s="1"/>
  <c r="J106" i="6"/>
  <c r="H106" i="6"/>
  <c r="L106" i="6" s="1"/>
  <c r="F106" i="6"/>
  <c r="K106" i="6" s="1"/>
  <c r="E106" i="6"/>
  <c r="D106" i="6"/>
  <c r="I106" i="6" s="1"/>
  <c r="C106" i="6"/>
  <c r="J105" i="6"/>
  <c r="H105" i="6"/>
  <c r="L105" i="6" s="1"/>
  <c r="F105" i="6"/>
  <c r="K105" i="6" s="1"/>
  <c r="E105" i="6"/>
  <c r="D105" i="6"/>
  <c r="I105" i="6" s="1"/>
  <c r="C105" i="6"/>
  <c r="G105" i="6" s="1"/>
  <c r="J104" i="6"/>
  <c r="H104" i="6"/>
  <c r="F104" i="6"/>
  <c r="K104" i="6" s="1"/>
  <c r="E104" i="6"/>
  <c r="D104" i="6"/>
  <c r="I104" i="6" s="1"/>
  <c r="L104" i="6" s="1"/>
  <c r="C104" i="6"/>
  <c r="J103" i="6"/>
  <c r="H103" i="6"/>
  <c r="F103" i="6"/>
  <c r="K103" i="6" s="1"/>
  <c r="E103" i="6"/>
  <c r="D103" i="6"/>
  <c r="I103" i="6" s="1"/>
  <c r="L103" i="6" s="1"/>
  <c r="C103" i="6"/>
  <c r="G103" i="6" s="1"/>
  <c r="J102" i="6"/>
  <c r="H102" i="6"/>
  <c r="F102" i="6"/>
  <c r="K102" i="6" s="1"/>
  <c r="E102" i="6"/>
  <c r="D102" i="6"/>
  <c r="I102" i="6" s="1"/>
  <c r="C102" i="6"/>
  <c r="J101" i="6"/>
  <c r="H101" i="6"/>
  <c r="F101" i="6"/>
  <c r="K101" i="6" s="1"/>
  <c r="E101" i="6"/>
  <c r="D101" i="6"/>
  <c r="I101" i="6" s="1"/>
  <c r="C101" i="6"/>
  <c r="G101" i="6" s="1"/>
  <c r="J100" i="6"/>
  <c r="H100" i="6"/>
  <c r="F100" i="6"/>
  <c r="K100" i="6" s="1"/>
  <c r="E100" i="6"/>
  <c r="D100" i="6"/>
  <c r="I100" i="6" s="1"/>
  <c r="L100" i="6" s="1"/>
  <c r="C100" i="6"/>
  <c r="L99" i="6"/>
  <c r="J99" i="6"/>
  <c r="H99" i="6"/>
  <c r="F99" i="6"/>
  <c r="K99" i="6" s="1"/>
  <c r="E99" i="6"/>
  <c r="D99" i="6"/>
  <c r="I99" i="6" s="1"/>
  <c r="C99" i="6"/>
  <c r="G99" i="6" s="1"/>
  <c r="J98" i="6"/>
  <c r="H98" i="6"/>
  <c r="L98" i="6" s="1"/>
  <c r="F98" i="6"/>
  <c r="K98" i="6" s="1"/>
  <c r="E98" i="6"/>
  <c r="D98" i="6"/>
  <c r="I98" i="6" s="1"/>
  <c r="C98" i="6"/>
  <c r="G98" i="6" s="1"/>
  <c r="K97" i="6"/>
  <c r="J97" i="6"/>
  <c r="I97" i="6"/>
  <c r="H97" i="6"/>
  <c r="L97" i="6" s="1"/>
  <c r="F97" i="6"/>
  <c r="E97" i="6"/>
  <c r="D97" i="6"/>
  <c r="C97" i="6"/>
  <c r="G97" i="6" s="1"/>
  <c r="K96" i="6"/>
  <c r="J96" i="6"/>
  <c r="I96" i="6"/>
  <c r="H96" i="6"/>
  <c r="L96" i="6" s="1"/>
  <c r="F96" i="6"/>
  <c r="E96" i="6"/>
  <c r="D96" i="6"/>
  <c r="C96" i="6"/>
  <c r="G96" i="6" s="1"/>
  <c r="K95" i="6"/>
  <c r="J95" i="6"/>
  <c r="I95" i="6"/>
  <c r="H95" i="6"/>
  <c r="L95" i="6" s="1"/>
  <c r="F95" i="6"/>
  <c r="E95" i="6"/>
  <c r="D95" i="6"/>
  <c r="C95" i="6"/>
  <c r="G95" i="6" s="1"/>
  <c r="K94" i="6"/>
  <c r="J94" i="6"/>
  <c r="I94" i="6"/>
  <c r="H94" i="6"/>
  <c r="L94" i="6" s="1"/>
  <c r="F94" i="6"/>
  <c r="E94" i="6"/>
  <c r="D94" i="6"/>
  <c r="C94" i="6"/>
  <c r="G94" i="6" s="1"/>
  <c r="K93" i="6"/>
  <c r="J93" i="6"/>
  <c r="I93" i="6"/>
  <c r="H93" i="6"/>
  <c r="L93" i="6" s="1"/>
  <c r="F93" i="6"/>
  <c r="E93" i="6"/>
  <c r="D93" i="6"/>
  <c r="C93" i="6"/>
  <c r="G93" i="6" s="1"/>
  <c r="K92" i="6"/>
  <c r="J92" i="6"/>
  <c r="I92" i="6"/>
  <c r="H92" i="6"/>
  <c r="L92" i="6" s="1"/>
  <c r="F92" i="6"/>
  <c r="E92" i="6"/>
  <c r="D92" i="6"/>
  <c r="C92" i="6"/>
  <c r="G92" i="6" s="1"/>
  <c r="K91" i="6"/>
  <c r="J91" i="6"/>
  <c r="I91" i="6"/>
  <c r="H91" i="6"/>
  <c r="L91" i="6" s="1"/>
  <c r="F91" i="6"/>
  <c r="E91" i="6"/>
  <c r="D91" i="6"/>
  <c r="C91" i="6"/>
  <c r="G91" i="6" s="1"/>
  <c r="K90" i="6"/>
  <c r="J90" i="6"/>
  <c r="I90" i="6"/>
  <c r="H90" i="6"/>
  <c r="L90" i="6" s="1"/>
  <c r="F90" i="6"/>
  <c r="E90" i="6"/>
  <c r="D90" i="6"/>
  <c r="C90" i="6"/>
  <c r="G90" i="6" s="1"/>
  <c r="K89" i="6"/>
  <c r="J89" i="6"/>
  <c r="I89" i="6"/>
  <c r="H89" i="6"/>
  <c r="L89" i="6" s="1"/>
  <c r="F89" i="6"/>
  <c r="E89" i="6"/>
  <c r="D89" i="6"/>
  <c r="C89" i="6"/>
  <c r="G89" i="6" s="1"/>
  <c r="K88" i="6"/>
  <c r="J88" i="6"/>
  <c r="I88" i="6"/>
  <c r="H88" i="6"/>
  <c r="L88" i="6" s="1"/>
  <c r="F88" i="6"/>
  <c r="E88" i="6"/>
  <c r="D88" i="6"/>
  <c r="C88" i="6"/>
  <c r="G88" i="6" s="1"/>
  <c r="K87" i="6"/>
  <c r="J87" i="6"/>
  <c r="I87" i="6"/>
  <c r="H87" i="6"/>
  <c r="L87" i="6" s="1"/>
  <c r="F87" i="6"/>
  <c r="E87" i="6"/>
  <c r="D87" i="6"/>
  <c r="C87" i="6"/>
  <c r="G87" i="6" s="1"/>
  <c r="K86" i="6"/>
  <c r="J86" i="6"/>
  <c r="I86" i="6"/>
  <c r="H86" i="6"/>
  <c r="L86" i="6" s="1"/>
  <c r="F86" i="6"/>
  <c r="E86" i="6"/>
  <c r="D86" i="6"/>
  <c r="C86" i="6"/>
  <c r="G86" i="6" s="1"/>
  <c r="K85" i="6"/>
  <c r="J85" i="6"/>
  <c r="I85" i="6"/>
  <c r="H85" i="6"/>
  <c r="L85" i="6" s="1"/>
  <c r="F85" i="6"/>
  <c r="E85" i="6"/>
  <c r="D85" i="6"/>
  <c r="C85" i="6"/>
  <c r="G85" i="6" s="1"/>
  <c r="K84" i="6"/>
  <c r="J84" i="6"/>
  <c r="I84" i="6"/>
  <c r="H84" i="6"/>
  <c r="L84" i="6" s="1"/>
  <c r="F84" i="6"/>
  <c r="E84" i="6"/>
  <c r="D84" i="6"/>
  <c r="C84" i="6"/>
  <c r="G84" i="6" s="1"/>
  <c r="K83" i="6"/>
  <c r="J83" i="6"/>
  <c r="I83" i="6"/>
  <c r="H83" i="6"/>
  <c r="L83" i="6" s="1"/>
  <c r="F83" i="6"/>
  <c r="E83" i="6"/>
  <c r="D83" i="6"/>
  <c r="C83" i="6"/>
  <c r="G83" i="6" s="1"/>
  <c r="K82" i="6"/>
  <c r="J82" i="6"/>
  <c r="I82" i="6"/>
  <c r="H82" i="6"/>
  <c r="L82" i="6" s="1"/>
  <c r="F82" i="6"/>
  <c r="E82" i="6"/>
  <c r="D82" i="6"/>
  <c r="C82" i="6"/>
  <c r="G82" i="6" s="1"/>
  <c r="K81" i="6"/>
  <c r="J81" i="6"/>
  <c r="I81" i="6"/>
  <c r="H81" i="6"/>
  <c r="L81" i="6" s="1"/>
  <c r="F81" i="6"/>
  <c r="E81" i="6"/>
  <c r="D81" i="6"/>
  <c r="C81" i="6"/>
  <c r="G81" i="6" s="1"/>
  <c r="K80" i="6"/>
  <c r="J80" i="6"/>
  <c r="I80" i="6"/>
  <c r="H80" i="6"/>
  <c r="L80" i="6" s="1"/>
  <c r="F80" i="6"/>
  <c r="E80" i="6"/>
  <c r="D80" i="6"/>
  <c r="C80" i="6"/>
  <c r="G80" i="6" s="1"/>
  <c r="K79" i="6"/>
  <c r="J79" i="6"/>
  <c r="I79" i="6"/>
  <c r="H79" i="6"/>
  <c r="L79" i="6" s="1"/>
  <c r="F79" i="6"/>
  <c r="E79" i="6"/>
  <c r="D79" i="6"/>
  <c r="C79" i="6"/>
  <c r="G79" i="6" s="1"/>
  <c r="K78" i="6"/>
  <c r="J78" i="6"/>
  <c r="I78" i="6"/>
  <c r="H78" i="6"/>
  <c r="L78" i="6" s="1"/>
  <c r="F78" i="6"/>
  <c r="E78" i="6"/>
  <c r="D78" i="6"/>
  <c r="C78" i="6"/>
  <c r="G78" i="6" s="1"/>
  <c r="K77" i="6"/>
  <c r="J77" i="6"/>
  <c r="I77" i="6"/>
  <c r="H77" i="6"/>
  <c r="L77" i="6" s="1"/>
  <c r="F77" i="6"/>
  <c r="E77" i="6"/>
  <c r="D77" i="6"/>
  <c r="C77" i="6"/>
  <c r="G77" i="6" s="1"/>
  <c r="K76" i="6"/>
  <c r="J76" i="6"/>
  <c r="I76" i="6"/>
  <c r="H76" i="6"/>
  <c r="L76" i="6" s="1"/>
  <c r="F76" i="6"/>
  <c r="E76" i="6"/>
  <c r="D76" i="6"/>
  <c r="C76" i="6"/>
  <c r="G76" i="6" s="1"/>
  <c r="K75" i="6"/>
  <c r="J75" i="6"/>
  <c r="I75" i="6"/>
  <c r="H75" i="6"/>
  <c r="L75" i="6" s="1"/>
  <c r="F75" i="6"/>
  <c r="E75" i="6"/>
  <c r="D75" i="6"/>
  <c r="C75" i="6"/>
  <c r="G75" i="6" s="1"/>
  <c r="K74" i="6"/>
  <c r="J74" i="6"/>
  <c r="I74" i="6"/>
  <c r="H74" i="6"/>
  <c r="L74" i="6" s="1"/>
  <c r="F74" i="6"/>
  <c r="E74" i="6"/>
  <c r="D74" i="6"/>
  <c r="C74" i="6"/>
  <c r="G74" i="6" s="1"/>
  <c r="K73" i="6"/>
  <c r="J73" i="6"/>
  <c r="I73" i="6"/>
  <c r="H73" i="6"/>
  <c r="L73" i="6" s="1"/>
  <c r="F73" i="6"/>
  <c r="E73" i="6"/>
  <c r="D73" i="6"/>
  <c r="C73" i="6"/>
  <c r="G73" i="6" s="1"/>
  <c r="K72" i="6"/>
  <c r="J72" i="6"/>
  <c r="I72" i="6"/>
  <c r="H72" i="6"/>
  <c r="L72" i="6" s="1"/>
  <c r="F72" i="6"/>
  <c r="E72" i="6"/>
  <c r="D72" i="6"/>
  <c r="C72" i="6"/>
  <c r="G72" i="6" s="1"/>
  <c r="K71" i="6"/>
  <c r="J71" i="6"/>
  <c r="I71" i="6"/>
  <c r="H71" i="6"/>
  <c r="L71" i="6" s="1"/>
  <c r="F71" i="6"/>
  <c r="E71" i="6"/>
  <c r="D71" i="6"/>
  <c r="C71" i="6"/>
  <c r="G71" i="6" s="1"/>
  <c r="K70" i="6"/>
  <c r="J70" i="6"/>
  <c r="I70" i="6"/>
  <c r="H70" i="6"/>
  <c r="L70" i="6" s="1"/>
  <c r="F70" i="6"/>
  <c r="E70" i="6"/>
  <c r="D70" i="6"/>
  <c r="C70" i="6"/>
  <c r="G70" i="6" s="1"/>
  <c r="K69" i="6"/>
  <c r="J69" i="6"/>
  <c r="I69" i="6"/>
  <c r="H69" i="6"/>
  <c r="L69" i="6" s="1"/>
  <c r="F69" i="6"/>
  <c r="E69" i="6"/>
  <c r="D69" i="6"/>
  <c r="C69" i="6"/>
  <c r="G69" i="6" s="1"/>
  <c r="K68" i="6"/>
  <c r="J68" i="6"/>
  <c r="I68" i="6"/>
  <c r="H68" i="6"/>
  <c r="L68" i="6" s="1"/>
  <c r="F68" i="6"/>
  <c r="E68" i="6"/>
  <c r="D68" i="6"/>
  <c r="C68" i="6"/>
  <c r="G68" i="6" s="1"/>
  <c r="K67" i="6"/>
  <c r="J67" i="6"/>
  <c r="I67" i="6"/>
  <c r="H67" i="6"/>
  <c r="L67" i="6" s="1"/>
  <c r="F67" i="6"/>
  <c r="E67" i="6"/>
  <c r="D67" i="6"/>
  <c r="C67" i="6"/>
  <c r="G67" i="6" s="1"/>
  <c r="K66" i="6"/>
  <c r="J66" i="6"/>
  <c r="I66" i="6"/>
  <c r="H66" i="6"/>
  <c r="L66" i="6" s="1"/>
  <c r="F66" i="6"/>
  <c r="E66" i="6"/>
  <c r="D66" i="6"/>
  <c r="C66" i="6"/>
  <c r="G66" i="6" s="1"/>
  <c r="K65" i="6"/>
  <c r="J65" i="6"/>
  <c r="I65" i="6"/>
  <c r="H65" i="6"/>
  <c r="L65" i="6" s="1"/>
  <c r="F65" i="6"/>
  <c r="E65" i="6"/>
  <c r="D65" i="6"/>
  <c r="C65" i="6"/>
  <c r="G65" i="6" s="1"/>
  <c r="K64" i="6"/>
  <c r="J64" i="6"/>
  <c r="I64" i="6"/>
  <c r="H64" i="6"/>
  <c r="L64" i="6" s="1"/>
  <c r="F64" i="6"/>
  <c r="E64" i="6"/>
  <c r="D64" i="6"/>
  <c r="C64" i="6"/>
  <c r="G64" i="6" s="1"/>
  <c r="K63" i="6"/>
  <c r="J63" i="6"/>
  <c r="I63" i="6"/>
  <c r="H63" i="6"/>
  <c r="L63" i="6" s="1"/>
  <c r="F63" i="6"/>
  <c r="E63" i="6"/>
  <c r="D63" i="6"/>
  <c r="C63" i="6"/>
  <c r="G63" i="6" s="1"/>
  <c r="J62" i="6"/>
  <c r="I62" i="6"/>
  <c r="H62" i="6"/>
  <c r="F62" i="6"/>
  <c r="K62" i="6" s="1"/>
  <c r="E62" i="6"/>
  <c r="D62" i="6"/>
  <c r="C62" i="6"/>
  <c r="G62" i="6" s="1"/>
  <c r="K61" i="6"/>
  <c r="J61" i="6"/>
  <c r="H61" i="6"/>
  <c r="F61" i="6"/>
  <c r="E61" i="6"/>
  <c r="D61" i="6"/>
  <c r="I61" i="6" s="1"/>
  <c r="C61" i="6"/>
  <c r="G61" i="6" s="1"/>
  <c r="J60" i="6"/>
  <c r="I60" i="6"/>
  <c r="H60" i="6"/>
  <c r="F60" i="6"/>
  <c r="K60" i="6" s="1"/>
  <c r="E60" i="6"/>
  <c r="D60" i="6"/>
  <c r="C60" i="6"/>
  <c r="G60" i="6" s="1"/>
  <c r="K59" i="6"/>
  <c r="J59" i="6"/>
  <c r="H59" i="6"/>
  <c r="L59" i="6" s="1"/>
  <c r="F59" i="6"/>
  <c r="E59" i="6"/>
  <c r="D59" i="6"/>
  <c r="I59" i="6" s="1"/>
  <c r="C59" i="6"/>
  <c r="G59" i="6" s="1"/>
  <c r="J58" i="6"/>
  <c r="I58" i="6"/>
  <c r="H58" i="6"/>
  <c r="F58" i="6"/>
  <c r="K58" i="6" s="1"/>
  <c r="E58" i="6"/>
  <c r="D58" i="6"/>
  <c r="C58" i="6"/>
  <c r="G58" i="6" s="1"/>
  <c r="K57" i="6"/>
  <c r="J57" i="6"/>
  <c r="H57" i="6"/>
  <c r="F57" i="6"/>
  <c r="E57" i="6"/>
  <c r="D57" i="6"/>
  <c r="I57" i="6" s="1"/>
  <c r="C57" i="6"/>
  <c r="G57" i="6" s="1"/>
  <c r="J56" i="6"/>
  <c r="I56" i="6"/>
  <c r="H56" i="6"/>
  <c r="F56" i="6"/>
  <c r="K56" i="6" s="1"/>
  <c r="E56" i="6"/>
  <c r="D56" i="6"/>
  <c r="C56" i="6"/>
  <c r="G56" i="6" s="1"/>
  <c r="K55" i="6"/>
  <c r="J55" i="6"/>
  <c r="H55" i="6"/>
  <c r="L55" i="6" s="1"/>
  <c r="F55" i="6"/>
  <c r="E55" i="6"/>
  <c r="D55" i="6"/>
  <c r="I55" i="6" s="1"/>
  <c r="C55" i="6"/>
  <c r="G55" i="6" s="1"/>
  <c r="J54" i="6"/>
  <c r="I54" i="6"/>
  <c r="H54" i="6"/>
  <c r="F54" i="6"/>
  <c r="K54" i="6" s="1"/>
  <c r="E54" i="6"/>
  <c r="D54" i="6"/>
  <c r="C54" i="6"/>
  <c r="G54" i="6" s="1"/>
  <c r="K53" i="6"/>
  <c r="J53" i="6"/>
  <c r="H53" i="6"/>
  <c r="F53" i="6"/>
  <c r="E53" i="6"/>
  <c r="D53" i="6"/>
  <c r="I53" i="6" s="1"/>
  <c r="C53" i="6"/>
  <c r="G53" i="6" s="1"/>
  <c r="J52" i="6"/>
  <c r="I52" i="6"/>
  <c r="H52" i="6"/>
  <c r="F52" i="6"/>
  <c r="K52" i="6" s="1"/>
  <c r="E52" i="6"/>
  <c r="D52" i="6"/>
  <c r="C52" i="6"/>
  <c r="G52" i="6" s="1"/>
  <c r="K51" i="6"/>
  <c r="J51" i="6"/>
  <c r="H51" i="6"/>
  <c r="L51" i="6" s="1"/>
  <c r="F51" i="6"/>
  <c r="E51" i="6"/>
  <c r="D51" i="6"/>
  <c r="I51" i="6" s="1"/>
  <c r="C51" i="6"/>
  <c r="G51" i="6" s="1"/>
  <c r="J50" i="6"/>
  <c r="I50" i="6"/>
  <c r="H50" i="6"/>
  <c r="F50" i="6"/>
  <c r="K50" i="6" s="1"/>
  <c r="E50" i="6"/>
  <c r="D50" i="6"/>
  <c r="C50" i="6"/>
  <c r="G50" i="6" s="1"/>
  <c r="K49" i="6"/>
  <c r="J49" i="6"/>
  <c r="H49" i="6"/>
  <c r="F49" i="6"/>
  <c r="E49" i="6"/>
  <c r="D49" i="6"/>
  <c r="I49" i="6" s="1"/>
  <c r="C49" i="6"/>
  <c r="G49" i="6" s="1"/>
  <c r="J48" i="6"/>
  <c r="I48" i="6"/>
  <c r="H48" i="6"/>
  <c r="F48" i="6"/>
  <c r="K48" i="6" s="1"/>
  <c r="E48" i="6"/>
  <c r="D48" i="6"/>
  <c r="C48" i="6"/>
  <c r="G48" i="6" s="1"/>
  <c r="K47" i="6"/>
  <c r="J47" i="6"/>
  <c r="H47" i="6"/>
  <c r="L47" i="6" s="1"/>
  <c r="F47" i="6"/>
  <c r="E47" i="6"/>
  <c r="D47" i="6"/>
  <c r="I47" i="6" s="1"/>
  <c r="C47" i="6"/>
  <c r="G47" i="6" s="1"/>
  <c r="J46" i="6"/>
  <c r="I46" i="6"/>
  <c r="H46" i="6"/>
  <c r="F46" i="6"/>
  <c r="K46" i="6" s="1"/>
  <c r="E46" i="6"/>
  <c r="D46" i="6"/>
  <c r="C46" i="6"/>
  <c r="G46" i="6" s="1"/>
  <c r="K45" i="6"/>
  <c r="J45" i="6"/>
  <c r="H45" i="6"/>
  <c r="F45" i="6"/>
  <c r="E45" i="6"/>
  <c r="D45" i="6"/>
  <c r="I45" i="6" s="1"/>
  <c r="C45" i="6"/>
  <c r="G45" i="6" s="1"/>
  <c r="J44" i="6"/>
  <c r="I44" i="6"/>
  <c r="H44" i="6"/>
  <c r="F44" i="6"/>
  <c r="K44" i="6" s="1"/>
  <c r="E44" i="6"/>
  <c r="D44" i="6"/>
  <c r="C44" i="6"/>
  <c r="G44" i="6" s="1"/>
  <c r="K43" i="6"/>
  <c r="J43" i="6"/>
  <c r="H43" i="6"/>
  <c r="L43" i="6" s="1"/>
  <c r="F43" i="6"/>
  <c r="E43" i="6"/>
  <c r="D43" i="6"/>
  <c r="I43" i="6" s="1"/>
  <c r="C43" i="6"/>
  <c r="G43" i="6" s="1"/>
  <c r="J42" i="6"/>
  <c r="I42" i="6"/>
  <c r="H42" i="6"/>
  <c r="F42" i="6"/>
  <c r="K42" i="6" s="1"/>
  <c r="E42" i="6"/>
  <c r="D42" i="6"/>
  <c r="C42" i="6"/>
  <c r="G42" i="6" s="1"/>
  <c r="K41" i="6"/>
  <c r="J41" i="6"/>
  <c r="H41" i="6"/>
  <c r="F41" i="6"/>
  <c r="E41" i="6"/>
  <c r="D41" i="6"/>
  <c r="I41" i="6" s="1"/>
  <c r="C41" i="6"/>
  <c r="G41" i="6" s="1"/>
  <c r="J40" i="6"/>
  <c r="I40" i="6"/>
  <c r="H40" i="6"/>
  <c r="F40" i="6"/>
  <c r="K40" i="6" s="1"/>
  <c r="E40" i="6"/>
  <c r="D40" i="6"/>
  <c r="C40" i="6"/>
  <c r="G40" i="6" s="1"/>
  <c r="K39" i="6"/>
  <c r="J39" i="6"/>
  <c r="H39" i="6"/>
  <c r="L39" i="6" s="1"/>
  <c r="F39" i="6"/>
  <c r="E39" i="6"/>
  <c r="D39" i="6"/>
  <c r="I39" i="6" s="1"/>
  <c r="C39" i="6"/>
  <c r="G39" i="6" s="1"/>
  <c r="J38" i="6"/>
  <c r="I38" i="6"/>
  <c r="H38" i="6"/>
  <c r="F38" i="6"/>
  <c r="K38" i="6" s="1"/>
  <c r="E38" i="6"/>
  <c r="D38" i="6"/>
  <c r="C38" i="6"/>
  <c r="G38" i="6" s="1"/>
  <c r="K37" i="6"/>
  <c r="J37" i="6"/>
  <c r="H37" i="6"/>
  <c r="F37" i="6"/>
  <c r="E37" i="6"/>
  <c r="D37" i="6"/>
  <c r="I37" i="6" s="1"/>
  <c r="C37" i="6"/>
  <c r="G37" i="6" s="1"/>
  <c r="J36" i="6"/>
  <c r="H36" i="6"/>
  <c r="L36" i="6" s="1"/>
  <c r="F36" i="6"/>
  <c r="K36" i="6" s="1"/>
  <c r="E36" i="6"/>
  <c r="D36" i="6"/>
  <c r="I36" i="6" s="1"/>
  <c r="C36" i="6"/>
  <c r="G36" i="6" s="1"/>
  <c r="J35" i="6"/>
  <c r="H35" i="6"/>
  <c r="F35" i="6"/>
  <c r="K35" i="6" s="1"/>
  <c r="E35" i="6"/>
  <c r="D35" i="6"/>
  <c r="I35" i="6" s="1"/>
  <c r="C35" i="6"/>
  <c r="G35" i="6" s="1"/>
  <c r="J34" i="6"/>
  <c r="H34" i="6"/>
  <c r="L34" i="6" s="1"/>
  <c r="F34" i="6"/>
  <c r="K34" i="6" s="1"/>
  <c r="E34" i="6"/>
  <c r="D34" i="6"/>
  <c r="I34" i="6" s="1"/>
  <c r="C34" i="6"/>
  <c r="G34" i="6" s="1"/>
  <c r="J33" i="6"/>
  <c r="H33" i="6"/>
  <c r="F33" i="6"/>
  <c r="K33" i="6" s="1"/>
  <c r="E33" i="6"/>
  <c r="D33" i="6"/>
  <c r="I33" i="6" s="1"/>
  <c r="C33" i="6"/>
  <c r="G33" i="6" s="1"/>
  <c r="J32" i="6"/>
  <c r="H32" i="6"/>
  <c r="L32" i="6" s="1"/>
  <c r="F32" i="6"/>
  <c r="K32" i="6" s="1"/>
  <c r="E32" i="6"/>
  <c r="D32" i="6"/>
  <c r="I32" i="6" s="1"/>
  <c r="C32" i="6"/>
  <c r="G32" i="6" s="1"/>
  <c r="J31" i="6"/>
  <c r="H31" i="6"/>
  <c r="F31" i="6"/>
  <c r="K31" i="6" s="1"/>
  <c r="E31" i="6"/>
  <c r="D31" i="6"/>
  <c r="I31" i="6" s="1"/>
  <c r="C31" i="6"/>
  <c r="G31" i="6" s="1"/>
  <c r="J30" i="6"/>
  <c r="H30" i="6"/>
  <c r="L30" i="6" s="1"/>
  <c r="F30" i="6"/>
  <c r="K30" i="6" s="1"/>
  <c r="E30" i="6"/>
  <c r="D30" i="6"/>
  <c r="I30" i="6" s="1"/>
  <c r="C30" i="6"/>
  <c r="G30" i="6" s="1"/>
  <c r="J29" i="6"/>
  <c r="H29" i="6"/>
  <c r="F29" i="6"/>
  <c r="K29" i="6" s="1"/>
  <c r="E29" i="6"/>
  <c r="D29" i="6"/>
  <c r="I29" i="6" s="1"/>
  <c r="C29" i="6"/>
  <c r="G29" i="6" s="1"/>
  <c r="J28" i="6"/>
  <c r="H28" i="6"/>
  <c r="L28" i="6" s="1"/>
  <c r="F28" i="6"/>
  <c r="K28" i="6" s="1"/>
  <c r="E28" i="6"/>
  <c r="D28" i="6"/>
  <c r="I28" i="6" s="1"/>
  <c r="C28" i="6"/>
  <c r="G28" i="6" s="1"/>
  <c r="J27" i="6"/>
  <c r="H27" i="6"/>
  <c r="F27" i="6"/>
  <c r="K27" i="6" s="1"/>
  <c r="E27" i="6"/>
  <c r="D27" i="6"/>
  <c r="I27" i="6" s="1"/>
  <c r="C27" i="6"/>
  <c r="G27" i="6" s="1"/>
  <c r="J26" i="6"/>
  <c r="H26" i="6"/>
  <c r="L26" i="6" s="1"/>
  <c r="F26" i="6"/>
  <c r="K26" i="6" s="1"/>
  <c r="E26" i="6"/>
  <c r="D26" i="6"/>
  <c r="I26" i="6" s="1"/>
  <c r="C26" i="6"/>
  <c r="G26" i="6" s="1"/>
  <c r="J25" i="6"/>
  <c r="H25" i="6"/>
  <c r="F25" i="6"/>
  <c r="K25" i="6" s="1"/>
  <c r="E25" i="6"/>
  <c r="D25" i="6"/>
  <c r="I25" i="6" s="1"/>
  <c r="C25" i="6"/>
  <c r="G25" i="6" s="1"/>
  <c r="J24" i="6"/>
  <c r="H24" i="6"/>
  <c r="L24" i="6" s="1"/>
  <c r="F24" i="6"/>
  <c r="K24" i="6" s="1"/>
  <c r="E24" i="6"/>
  <c r="D24" i="6"/>
  <c r="I24" i="6" s="1"/>
  <c r="C24" i="6"/>
  <c r="G24" i="6" s="1"/>
  <c r="J23" i="6"/>
  <c r="H23" i="6"/>
  <c r="F23" i="6"/>
  <c r="K23" i="6" s="1"/>
  <c r="E23" i="6"/>
  <c r="D23" i="6"/>
  <c r="I23" i="6" s="1"/>
  <c r="C23" i="6"/>
  <c r="G23" i="6" s="1"/>
  <c r="J22" i="6"/>
  <c r="H22" i="6"/>
  <c r="L22" i="6" s="1"/>
  <c r="F22" i="6"/>
  <c r="K22" i="6" s="1"/>
  <c r="E22" i="6"/>
  <c r="D22" i="6"/>
  <c r="I22" i="6" s="1"/>
  <c r="C22" i="6"/>
  <c r="G22" i="6" s="1"/>
  <c r="J21" i="6"/>
  <c r="H21" i="6"/>
  <c r="F21" i="6"/>
  <c r="K21" i="6" s="1"/>
  <c r="E21" i="6"/>
  <c r="D21" i="6"/>
  <c r="I21" i="6" s="1"/>
  <c r="C21" i="6"/>
  <c r="G21" i="6" s="1"/>
  <c r="J20" i="6"/>
  <c r="H20" i="6"/>
  <c r="L20" i="6" s="1"/>
  <c r="F20" i="6"/>
  <c r="K20" i="6" s="1"/>
  <c r="E20" i="6"/>
  <c r="D20" i="6"/>
  <c r="I20" i="6" s="1"/>
  <c r="C20" i="6"/>
  <c r="G20" i="6" s="1"/>
  <c r="J19" i="6"/>
  <c r="H19" i="6"/>
  <c r="F19" i="6"/>
  <c r="K19" i="6" s="1"/>
  <c r="E19" i="6"/>
  <c r="D19" i="6"/>
  <c r="I19" i="6" s="1"/>
  <c r="C19" i="6"/>
  <c r="G19" i="6" s="1"/>
  <c r="J18" i="6"/>
  <c r="H18" i="6"/>
  <c r="L18" i="6" s="1"/>
  <c r="F18" i="6"/>
  <c r="K18" i="6" s="1"/>
  <c r="E18" i="6"/>
  <c r="D18" i="6"/>
  <c r="I18" i="6" s="1"/>
  <c r="C18" i="6"/>
  <c r="G18" i="6" s="1"/>
  <c r="J17" i="6"/>
  <c r="H17" i="6"/>
  <c r="F17" i="6"/>
  <c r="K17" i="6" s="1"/>
  <c r="E17" i="6"/>
  <c r="D17" i="6"/>
  <c r="I17" i="6" s="1"/>
  <c r="C17" i="6"/>
  <c r="G17" i="6" s="1"/>
  <c r="J16" i="6"/>
  <c r="H16" i="6"/>
  <c r="L16" i="6" s="1"/>
  <c r="F16" i="6"/>
  <c r="K16" i="6" s="1"/>
  <c r="E16" i="6"/>
  <c r="D16" i="6"/>
  <c r="I16" i="6" s="1"/>
  <c r="C16" i="6"/>
  <c r="G16" i="6" s="1"/>
  <c r="J15" i="6"/>
  <c r="H15" i="6"/>
  <c r="F15" i="6"/>
  <c r="K15" i="6" s="1"/>
  <c r="E15" i="6"/>
  <c r="D15" i="6"/>
  <c r="I15" i="6" s="1"/>
  <c r="C15" i="6"/>
  <c r="G15" i="6" s="1"/>
  <c r="J14" i="6"/>
  <c r="H14" i="6"/>
  <c r="L14" i="6" s="1"/>
  <c r="F14" i="6"/>
  <c r="K14" i="6" s="1"/>
  <c r="E14" i="6"/>
  <c r="D14" i="6"/>
  <c r="I14" i="6" s="1"/>
  <c r="C14" i="6"/>
  <c r="G14" i="6" s="1"/>
  <c r="J13" i="6"/>
  <c r="H13" i="6"/>
  <c r="F13" i="6"/>
  <c r="K13" i="6" s="1"/>
  <c r="E13" i="6"/>
  <c r="D13" i="6"/>
  <c r="I13" i="6" s="1"/>
  <c r="C13" i="6"/>
  <c r="G13" i="6" s="1"/>
  <c r="J12" i="6"/>
  <c r="H12" i="6"/>
  <c r="L12" i="6" s="1"/>
  <c r="F12" i="6"/>
  <c r="K12" i="6" s="1"/>
  <c r="E12" i="6"/>
  <c r="D12" i="6"/>
  <c r="I12" i="6" s="1"/>
  <c r="C12" i="6"/>
  <c r="G12" i="6" s="1"/>
  <c r="J11" i="6"/>
  <c r="H11" i="6"/>
  <c r="F11" i="6"/>
  <c r="K11" i="6" s="1"/>
  <c r="E11" i="6"/>
  <c r="D11" i="6"/>
  <c r="I11" i="6" s="1"/>
  <c r="C11" i="6"/>
  <c r="G11" i="6" s="1"/>
  <c r="J10" i="6"/>
  <c r="H10" i="6"/>
  <c r="L10" i="6" s="1"/>
  <c r="F10" i="6"/>
  <c r="K10" i="6" s="1"/>
  <c r="E10" i="6"/>
  <c r="D10" i="6"/>
  <c r="I10" i="6" s="1"/>
  <c r="C10" i="6"/>
  <c r="G10" i="6" s="1"/>
  <c r="J9" i="6"/>
  <c r="H9" i="6"/>
  <c r="F9" i="6"/>
  <c r="K9" i="6" s="1"/>
  <c r="E9" i="6"/>
  <c r="D9" i="6"/>
  <c r="I9" i="6" s="1"/>
  <c r="C9" i="6"/>
  <c r="G9" i="6" s="1"/>
  <c r="J8" i="6"/>
  <c r="H8" i="6"/>
  <c r="L8" i="6" s="1"/>
  <c r="F8" i="6"/>
  <c r="K8" i="6" s="1"/>
  <c r="E8" i="6"/>
  <c r="D8" i="6"/>
  <c r="I8" i="6" s="1"/>
  <c r="C8" i="6"/>
  <c r="G8" i="6" s="1"/>
  <c r="J7" i="6"/>
  <c r="H7" i="6"/>
  <c r="F7" i="6"/>
  <c r="K7" i="6" s="1"/>
  <c r="E7" i="6"/>
  <c r="D7" i="6"/>
  <c r="I7" i="6" s="1"/>
  <c r="C7" i="6"/>
  <c r="G7" i="6" s="1"/>
  <c r="J6" i="6"/>
  <c r="H6" i="6"/>
  <c r="L6" i="6" s="1"/>
  <c r="F6" i="6"/>
  <c r="K6" i="6" s="1"/>
  <c r="E6" i="6"/>
  <c r="D6" i="6"/>
  <c r="I6" i="6" s="1"/>
  <c r="C6" i="6"/>
  <c r="G6" i="6" s="1"/>
  <c r="J5" i="6"/>
  <c r="H5" i="6"/>
  <c r="F5" i="6"/>
  <c r="K5" i="6" s="1"/>
  <c r="E5" i="6"/>
  <c r="D5" i="6"/>
  <c r="I5" i="6" s="1"/>
  <c r="C5" i="6"/>
  <c r="G5" i="6" s="1"/>
  <c r="J4" i="6"/>
  <c r="H4" i="6"/>
  <c r="L4" i="6" s="1"/>
  <c r="F4" i="6"/>
  <c r="K4" i="6" s="1"/>
  <c r="E4" i="6"/>
  <c r="D4" i="6"/>
  <c r="I4" i="6" s="1"/>
  <c r="C4" i="6"/>
  <c r="G4" i="6" s="1"/>
  <c r="J3" i="6"/>
  <c r="H3" i="6"/>
  <c r="F3" i="6"/>
  <c r="E3" i="6"/>
  <c r="D3" i="6"/>
  <c r="C3" i="6"/>
  <c r="L108" i="6" l="1"/>
  <c r="I3" i="6"/>
  <c r="L102" i="6"/>
  <c r="L109" i="6"/>
  <c r="L112" i="6"/>
  <c r="L118" i="6"/>
  <c r="L40" i="6"/>
  <c r="L44" i="6"/>
  <c r="L48" i="6"/>
  <c r="L52" i="6"/>
  <c r="L56" i="6"/>
  <c r="L60" i="6"/>
  <c r="L101" i="6"/>
  <c r="L110" i="6"/>
  <c r="L117" i="6"/>
  <c r="L38" i="6"/>
  <c r="L42" i="6"/>
  <c r="L46" i="6"/>
  <c r="L50" i="6"/>
  <c r="L54" i="6"/>
  <c r="L58" i="6"/>
  <c r="L62" i="6"/>
  <c r="L5" i="6"/>
  <c r="L7" i="6"/>
  <c r="L9" i="6"/>
  <c r="L11" i="6"/>
  <c r="L13" i="6"/>
  <c r="L15" i="6"/>
  <c r="L17" i="6"/>
  <c r="L19" i="6"/>
  <c r="L21" i="6"/>
  <c r="L23" i="6"/>
  <c r="L25" i="6"/>
  <c r="L27" i="6"/>
  <c r="L29" i="6"/>
  <c r="L31" i="6"/>
  <c r="L33" i="6"/>
  <c r="L35" i="6"/>
  <c r="L37" i="6"/>
  <c r="L41" i="6"/>
  <c r="L45" i="6"/>
  <c r="L49" i="6"/>
  <c r="L53" i="6"/>
  <c r="L57" i="6"/>
  <c r="L61" i="6"/>
  <c r="K3" i="6"/>
  <c r="G102" i="6"/>
  <c r="G106" i="6"/>
  <c r="G110" i="6"/>
  <c r="G114" i="6"/>
  <c r="G118" i="6"/>
  <c r="G122" i="6"/>
  <c r="L154" i="6"/>
  <c r="G100" i="6"/>
  <c r="G104" i="6"/>
  <c r="G108" i="6"/>
  <c r="G112" i="6"/>
  <c r="G116" i="6"/>
  <c r="G120" i="6"/>
  <c r="L3" i="6" l="1"/>
  <c r="G3" i="6"/>
  <c r="F154" i="7" l="1"/>
  <c r="E154" i="7"/>
  <c r="D154" i="7"/>
  <c r="G154" i="7" s="1"/>
  <c r="F153" i="7"/>
  <c r="E153" i="7"/>
  <c r="D153" i="7"/>
  <c r="F152" i="7"/>
  <c r="E152" i="7"/>
  <c r="D152" i="7"/>
  <c r="F151" i="7"/>
  <c r="E151" i="7"/>
  <c r="D151" i="7"/>
  <c r="G151" i="7" s="1"/>
  <c r="F150" i="7"/>
  <c r="E150" i="7"/>
  <c r="D150" i="7"/>
  <c r="G150" i="7" s="1"/>
  <c r="F149" i="7"/>
  <c r="E149" i="7"/>
  <c r="D149" i="7"/>
  <c r="F148" i="7"/>
  <c r="E148" i="7"/>
  <c r="D148" i="7"/>
  <c r="F147" i="7"/>
  <c r="E147" i="7"/>
  <c r="D147" i="7"/>
  <c r="G147" i="7" s="1"/>
  <c r="F146" i="7"/>
  <c r="E146" i="7"/>
  <c r="D146" i="7"/>
  <c r="G146" i="7" s="1"/>
  <c r="F145" i="7"/>
  <c r="E145" i="7"/>
  <c r="D145" i="7"/>
  <c r="F144" i="7"/>
  <c r="E144" i="7"/>
  <c r="D144" i="7"/>
  <c r="F143" i="7"/>
  <c r="E143" i="7"/>
  <c r="D143" i="7"/>
  <c r="G143" i="7" s="1"/>
  <c r="F142" i="7"/>
  <c r="E142" i="7"/>
  <c r="D142" i="7"/>
  <c r="G142" i="7" s="1"/>
  <c r="F141" i="7"/>
  <c r="E141" i="7"/>
  <c r="D141" i="7"/>
  <c r="F140" i="7"/>
  <c r="E140" i="7"/>
  <c r="D140" i="7"/>
  <c r="F139" i="7"/>
  <c r="E139" i="7"/>
  <c r="D139" i="7"/>
  <c r="G139" i="7" s="1"/>
  <c r="F138" i="7"/>
  <c r="E138" i="7"/>
  <c r="D138" i="7"/>
  <c r="G138" i="7" s="1"/>
  <c r="F137" i="7"/>
  <c r="E137" i="7"/>
  <c r="D137" i="7"/>
  <c r="F136" i="7"/>
  <c r="E136" i="7"/>
  <c r="D136" i="7"/>
  <c r="F135" i="7"/>
  <c r="E135" i="7"/>
  <c r="D135" i="7"/>
  <c r="G135" i="7" s="1"/>
  <c r="F134" i="7"/>
  <c r="E134" i="7"/>
  <c r="D134" i="7"/>
  <c r="G134" i="7" s="1"/>
  <c r="F133" i="7"/>
  <c r="E133" i="7"/>
  <c r="D133" i="7"/>
  <c r="F132" i="7"/>
  <c r="E132" i="7"/>
  <c r="D132" i="7"/>
  <c r="F131" i="7"/>
  <c r="E131" i="7"/>
  <c r="D131" i="7"/>
  <c r="G131" i="7" s="1"/>
  <c r="F130" i="7"/>
  <c r="E130" i="7"/>
  <c r="D130" i="7"/>
  <c r="G130" i="7" s="1"/>
  <c r="F129" i="7"/>
  <c r="E129" i="7"/>
  <c r="D129" i="7"/>
  <c r="F128" i="7"/>
  <c r="E128" i="7"/>
  <c r="D128" i="7"/>
  <c r="F127" i="7"/>
  <c r="E127" i="7"/>
  <c r="D127" i="7"/>
  <c r="G127" i="7" s="1"/>
  <c r="F126" i="7"/>
  <c r="E126" i="7"/>
  <c r="D126" i="7"/>
  <c r="G126" i="7" s="1"/>
  <c r="F125" i="7"/>
  <c r="E125" i="7"/>
  <c r="D125" i="7"/>
  <c r="F124" i="7"/>
  <c r="E124" i="7"/>
  <c r="D124" i="7"/>
  <c r="F123" i="7"/>
  <c r="E123" i="7"/>
  <c r="D123" i="7"/>
  <c r="G123" i="7" s="1"/>
  <c r="F122" i="7"/>
  <c r="E122" i="7"/>
  <c r="D122" i="7"/>
  <c r="G122" i="7" s="1"/>
  <c r="F121" i="7"/>
  <c r="E121" i="7"/>
  <c r="D121" i="7"/>
  <c r="F120" i="7"/>
  <c r="E120" i="7"/>
  <c r="D120" i="7"/>
  <c r="F119" i="7"/>
  <c r="E119" i="7"/>
  <c r="D119" i="7"/>
  <c r="G119" i="7" s="1"/>
  <c r="F118" i="7"/>
  <c r="E118" i="7"/>
  <c r="D118" i="7"/>
  <c r="G118" i="7" s="1"/>
  <c r="F117" i="7"/>
  <c r="E117" i="7"/>
  <c r="D117" i="7"/>
  <c r="F116" i="7"/>
  <c r="E116" i="7"/>
  <c r="D116" i="7"/>
  <c r="F115" i="7"/>
  <c r="E115" i="7"/>
  <c r="D115" i="7"/>
  <c r="G115" i="7" s="1"/>
  <c r="F114" i="7"/>
  <c r="E114" i="7"/>
  <c r="D114" i="7"/>
  <c r="G114" i="7" s="1"/>
  <c r="F113" i="7"/>
  <c r="E113" i="7"/>
  <c r="D113" i="7"/>
  <c r="F112" i="7"/>
  <c r="E112" i="7"/>
  <c r="D112" i="7"/>
  <c r="F111" i="7"/>
  <c r="E111" i="7"/>
  <c r="D111" i="7"/>
  <c r="G111" i="7" s="1"/>
  <c r="F110" i="7"/>
  <c r="E110" i="7"/>
  <c r="D110" i="7"/>
  <c r="G110" i="7" s="1"/>
  <c r="F109" i="7"/>
  <c r="E109" i="7"/>
  <c r="D109" i="7"/>
  <c r="F108" i="7"/>
  <c r="E108" i="7"/>
  <c r="D108" i="7"/>
  <c r="F107" i="7"/>
  <c r="E107" i="7"/>
  <c r="D107" i="7"/>
  <c r="G107" i="7" s="1"/>
  <c r="F106" i="7"/>
  <c r="E106" i="7"/>
  <c r="D106" i="7"/>
  <c r="F105" i="7"/>
  <c r="E105" i="7"/>
  <c r="D105" i="7"/>
  <c r="F104" i="7"/>
  <c r="E104" i="7"/>
  <c r="D104" i="7"/>
  <c r="F103" i="7"/>
  <c r="E103" i="7"/>
  <c r="D103" i="7"/>
  <c r="G103" i="7" s="1"/>
  <c r="F102" i="7"/>
  <c r="E102" i="7"/>
  <c r="D102" i="7"/>
  <c r="F101" i="7"/>
  <c r="E101" i="7"/>
  <c r="D101" i="7"/>
  <c r="F100" i="7"/>
  <c r="E100" i="7"/>
  <c r="D100" i="7"/>
  <c r="F99" i="7"/>
  <c r="E99" i="7"/>
  <c r="D99" i="7"/>
  <c r="G99" i="7" s="1"/>
  <c r="F98" i="7"/>
  <c r="E98" i="7"/>
  <c r="D98" i="7"/>
  <c r="F97" i="7"/>
  <c r="E97" i="7"/>
  <c r="D97" i="7"/>
  <c r="F96" i="7"/>
  <c r="E96" i="7"/>
  <c r="D96" i="7"/>
  <c r="F95" i="7"/>
  <c r="E95" i="7"/>
  <c r="D95" i="7"/>
  <c r="G95" i="7" s="1"/>
  <c r="F94" i="7"/>
  <c r="E94" i="7"/>
  <c r="D94" i="7"/>
  <c r="F93" i="7"/>
  <c r="E93" i="7"/>
  <c r="D93" i="7"/>
  <c r="F92" i="7"/>
  <c r="E92" i="7"/>
  <c r="D92" i="7"/>
  <c r="F91" i="7"/>
  <c r="E91" i="7"/>
  <c r="D91" i="7"/>
  <c r="G91" i="7" s="1"/>
  <c r="F90" i="7"/>
  <c r="E90" i="7"/>
  <c r="D90" i="7"/>
  <c r="F89" i="7"/>
  <c r="E89" i="7"/>
  <c r="D89" i="7"/>
  <c r="F88" i="7"/>
  <c r="E88" i="7"/>
  <c r="D88" i="7"/>
  <c r="F87" i="7"/>
  <c r="E87" i="7"/>
  <c r="D87" i="7"/>
  <c r="G87" i="7" s="1"/>
  <c r="F86" i="7"/>
  <c r="E86" i="7"/>
  <c r="D86" i="7"/>
  <c r="F85" i="7"/>
  <c r="E85" i="7"/>
  <c r="D85" i="7"/>
  <c r="F84" i="7"/>
  <c r="E84" i="7"/>
  <c r="D84" i="7"/>
  <c r="F83" i="7"/>
  <c r="E83" i="7"/>
  <c r="D83" i="7"/>
  <c r="G83" i="7" s="1"/>
  <c r="F82" i="7"/>
  <c r="E82" i="7"/>
  <c r="D82" i="7"/>
  <c r="F81" i="7"/>
  <c r="E81" i="7"/>
  <c r="D81" i="7"/>
  <c r="F80" i="7"/>
  <c r="E80" i="7"/>
  <c r="D80" i="7"/>
  <c r="F79" i="7"/>
  <c r="E79" i="7"/>
  <c r="D79" i="7"/>
  <c r="G79" i="7" s="1"/>
  <c r="F78" i="7"/>
  <c r="E78" i="7"/>
  <c r="D78" i="7"/>
  <c r="F77" i="7"/>
  <c r="E77" i="7"/>
  <c r="D77" i="7"/>
  <c r="F76" i="7"/>
  <c r="E76" i="7"/>
  <c r="D76" i="7"/>
  <c r="F75" i="7"/>
  <c r="E75" i="7"/>
  <c r="D75" i="7"/>
  <c r="G75" i="7" s="1"/>
  <c r="F74" i="7"/>
  <c r="E74" i="7"/>
  <c r="D74" i="7"/>
  <c r="F73" i="7"/>
  <c r="E73" i="7"/>
  <c r="D73" i="7"/>
  <c r="F72" i="7"/>
  <c r="E72" i="7"/>
  <c r="D72" i="7"/>
  <c r="F71" i="7"/>
  <c r="E71" i="7"/>
  <c r="D71" i="7"/>
  <c r="G71" i="7" s="1"/>
  <c r="F70" i="7"/>
  <c r="E70" i="7"/>
  <c r="D70" i="7"/>
  <c r="G69" i="7"/>
  <c r="F69" i="7"/>
  <c r="E69" i="7"/>
  <c r="D69" i="7"/>
  <c r="G68" i="7"/>
  <c r="F68" i="7"/>
  <c r="E68" i="7"/>
  <c r="D68" i="7"/>
  <c r="G67" i="7"/>
  <c r="F67" i="7"/>
  <c r="E67" i="7"/>
  <c r="D67" i="7"/>
  <c r="G66" i="7"/>
  <c r="F66" i="7"/>
  <c r="E66" i="7"/>
  <c r="D66" i="7"/>
  <c r="G65" i="7"/>
  <c r="F65" i="7"/>
  <c r="E65" i="7"/>
  <c r="D65" i="7"/>
  <c r="G64" i="7"/>
  <c r="F64" i="7"/>
  <c r="E64" i="7"/>
  <c r="D64" i="7"/>
  <c r="G63" i="7"/>
  <c r="F63" i="7"/>
  <c r="E63" i="7"/>
  <c r="D63" i="7"/>
  <c r="G62" i="7"/>
  <c r="F62" i="7"/>
  <c r="E62" i="7"/>
  <c r="D62" i="7"/>
  <c r="G61" i="7"/>
  <c r="F61" i="7"/>
  <c r="E61" i="7"/>
  <c r="D61" i="7"/>
  <c r="G60" i="7"/>
  <c r="F60" i="7"/>
  <c r="E60" i="7"/>
  <c r="D60" i="7"/>
  <c r="G59" i="7"/>
  <c r="F59" i="7"/>
  <c r="E59" i="7"/>
  <c r="D59" i="7"/>
  <c r="G58" i="7"/>
  <c r="F58" i="7"/>
  <c r="E58" i="7"/>
  <c r="D58" i="7"/>
  <c r="G57" i="7"/>
  <c r="F57" i="7"/>
  <c r="E57" i="7"/>
  <c r="D57" i="7"/>
  <c r="G56" i="7"/>
  <c r="F56" i="7"/>
  <c r="E56" i="7"/>
  <c r="D56" i="7"/>
  <c r="G55" i="7"/>
  <c r="F55" i="7"/>
  <c r="E55" i="7"/>
  <c r="D55" i="7"/>
  <c r="G54" i="7"/>
  <c r="F54" i="7"/>
  <c r="E54" i="7"/>
  <c r="D54" i="7"/>
  <c r="G53" i="7"/>
  <c r="F53" i="7"/>
  <c r="E53" i="7"/>
  <c r="D53" i="7"/>
  <c r="G52" i="7"/>
  <c r="F52" i="7"/>
  <c r="E52" i="7"/>
  <c r="D52" i="7"/>
  <c r="G51" i="7"/>
  <c r="F51" i="7"/>
  <c r="E51" i="7"/>
  <c r="D51" i="7"/>
  <c r="G50" i="7"/>
  <c r="F50" i="7"/>
  <c r="E50" i="7"/>
  <c r="D50" i="7"/>
  <c r="G49" i="7"/>
  <c r="F49" i="7"/>
  <c r="E49" i="7"/>
  <c r="D49" i="7"/>
  <c r="G48" i="7"/>
  <c r="F48" i="7"/>
  <c r="E48" i="7"/>
  <c r="D48" i="7"/>
  <c r="G47" i="7"/>
  <c r="F47" i="7"/>
  <c r="E47" i="7"/>
  <c r="D47" i="7"/>
  <c r="G46" i="7"/>
  <c r="F46" i="7"/>
  <c r="E46" i="7"/>
  <c r="D46" i="7"/>
  <c r="G45" i="7"/>
  <c r="F45" i="7"/>
  <c r="E45" i="7"/>
  <c r="D45" i="7"/>
  <c r="G44" i="7"/>
  <c r="F44" i="7"/>
  <c r="E44" i="7"/>
  <c r="D44" i="7"/>
  <c r="G43" i="7"/>
  <c r="F43" i="7"/>
  <c r="E43" i="7"/>
  <c r="D43" i="7"/>
  <c r="G42" i="7"/>
  <c r="F42" i="7"/>
  <c r="E42" i="7"/>
  <c r="D42" i="7"/>
  <c r="G41" i="7"/>
  <c r="F41" i="7"/>
  <c r="E41" i="7"/>
  <c r="D41" i="7"/>
  <c r="G40" i="7"/>
  <c r="F40" i="7"/>
  <c r="E40" i="7"/>
  <c r="D40" i="7"/>
  <c r="G39" i="7"/>
  <c r="F39" i="7"/>
  <c r="E39" i="7"/>
  <c r="D39" i="7"/>
  <c r="G38" i="7"/>
  <c r="F38" i="7"/>
  <c r="E38" i="7"/>
  <c r="D38" i="7"/>
  <c r="G37" i="7"/>
  <c r="F37" i="7"/>
  <c r="E37" i="7"/>
  <c r="D37" i="7"/>
  <c r="G36" i="7"/>
  <c r="F36" i="7"/>
  <c r="E36" i="7"/>
  <c r="D36" i="7"/>
  <c r="G35" i="7"/>
  <c r="F35" i="7"/>
  <c r="E35" i="7"/>
  <c r="D35" i="7"/>
  <c r="G34" i="7"/>
  <c r="F34" i="7"/>
  <c r="E34" i="7"/>
  <c r="D34" i="7"/>
  <c r="G33" i="7"/>
  <c r="F33" i="7"/>
  <c r="E33" i="7"/>
  <c r="D33" i="7"/>
  <c r="G32" i="7"/>
  <c r="F32" i="7"/>
  <c r="E32" i="7"/>
  <c r="D32" i="7"/>
  <c r="G31" i="7"/>
  <c r="F31" i="7"/>
  <c r="E31" i="7"/>
  <c r="D31" i="7"/>
  <c r="G30" i="7"/>
  <c r="F30" i="7"/>
  <c r="E30" i="7"/>
  <c r="D30" i="7"/>
  <c r="G29" i="7"/>
  <c r="F29" i="7"/>
  <c r="E29" i="7"/>
  <c r="D29" i="7"/>
  <c r="G28" i="7"/>
  <c r="F28" i="7"/>
  <c r="E28" i="7"/>
  <c r="D28" i="7"/>
  <c r="G27" i="7"/>
  <c r="F27" i="7"/>
  <c r="E27" i="7"/>
  <c r="D27" i="7"/>
  <c r="G26" i="7"/>
  <c r="F26" i="7"/>
  <c r="E26" i="7"/>
  <c r="D26" i="7"/>
  <c r="G25" i="7"/>
  <c r="F25" i="7"/>
  <c r="E25" i="7"/>
  <c r="D25" i="7"/>
  <c r="G24" i="7"/>
  <c r="F24" i="7"/>
  <c r="E24" i="7"/>
  <c r="D24" i="7"/>
  <c r="G23" i="7"/>
  <c r="F23" i="7"/>
  <c r="E23" i="7"/>
  <c r="D23" i="7"/>
  <c r="G22" i="7"/>
  <c r="F22" i="7"/>
  <c r="E22" i="7"/>
  <c r="D22" i="7"/>
  <c r="G21" i="7"/>
  <c r="F21" i="7"/>
  <c r="E21" i="7"/>
  <c r="D21" i="7"/>
  <c r="G20" i="7"/>
  <c r="F20" i="7"/>
  <c r="E20" i="7"/>
  <c r="D20" i="7"/>
  <c r="G19" i="7"/>
  <c r="F19" i="7"/>
  <c r="E19" i="7"/>
  <c r="D19" i="7"/>
  <c r="G18" i="7"/>
  <c r="F18" i="7"/>
  <c r="E18" i="7"/>
  <c r="D18" i="7"/>
  <c r="G17" i="7"/>
  <c r="F17" i="7"/>
  <c r="E17" i="7"/>
  <c r="D17" i="7"/>
  <c r="G16" i="7"/>
  <c r="F16" i="7"/>
  <c r="E16" i="7"/>
  <c r="D16" i="7"/>
  <c r="G15" i="7"/>
  <c r="F15" i="7"/>
  <c r="E15" i="7"/>
  <c r="D15" i="7"/>
  <c r="G14" i="7"/>
  <c r="F14" i="7"/>
  <c r="E14" i="7"/>
  <c r="D14" i="7"/>
  <c r="G13" i="7"/>
  <c r="F13" i="7"/>
  <c r="E13" i="7"/>
  <c r="D13" i="7"/>
  <c r="G12" i="7"/>
  <c r="F12" i="7"/>
  <c r="E12" i="7"/>
  <c r="D12" i="7"/>
  <c r="G11" i="7"/>
  <c r="F11" i="7"/>
  <c r="E11" i="7"/>
  <c r="D11" i="7"/>
  <c r="G10" i="7"/>
  <c r="F10" i="7"/>
  <c r="E10" i="7"/>
  <c r="D10" i="7"/>
  <c r="G9" i="7"/>
  <c r="F9" i="7"/>
  <c r="E9" i="7"/>
  <c r="D9" i="7"/>
  <c r="G8" i="7"/>
  <c r="F8" i="7"/>
  <c r="E8" i="7"/>
  <c r="D8" i="7"/>
  <c r="G7" i="7"/>
  <c r="F7" i="7"/>
  <c r="E7" i="7"/>
  <c r="D7" i="7"/>
  <c r="G6" i="7"/>
  <c r="F6" i="7"/>
  <c r="E6" i="7"/>
  <c r="D6" i="7"/>
  <c r="G5" i="7"/>
  <c r="F5" i="7"/>
  <c r="E5" i="7"/>
  <c r="D5" i="7"/>
  <c r="G4" i="7"/>
  <c r="F4" i="7"/>
  <c r="E4" i="7"/>
  <c r="D4" i="7"/>
  <c r="G70" i="7" l="1"/>
  <c r="G74" i="7"/>
  <c r="G78" i="7"/>
  <c r="G82" i="7"/>
  <c r="G86" i="7"/>
  <c r="G90" i="7"/>
  <c r="G94" i="7"/>
  <c r="G98" i="7"/>
  <c r="G102" i="7"/>
  <c r="G106" i="7"/>
  <c r="G73" i="7"/>
  <c r="G77" i="7"/>
  <c r="G81" i="7"/>
  <c r="G85" i="7"/>
  <c r="G89" i="7"/>
  <c r="G93" i="7"/>
  <c r="G97" i="7"/>
  <c r="G101" i="7"/>
  <c r="G105" i="7"/>
  <c r="G109" i="7"/>
  <c r="G113" i="7"/>
  <c r="G117" i="7"/>
  <c r="G121" i="7"/>
  <c r="G125" i="7"/>
  <c r="G129" i="7"/>
  <c r="G133" i="7"/>
  <c r="G137" i="7"/>
  <c r="G141" i="7"/>
  <c r="G145" i="7"/>
  <c r="G149" i="7"/>
  <c r="G153" i="7"/>
  <c r="G72" i="7"/>
  <c r="G76" i="7"/>
  <c r="G80" i="7"/>
  <c r="G84" i="7"/>
  <c r="G88" i="7"/>
  <c r="G92" i="7"/>
  <c r="G96" i="7"/>
  <c r="G100" i="7"/>
  <c r="G104" i="7"/>
  <c r="G108" i="7"/>
  <c r="G112" i="7"/>
  <c r="G116" i="7"/>
  <c r="G120" i="7"/>
  <c r="G124" i="7"/>
  <c r="G128" i="7"/>
  <c r="G132" i="7"/>
  <c r="G136" i="7"/>
  <c r="G140" i="7"/>
  <c r="G144" i="7"/>
  <c r="G148" i="7"/>
  <c r="G152" i="7"/>
  <c r="T157" i="8" l="1"/>
  <c r="S157" i="8"/>
  <c r="Q157" i="8"/>
  <c r="X157" i="8" s="1"/>
  <c r="M157" i="8"/>
  <c r="W157" i="8" s="1"/>
  <c r="L157" i="8"/>
  <c r="V157" i="8" s="1"/>
  <c r="K157" i="8"/>
  <c r="U157" i="8" s="1"/>
  <c r="T156" i="8"/>
  <c r="S156" i="8"/>
  <c r="W156" i="8" s="1"/>
  <c r="Q156" i="8"/>
  <c r="X156" i="8" s="1"/>
  <c r="M156" i="8"/>
  <c r="L156" i="8"/>
  <c r="V156" i="8" s="1"/>
  <c r="K156" i="8"/>
  <c r="U156" i="8" s="1"/>
  <c r="V155" i="8"/>
  <c r="T155" i="8"/>
  <c r="S155" i="8"/>
  <c r="Q155" i="8"/>
  <c r="X155" i="8" s="1"/>
  <c r="M155" i="8"/>
  <c r="W155" i="8" s="1"/>
  <c r="L155" i="8"/>
  <c r="K155" i="8"/>
  <c r="U155" i="8" s="1"/>
  <c r="U154" i="8"/>
  <c r="T154" i="8"/>
  <c r="X154" i="8" s="1"/>
  <c r="S154" i="8"/>
  <c r="Q154" i="8"/>
  <c r="M154" i="8"/>
  <c r="W154" i="8" s="1"/>
  <c r="L154" i="8"/>
  <c r="V154" i="8" s="1"/>
  <c r="K154" i="8"/>
  <c r="T153" i="8"/>
  <c r="S153" i="8"/>
  <c r="W153" i="8" s="1"/>
  <c r="Q153" i="8"/>
  <c r="M153" i="8"/>
  <c r="L153" i="8"/>
  <c r="V153" i="8" s="1"/>
  <c r="K153" i="8"/>
  <c r="U153" i="8" s="1"/>
  <c r="V152" i="8"/>
  <c r="T152" i="8"/>
  <c r="S152" i="8"/>
  <c r="Q152" i="8"/>
  <c r="X152" i="8" s="1"/>
  <c r="M152" i="8"/>
  <c r="W152" i="8" s="1"/>
  <c r="L152" i="8"/>
  <c r="K152" i="8"/>
  <c r="U152" i="8" s="1"/>
  <c r="U151" i="8"/>
  <c r="T151" i="8"/>
  <c r="S151" i="8"/>
  <c r="Q151" i="8"/>
  <c r="M151" i="8"/>
  <c r="W151" i="8" s="1"/>
  <c r="L151" i="8"/>
  <c r="V151" i="8" s="1"/>
  <c r="K151" i="8"/>
  <c r="T150" i="8"/>
  <c r="S150" i="8"/>
  <c r="W150" i="8" s="1"/>
  <c r="Q150" i="8"/>
  <c r="M150" i="8"/>
  <c r="L150" i="8"/>
  <c r="V150" i="8" s="1"/>
  <c r="K150" i="8"/>
  <c r="U150" i="8" s="1"/>
  <c r="V149" i="8"/>
  <c r="T149" i="8"/>
  <c r="S149" i="8"/>
  <c r="W149" i="8" s="1"/>
  <c r="Q149" i="8"/>
  <c r="X149" i="8" s="1"/>
  <c r="M149" i="8"/>
  <c r="L149" i="8"/>
  <c r="K149" i="8"/>
  <c r="U149" i="8" s="1"/>
  <c r="V148" i="8"/>
  <c r="T148" i="8"/>
  <c r="S148" i="8"/>
  <c r="Q148" i="8"/>
  <c r="X148" i="8" s="1"/>
  <c r="M148" i="8"/>
  <c r="W148" i="8" s="1"/>
  <c r="L148" i="8"/>
  <c r="K148" i="8"/>
  <c r="U148" i="8" s="1"/>
  <c r="U147" i="8"/>
  <c r="T147" i="8"/>
  <c r="S147" i="8"/>
  <c r="Q147" i="8"/>
  <c r="M147" i="8"/>
  <c r="W147" i="8" s="1"/>
  <c r="L147" i="8"/>
  <c r="V147" i="8" s="1"/>
  <c r="K147" i="8"/>
  <c r="T146" i="8"/>
  <c r="X146" i="8" s="1"/>
  <c r="S146" i="8"/>
  <c r="W146" i="8" s="1"/>
  <c r="Q146" i="8"/>
  <c r="M146" i="8"/>
  <c r="L146" i="8"/>
  <c r="V146" i="8" s="1"/>
  <c r="K146" i="8"/>
  <c r="U146" i="8" s="1"/>
  <c r="Y146" i="8" s="1"/>
  <c r="V145" i="8"/>
  <c r="T145" i="8"/>
  <c r="S145" i="8"/>
  <c r="W145" i="8" s="1"/>
  <c r="Q145" i="8"/>
  <c r="X145" i="8" s="1"/>
  <c r="M145" i="8"/>
  <c r="L145" i="8"/>
  <c r="K145" i="8"/>
  <c r="U145" i="8" s="1"/>
  <c r="V144" i="8"/>
  <c r="T144" i="8"/>
  <c r="S144" i="8"/>
  <c r="Q144" i="8"/>
  <c r="X144" i="8" s="1"/>
  <c r="M144" i="8"/>
  <c r="W144" i="8" s="1"/>
  <c r="L144" i="8"/>
  <c r="K144" i="8"/>
  <c r="U144" i="8" s="1"/>
  <c r="U143" i="8"/>
  <c r="T143" i="8"/>
  <c r="S143" i="8"/>
  <c r="Q143" i="8"/>
  <c r="X143" i="8" s="1"/>
  <c r="M143" i="8"/>
  <c r="W143" i="8" s="1"/>
  <c r="L143" i="8"/>
  <c r="V143" i="8" s="1"/>
  <c r="K143" i="8"/>
  <c r="T142" i="8"/>
  <c r="S142" i="8"/>
  <c r="Q142" i="8"/>
  <c r="M142" i="8"/>
  <c r="W142" i="8" s="1"/>
  <c r="L142" i="8"/>
  <c r="V142" i="8" s="1"/>
  <c r="K142" i="8"/>
  <c r="U142" i="8" s="1"/>
  <c r="T141" i="8"/>
  <c r="S141" i="8"/>
  <c r="W141" i="8" s="1"/>
  <c r="Q141" i="8"/>
  <c r="X141" i="8" s="1"/>
  <c r="M141" i="8"/>
  <c r="L141" i="8"/>
  <c r="V141" i="8" s="1"/>
  <c r="K141" i="8"/>
  <c r="U141" i="8" s="1"/>
  <c r="T140" i="8"/>
  <c r="S140" i="8"/>
  <c r="Q140" i="8"/>
  <c r="X140" i="8" s="1"/>
  <c r="M140" i="8"/>
  <c r="W140" i="8" s="1"/>
  <c r="L140" i="8"/>
  <c r="V140" i="8" s="1"/>
  <c r="K140" i="8"/>
  <c r="U140" i="8" s="1"/>
  <c r="T139" i="8"/>
  <c r="S139" i="8"/>
  <c r="Q139" i="8"/>
  <c r="X139" i="8" s="1"/>
  <c r="M139" i="8"/>
  <c r="W139" i="8" s="1"/>
  <c r="L139" i="8"/>
  <c r="V139" i="8" s="1"/>
  <c r="K139" i="8"/>
  <c r="U139" i="8" s="1"/>
  <c r="T138" i="8"/>
  <c r="X138" i="8" s="1"/>
  <c r="S138" i="8"/>
  <c r="Q138" i="8"/>
  <c r="M138" i="8"/>
  <c r="W138" i="8" s="1"/>
  <c r="L138" i="8"/>
  <c r="V138" i="8" s="1"/>
  <c r="K138" i="8"/>
  <c r="U138" i="8" s="1"/>
  <c r="T137" i="8"/>
  <c r="S137" i="8"/>
  <c r="W137" i="8" s="1"/>
  <c r="Q137" i="8"/>
  <c r="X137" i="8" s="1"/>
  <c r="M137" i="8"/>
  <c r="L137" i="8"/>
  <c r="V137" i="8" s="1"/>
  <c r="K137" i="8"/>
  <c r="U137" i="8" s="1"/>
  <c r="V136" i="8"/>
  <c r="T136" i="8"/>
  <c r="S136" i="8"/>
  <c r="Q136" i="8"/>
  <c r="X136" i="8" s="1"/>
  <c r="M136" i="8"/>
  <c r="W136" i="8" s="1"/>
  <c r="L136" i="8"/>
  <c r="K136" i="8"/>
  <c r="U136" i="8" s="1"/>
  <c r="U135" i="8"/>
  <c r="T135" i="8"/>
  <c r="S135" i="8"/>
  <c r="Q135" i="8"/>
  <c r="X135" i="8" s="1"/>
  <c r="M135" i="8"/>
  <c r="W135" i="8" s="1"/>
  <c r="L135" i="8"/>
  <c r="V135" i="8" s="1"/>
  <c r="K135" i="8"/>
  <c r="T134" i="8"/>
  <c r="S134" i="8"/>
  <c r="Q134" i="8"/>
  <c r="M134" i="8"/>
  <c r="W134" i="8" s="1"/>
  <c r="L134" i="8"/>
  <c r="V134" i="8" s="1"/>
  <c r="K134" i="8"/>
  <c r="U134" i="8" s="1"/>
  <c r="T133" i="8"/>
  <c r="S133" i="8"/>
  <c r="W133" i="8" s="1"/>
  <c r="Q133" i="8"/>
  <c r="X133" i="8" s="1"/>
  <c r="M133" i="8"/>
  <c r="L133" i="8"/>
  <c r="V133" i="8" s="1"/>
  <c r="K133" i="8"/>
  <c r="U133" i="8" s="1"/>
  <c r="T132" i="8"/>
  <c r="S132" i="8"/>
  <c r="Q132" i="8"/>
  <c r="X132" i="8" s="1"/>
  <c r="M132" i="8"/>
  <c r="W132" i="8" s="1"/>
  <c r="L132" i="8"/>
  <c r="V132" i="8" s="1"/>
  <c r="K132" i="8"/>
  <c r="U132" i="8" s="1"/>
  <c r="T131" i="8"/>
  <c r="S131" i="8"/>
  <c r="Q131" i="8"/>
  <c r="X131" i="8" s="1"/>
  <c r="M131" i="8"/>
  <c r="W131" i="8" s="1"/>
  <c r="L131" i="8"/>
  <c r="V131" i="8" s="1"/>
  <c r="K131" i="8"/>
  <c r="U131" i="8" s="1"/>
  <c r="T130" i="8"/>
  <c r="X130" i="8" s="1"/>
  <c r="S130" i="8"/>
  <c r="Q130" i="8"/>
  <c r="M130" i="8"/>
  <c r="W130" i="8" s="1"/>
  <c r="L130" i="8"/>
  <c r="V130" i="8" s="1"/>
  <c r="K130" i="8"/>
  <c r="U130" i="8" s="1"/>
  <c r="T129" i="8"/>
  <c r="S129" i="8"/>
  <c r="W129" i="8" s="1"/>
  <c r="Q129" i="8"/>
  <c r="X129" i="8" s="1"/>
  <c r="M129" i="8"/>
  <c r="L129" i="8"/>
  <c r="V129" i="8" s="1"/>
  <c r="K129" i="8"/>
  <c r="U129" i="8" s="1"/>
  <c r="V128" i="8"/>
  <c r="T128" i="8"/>
  <c r="S128" i="8"/>
  <c r="Q128" i="8"/>
  <c r="X128" i="8" s="1"/>
  <c r="M128" i="8"/>
  <c r="W128" i="8" s="1"/>
  <c r="L128" i="8"/>
  <c r="K128" i="8"/>
  <c r="U128" i="8" s="1"/>
  <c r="T127" i="8"/>
  <c r="S127" i="8"/>
  <c r="Q127" i="8"/>
  <c r="X127" i="8" s="1"/>
  <c r="M127" i="8"/>
  <c r="W127" i="8" s="1"/>
  <c r="L127" i="8"/>
  <c r="V127" i="8" s="1"/>
  <c r="K127" i="8"/>
  <c r="U127" i="8" s="1"/>
  <c r="T126" i="8"/>
  <c r="S126" i="8"/>
  <c r="Q126" i="8"/>
  <c r="M126" i="8"/>
  <c r="W126" i="8" s="1"/>
  <c r="L126" i="8"/>
  <c r="V126" i="8" s="1"/>
  <c r="K126" i="8"/>
  <c r="U126" i="8" s="1"/>
  <c r="T125" i="8"/>
  <c r="S125" i="8"/>
  <c r="W125" i="8" s="1"/>
  <c r="Q125" i="8"/>
  <c r="X125" i="8" s="1"/>
  <c r="M125" i="8"/>
  <c r="L125" i="8"/>
  <c r="V125" i="8" s="1"/>
  <c r="K125" i="8"/>
  <c r="U125" i="8" s="1"/>
  <c r="T124" i="8"/>
  <c r="S124" i="8"/>
  <c r="Q124" i="8"/>
  <c r="X124" i="8" s="1"/>
  <c r="M124" i="8"/>
  <c r="W124" i="8" s="1"/>
  <c r="L124" i="8"/>
  <c r="V124" i="8" s="1"/>
  <c r="K124" i="8"/>
  <c r="U124" i="8" s="1"/>
  <c r="T123" i="8"/>
  <c r="S123" i="8"/>
  <c r="Q123" i="8"/>
  <c r="X123" i="8" s="1"/>
  <c r="M123" i="8"/>
  <c r="W123" i="8" s="1"/>
  <c r="L123" i="8"/>
  <c r="V123" i="8" s="1"/>
  <c r="K123" i="8"/>
  <c r="U123" i="8" s="1"/>
  <c r="T122" i="8"/>
  <c r="X122" i="8" s="1"/>
  <c r="S122" i="8"/>
  <c r="Q122" i="8"/>
  <c r="M122" i="8"/>
  <c r="W122" i="8" s="1"/>
  <c r="L122" i="8"/>
  <c r="V122" i="8" s="1"/>
  <c r="K122" i="8"/>
  <c r="U122" i="8" s="1"/>
  <c r="T121" i="8"/>
  <c r="S121" i="8"/>
  <c r="W121" i="8" s="1"/>
  <c r="Q121" i="8"/>
  <c r="X121" i="8" s="1"/>
  <c r="M121" i="8"/>
  <c r="L121" i="8"/>
  <c r="V121" i="8" s="1"/>
  <c r="K121" i="8"/>
  <c r="U121" i="8" s="1"/>
  <c r="V120" i="8"/>
  <c r="T120" i="8"/>
  <c r="S120" i="8"/>
  <c r="Q120" i="8"/>
  <c r="X120" i="8" s="1"/>
  <c r="M120" i="8"/>
  <c r="W120" i="8" s="1"/>
  <c r="L120" i="8"/>
  <c r="K120" i="8"/>
  <c r="U120" i="8" s="1"/>
  <c r="T119" i="8"/>
  <c r="S119" i="8"/>
  <c r="Q119" i="8"/>
  <c r="X119" i="8" s="1"/>
  <c r="M119" i="8"/>
  <c r="W119" i="8" s="1"/>
  <c r="L119" i="8"/>
  <c r="V119" i="8" s="1"/>
  <c r="K119" i="8"/>
  <c r="U119" i="8" s="1"/>
  <c r="Y119" i="8" s="1"/>
  <c r="T118" i="8"/>
  <c r="S118" i="8"/>
  <c r="Q118" i="8"/>
  <c r="X118" i="8" s="1"/>
  <c r="M118" i="8"/>
  <c r="W118" i="8" s="1"/>
  <c r="L118" i="8"/>
  <c r="V118" i="8" s="1"/>
  <c r="K118" i="8"/>
  <c r="U118" i="8" s="1"/>
  <c r="T117" i="8"/>
  <c r="S117" i="8"/>
  <c r="W117" i="8" s="1"/>
  <c r="Q117" i="8"/>
  <c r="X117" i="8" s="1"/>
  <c r="M117" i="8"/>
  <c r="L117" i="8"/>
  <c r="V117" i="8" s="1"/>
  <c r="K117" i="8"/>
  <c r="U117" i="8" s="1"/>
  <c r="Y117" i="8" s="1"/>
  <c r="T116" i="8"/>
  <c r="S116" i="8"/>
  <c r="W116" i="8" s="1"/>
  <c r="Q116" i="8"/>
  <c r="X116" i="8" s="1"/>
  <c r="M116" i="8"/>
  <c r="L116" i="8"/>
  <c r="V116" i="8" s="1"/>
  <c r="K116" i="8"/>
  <c r="U116" i="8" s="1"/>
  <c r="V115" i="8"/>
  <c r="T115" i="8"/>
  <c r="S115" i="8"/>
  <c r="Q115" i="8"/>
  <c r="X115" i="8" s="1"/>
  <c r="M115" i="8"/>
  <c r="W115" i="8" s="1"/>
  <c r="L115" i="8"/>
  <c r="K115" i="8"/>
  <c r="U115" i="8" s="1"/>
  <c r="T114" i="8"/>
  <c r="S114" i="8"/>
  <c r="Q114" i="8"/>
  <c r="X114" i="8" s="1"/>
  <c r="M114" i="8"/>
  <c r="W114" i="8" s="1"/>
  <c r="L114" i="8"/>
  <c r="V114" i="8" s="1"/>
  <c r="K114" i="8"/>
  <c r="U114" i="8" s="1"/>
  <c r="Y114" i="8" s="1"/>
  <c r="T113" i="8"/>
  <c r="S113" i="8"/>
  <c r="Q113" i="8"/>
  <c r="M113" i="8"/>
  <c r="W113" i="8" s="1"/>
  <c r="L113" i="8"/>
  <c r="V113" i="8" s="1"/>
  <c r="K113" i="8"/>
  <c r="U113" i="8" s="1"/>
  <c r="T112" i="8"/>
  <c r="S112" i="8"/>
  <c r="W112" i="8" s="1"/>
  <c r="Q112" i="8"/>
  <c r="X112" i="8" s="1"/>
  <c r="M112" i="8"/>
  <c r="L112" i="8"/>
  <c r="V112" i="8" s="1"/>
  <c r="K112" i="8"/>
  <c r="U112" i="8" s="1"/>
  <c r="Y112" i="8" s="1"/>
  <c r="V111" i="8"/>
  <c r="T111" i="8"/>
  <c r="S111" i="8"/>
  <c r="Q111" i="8"/>
  <c r="X111" i="8" s="1"/>
  <c r="M111" i="8"/>
  <c r="W111" i="8" s="1"/>
  <c r="L111" i="8"/>
  <c r="K111" i="8"/>
  <c r="U111" i="8" s="1"/>
  <c r="U110" i="8"/>
  <c r="T110" i="8"/>
  <c r="S110" i="8"/>
  <c r="Q110" i="8"/>
  <c r="X110" i="8" s="1"/>
  <c r="M110" i="8"/>
  <c r="W110" i="8" s="1"/>
  <c r="L110" i="8"/>
  <c r="V110" i="8" s="1"/>
  <c r="K110" i="8"/>
  <c r="T109" i="8"/>
  <c r="S109" i="8"/>
  <c r="Q109" i="8"/>
  <c r="M109" i="8"/>
  <c r="W109" i="8" s="1"/>
  <c r="L109" i="8"/>
  <c r="V109" i="8" s="1"/>
  <c r="K109" i="8"/>
  <c r="U109" i="8" s="1"/>
  <c r="T108" i="8"/>
  <c r="S108" i="8"/>
  <c r="W108" i="8" s="1"/>
  <c r="Q108" i="8"/>
  <c r="X108" i="8" s="1"/>
  <c r="M108" i="8"/>
  <c r="L108" i="8"/>
  <c r="V108" i="8" s="1"/>
  <c r="K108" i="8"/>
  <c r="U108" i="8" s="1"/>
  <c r="T107" i="8"/>
  <c r="S107" i="8"/>
  <c r="Q107" i="8"/>
  <c r="X107" i="8" s="1"/>
  <c r="M107" i="8"/>
  <c r="W107" i="8" s="1"/>
  <c r="L107" i="8"/>
  <c r="V107" i="8" s="1"/>
  <c r="K107" i="8"/>
  <c r="U107" i="8" s="1"/>
  <c r="T106" i="8"/>
  <c r="S106" i="8"/>
  <c r="Q106" i="8"/>
  <c r="X106" i="8" s="1"/>
  <c r="M106" i="8"/>
  <c r="W106" i="8" s="1"/>
  <c r="L106" i="8"/>
  <c r="V106" i="8" s="1"/>
  <c r="K106" i="8"/>
  <c r="U106" i="8" s="1"/>
  <c r="T105" i="8"/>
  <c r="X105" i="8" s="1"/>
  <c r="S105" i="8"/>
  <c r="Q105" i="8"/>
  <c r="M105" i="8"/>
  <c r="W105" i="8" s="1"/>
  <c r="L105" i="8"/>
  <c r="V105" i="8" s="1"/>
  <c r="K105" i="8"/>
  <c r="U105" i="8" s="1"/>
  <c r="T104" i="8"/>
  <c r="S104" i="8"/>
  <c r="W104" i="8" s="1"/>
  <c r="Q104" i="8"/>
  <c r="X104" i="8" s="1"/>
  <c r="M104" i="8"/>
  <c r="L104" i="8"/>
  <c r="V104" i="8" s="1"/>
  <c r="K104" i="8"/>
  <c r="U104" i="8" s="1"/>
  <c r="Y104" i="8" s="1"/>
  <c r="V103" i="8"/>
  <c r="T103" i="8"/>
  <c r="S103" i="8"/>
  <c r="Q103" i="8"/>
  <c r="X103" i="8" s="1"/>
  <c r="M103" i="8"/>
  <c r="W103" i="8" s="1"/>
  <c r="L103" i="8"/>
  <c r="K103" i="8"/>
  <c r="U103" i="8" s="1"/>
  <c r="T102" i="8"/>
  <c r="S102" i="8"/>
  <c r="Q102" i="8"/>
  <c r="X102" i="8" s="1"/>
  <c r="M102" i="8"/>
  <c r="W102" i="8" s="1"/>
  <c r="L102" i="8"/>
  <c r="V102" i="8" s="1"/>
  <c r="K102" i="8"/>
  <c r="U102" i="8" s="1"/>
  <c r="T101" i="8"/>
  <c r="S101" i="8"/>
  <c r="Q101" i="8"/>
  <c r="X101" i="8" s="1"/>
  <c r="M101" i="8"/>
  <c r="W101" i="8" s="1"/>
  <c r="L101" i="8"/>
  <c r="V101" i="8" s="1"/>
  <c r="K101" i="8"/>
  <c r="U101" i="8" s="1"/>
  <c r="T100" i="8"/>
  <c r="S100" i="8"/>
  <c r="Q100" i="8"/>
  <c r="X100" i="8" s="1"/>
  <c r="M100" i="8"/>
  <c r="W100" i="8" s="1"/>
  <c r="L100" i="8"/>
  <c r="V100" i="8" s="1"/>
  <c r="K100" i="8"/>
  <c r="U100" i="8" s="1"/>
  <c r="T99" i="8"/>
  <c r="S99" i="8"/>
  <c r="Q99" i="8"/>
  <c r="X99" i="8" s="1"/>
  <c r="M99" i="8"/>
  <c r="W99" i="8" s="1"/>
  <c r="L99" i="8"/>
  <c r="V99" i="8" s="1"/>
  <c r="K99" i="8"/>
  <c r="U99" i="8" s="1"/>
  <c r="T98" i="8"/>
  <c r="S98" i="8"/>
  <c r="Q98" i="8"/>
  <c r="X98" i="8" s="1"/>
  <c r="M98" i="8"/>
  <c r="W98" i="8" s="1"/>
  <c r="L98" i="8"/>
  <c r="V98" i="8" s="1"/>
  <c r="K98" i="8"/>
  <c r="U98" i="8" s="1"/>
  <c r="T97" i="8"/>
  <c r="S97" i="8"/>
  <c r="Q97" i="8"/>
  <c r="X97" i="8" s="1"/>
  <c r="M97" i="8"/>
  <c r="W97" i="8" s="1"/>
  <c r="L97" i="8"/>
  <c r="V97" i="8" s="1"/>
  <c r="K97" i="8"/>
  <c r="U97" i="8" s="1"/>
  <c r="T96" i="8"/>
  <c r="S96" i="8"/>
  <c r="Q96" i="8"/>
  <c r="X96" i="8" s="1"/>
  <c r="M96" i="8"/>
  <c r="W96" i="8" s="1"/>
  <c r="L96" i="8"/>
  <c r="V96" i="8" s="1"/>
  <c r="K96" i="8"/>
  <c r="U96" i="8" s="1"/>
  <c r="T95" i="8"/>
  <c r="S95" i="8"/>
  <c r="Q95" i="8"/>
  <c r="X95" i="8" s="1"/>
  <c r="M95" i="8"/>
  <c r="W95" i="8" s="1"/>
  <c r="L95" i="8"/>
  <c r="V95" i="8" s="1"/>
  <c r="K95" i="8"/>
  <c r="U95" i="8" s="1"/>
  <c r="T94" i="8"/>
  <c r="S94" i="8"/>
  <c r="Q94" i="8"/>
  <c r="X94" i="8" s="1"/>
  <c r="M94" i="8"/>
  <c r="W94" i="8" s="1"/>
  <c r="L94" i="8"/>
  <c r="V94" i="8" s="1"/>
  <c r="K94" i="8"/>
  <c r="U94" i="8" s="1"/>
  <c r="T93" i="8"/>
  <c r="S93" i="8"/>
  <c r="Q93" i="8"/>
  <c r="X93" i="8" s="1"/>
  <c r="M93" i="8"/>
  <c r="W93" i="8" s="1"/>
  <c r="L93" i="8"/>
  <c r="V93" i="8" s="1"/>
  <c r="K93" i="8"/>
  <c r="U93" i="8" s="1"/>
  <c r="Y93" i="8" s="1"/>
  <c r="T92" i="8"/>
  <c r="S92" i="8"/>
  <c r="Q92" i="8"/>
  <c r="X92" i="8" s="1"/>
  <c r="M92" i="8"/>
  <c r="W92" i="8" s="1"/>
  <c r="L92" i="8"/>
  <c r="V92" i="8" s="1"/>
  <c r="K92" i="8"/>
  <c r="U92" i="8" s="1"/>
  <c r="W91" i="8"/>
  <c r="V91" i="8"/>
  <c r="T91" i="8"/>
  <c r="S91" i="8"/>
  <c r="Q91" i="8"/>
  <c r="X91" i="8" s="1"/>
  <c r="M91" i="8"/>
  <c r="L91" i="8"/>
  <c r="K91" i="8"/>
  <c r="U91" i="8" s="1"/>
  <c r="T90" i="8"/>
  <c r="S90" i="8"/>
  <c r="Q90" i="8"/>
  <c r="X90" i="8" s="1"/>
  <c r="M90" i="8"/>
  <c r="W90" i="8" s="1"/>
  <c r="L90" i="8"/>
  <c r="V90" i="8" s="1"/>
  <c r="K90" i="8"/>
  <c r="U90" i="8" s="1"/>
  <c r="Y90" i="8" s="1"/>
  <c r="U89" i="8"/>
  <c r="T89" i="8"/>
  <c r="S89" i="8"/>
  <c r="Q89" i="8"/>
  <c r="X89" i="8" s="1"/>
  <c r="M89" i="8"/>
  <c r="W89" i="8" s="1"/>
  <c r="L89" i="8"/>
  <c r="V89" i="8" s="1"/>
  <c r="K89" i="8"/>
  <c r="T88" i="8"/>
  <c r="S88" i="8"/>
  <c r="Q88" i="8"/>
  <c r="M88" i="8"/>
  <c r="W88" i="8" s="1"/>
  <c r="L88" i="8"/>
  <c r="V88" i="8" s="1"/>
  <c r="K88" i="8"/>
  <c r="U88" i="8" s="1"/>
  <c r="T87" i="8"/>
  <c r="S87" i="8"/>
  <c r="W87" i="8" s="1"/>
  <c r="Q87" i="8"/>
  <c r="M87" i="8"/>
  <c r="L87" i="8"/>
  <c r="V87" i="8" s="1"/>
  <c r="K87" i="8"/>
  <c r="U87" i="8" s="1"/>
  <c r="V86" i="8"/>
  <c r="T86" i="8"/>
  <c r="S86" i="8"/>
  <c r="W86" i="8" s="1"/>
  <c r="Q86" i="8"/>
  <c r="X86" i="8" s="1"/>
  <c r="M86" i="8"/>
  <c r="L86" i="8"/>
  <c r="K86" i="8"/>
  <c r="U86" i="8" s="1"/>
  <c r="V85" i="8"/>
  <c r="U85" i="8"/>
  <c r="Y85" i="8" s="1"/>
  <c r="T85" i="8"/>
  <c r="S85" i="8"/>
  <c r="Q85" i="8"/>
  <c r="X85" i="8" s="1"/>
  <c r="M85" i="8"/>
  <c r="W85" i="8" s="1"/>
  <c r="L85" i="8"/>
  <c r="K85" i="8"/>
  <c r="U84" i="8"/>
  <c r="T84" i="8"/>
  <c r="X84" i="8" s="1"/>
  <c r="S84" i="8"/>
  <c r="Q84" i="8"/>
  <c r="M84" i="8"/>
  <c r="W84" i="8" s="1"/>
  <c r="L84" i="8"/>
  <c r="V84" i="8" s="1"/>
  <c r="K84" i="8"/>
  <c r="T83" i="8"/>
  <c r="S83" i="8"/>
  <c r="W83" i="8" s="1"/>
  <c r="Q83" i="8"/>
  <c r="M83" i="8"/>
  <c r="L83" i="8"/>
  <c r="V83" i="8" s="1"/>
  <c r="K83" i="8"/>
  <c r="U83" i="8" s="1"/>
  <c r="V82" i="8"/>
  <c r="T82" i="8"/>
  <c r="S82" i="8"/>
  <c r="W82" i="8" s="1"/>
  <c r="Q82" i="8"/>
  <c r="X82" i="8" s="1"/>
  <c r="M82" i="8"/>
  <c r="L82" i="8"/>
  <c r="K82" i="8"/>
  <c r="U82" i="8" s="1"/>
  <c r="V81" i="8"/>
  <c r="U81" i="8"/>
  <c r="T81" i="8"/>
  <c r="S81" i="8"/>
  <c r="Q81" i="8"/>
  <c r="X81" i="8" s="1"/>
  <c r="Y81" i="8" s="1"/>
  <c r="M81" i="8"/>
  <c r="W81" i="8" s="1"/>
  <c r="L81" i="8"/>
  <c r="K81" i="8"/>
  <c r="U80" i="8"/>
  <c r="T80" i="8"/>
  <c r="S80" i="8"/>
  <c r="Q80" i="8"/>
  <c r="X80" i="8" s="1"/>
  <c r="M80" i="8"/>
  <c r="W80" i="8" s="1"/>
  <c r="L80" i="8"/>
  <c r="V80" i="8" s="1"/>
  <c r="K80" i="8"/>
  <c r="W79" i="8"/>
  <c r="T79" i="8"/>
  <c r="X79" i="8" s="1"/>
  <c r="S79" i="8"/>
  <c r="Q79" i="8"/>
  <c r="M79" i="8"/>
  <c r="L79" i="8"/>
  <c r="V79" i="8" s="1"/>
  <c r="K79" i="8"/>
  <c r="U79" i="8" s="1"/>
  <c r="T78" i="8"/>
  <c r="S78" i="8"/>
  <c r="W78" i="8" s="1"/>
  <c r="Q78" i="8"/>
  <c r="X78" i="8" s="1"/>
  <c r="M78" i="8"/>
  <c r="L78" i="8"/>
  <c r="V78" i="8" s="1"/>
  <c r="K78" i="8"/>
  <c r="U78" i="8" s="1"/>
  <c r="T77" i="8"/>
  <c r="S77" i="8"/>
  <c r="Q77" i="8"/>
  <c r="X77" i="8" s="1"/>
  <c r="M77" i="8"/>
  <c r="W77" i="8" s="1"/>
  <c r="L77" i="8"/>
  <c r="V77" i="8" s="1"/>
  <c r="K77" i="8"/>
  <c r="U77" i="8" s="1"/>
  <c r="T76" i="8"/>
  <c r="S76" i="8"/>
  <c r="Q76" i="8"/>
  <c r="X76" i="8" s="1"/>
  <c r="M76" i="8"/>
  <c r="W76" i="8" s="1"/>
  <c r="L76" i="8"/>
  <c r="V76" i="8" s="1"/>
  <c r="K76" i="8"/>
  <c r="U76" i="8" s="1"/>
  <c r="W75" i="8"/>
  <c r="T75" i="8"/>
  <c r="S75" i="8"/>
  <c r="Q75" i="8"/>
  <c r="M75" i="8"/>
  <c r="L75" i="8"/>
  <c r="V75" i="8" s="1"/>
  <c r="K75" i="8"/>
  <c r="U75" i="8" s="1"/>
  <c r="V74" i="8"/>
  <c r="T74" i="8"/>
  <c r="S74" i="8"/>
  <c r="W74" i="8" s="1"/>
  <c r="Q74" i="8"/>
  <c r="X74" i="8" s="1"/>
  <c r="M74" i="8"/>
  <c r="L74" i="8"/>
  <c r="K74" i="8"/>
  <c r="U74" i="8" s="1"/>
  <c r="V73" i="8"/>
  <c r="T73" i="8"/>
  <c r="S73" i="8"/>
  <c r="Q73" i="8"/>
  <c r="X73" i="8" s="1"/>
  <c r="M73" i="8"/>
  <c r="W73" i="8" s="1"/>
  <c r="L73" i="8"/>
  <c r="K73" i="8"/>
  <c r="U73" i="8" s="1"/>
  <c r="Y73" i="8" s="1"/>
  <c r="U72" i="8"/>
  <c r="T72" i="8"/>
  <c r="S72" i="8"/>
  <c r="Q72" i="8"/>
  <c r="M72" i="8"/>
  <c r="W72" i="8" s="1"/>
  <c r="L72" i="8"/>
  <c r="V72" i="8" s="1"/>
  <c r="K72" i="8"/>
  <c r="T71" i="8"/>
  <c r="X71" i="8" s="1"/>
  <c r="S71" i="8"/>
  <c r="W71" i="8" s="1"/>
  <c r="Q71" i="8"/>
  <c r="M71" i="8"/>
  <c r="L71" i="8"/>
  <c r="V71" i="8" s="1"/>
  <c r="K71" i="8"/>
  <c r="U71" i="8" s="1"/>
  <c r="V70" i="8"/>
  <c r="T70" i="8"/>
  <c r="S70" i="8"/>
  <c r="W70" i="8" s="1"/>
  <c r="Q70" i="8"/>
  <c r="X70" i="8" s="1"/>
  <c r="M70" i="8"/>
  <c r="L70" i="8"/>
  <c r="K70" i="8"/>
  <c r="U70" i="8" s="1"/>
  <c r="T69" i="8"/>
  <c r="S69" i="8"/>
  <c r="Q69" i="8"/>
  <c r="X69" i="8" s="1"/>
  <c r="M69" i="8"/>
  <c r="W69" i="8" s="1"/>
  <c r="L69" i="8"/>
  <c r="V69" i="8" s="1"/>
  <c r="K69" i="8"/>
  <c r="U69" i="8" s="1"/>
  <c r="T68" i="8"/>
  <c r="S68" i="8"/>
  <c r="Q68" i="8"/>
  <c r="X68" i="8" s="1"/>
  <c r="M68" i="8"/>
  <c r="W68" i="8" s="1"/>
  <c r="L68" i="8"/>
  <c r="V68" i="8" s="1"/>
  <c r="K68" i="8"/>
  <c r="U68" i="8" s="1"/>
  <c r="W67" i="8"/>
  <c r="T67" i="8"/>
  <c r="S67" i="8"/>
  <c r="Q67" i="8"/>
  <c r="M67" i="8"/>
  <c r="L67" i="8"/>
  <c r="V67" i="8" s="1"/>
  <c r="K67" i="8"/>
  <c r="U67" i="8" s="1"/>
  <c r="V66" i="8"/>
  <c r="T66" i="8"/>
  <c r="S66" i="8"/>
  <c r="W66" i="8" s="1"/>
  <c r="Q66" i="8"/>
  <c r="X66" i="8" s="1"/>
  <c r="M66" i="8"/>
  <c r="L66" i="8"/>
  <c r="K66" i="8"/>
  <c r="U66" i="8" s="1"/>
  <c r="V65" i="8"/>
  <c r="U65" i="8"/>
  <c r="T65" i="8"/>
  <c r="S65" i="8"/>
  <c r="Q65" i="8"/>
  <c r="X65" i="8" s="1"/>
  <c r="Y65" i="8" s="1"/>
  <c r="M65" i="8"/>
  <c r="W65" i="8" s="1"/>
  <c r="L65" i="8"/>
  <c r="K65" i="8"/>
  <c r="U64" i="8"/>
  <c r="T64" i="8"/>
  <c r="S64" i="8"/>
  <c r="Q64" i="8"/>
  <c r="X64" i="8" s="1"/>
  <c r="M64" i="8"/>
  <c r="W64" i="8" s="1"/>
  <c r="L64" i="8"/>
  <c r="V64" i="8" s="1"/>
  <c r="K64" i="8"/>
  <c r="W63" i="8"/>
  <c r="T63" i="8"/>
  <c r="X63" i="8" s="1"/>
  <c r="S63" i="8"/>
  <c r="Q63" i="8"/>
  <c r="M63" i="8"/>
  <c r="L63" i="8"/>
  <c r="V63" i="8" s="1"/>
  <c r="K63" i="8"/>
  <c r="U63" i="8" s="1"/>
  <c r="T62" i="8"/>
  <c r="S62" i="8"/>
  <c r="W62" i="8" s="1"/>
  <c r="Q62" i="8"/>
  <c r="X62" i="8" s="1"/>
  <c r="M62" i="8"/>
  <c r="L62" i="8"/>
  <c r="V62" i="8" s="1"/>
  <c r="K62" i="8"/>
  <c r="U62" i="8" s="1"/>
  <c r="T61" i="8"/>
  <c r="S61" i="8"/>
  <c r="Q61" i="8"/>
  <c r="X61" i="8" s="1"/>
  <c r="M61" i="8"/>
  <c r="W61" i="8" s="1"/>
  <c r="L61" i="8"/>
  <c r="V61" i="8" s="1"/>
  <c r="K61" i="8"/>
  <c r="U61" i="8" s="1"/>
  <c r="Y61" i="8" s="1"/>
  <c r="T60" i="8"/>
  <c r="S60" i="8"/>
  <c r="Q60" i="8"/>
  <c r="M60" i="8"/>
  <c r="W60" i="8" s="1"/>
  <c r="L60" i="8"/>
  <c r="V60" i="8" s="1"/>
  <c r="K60" i="8"/>
  <c r="U60" i="8" s="1"/>
  <c r="T59" i="8"/>
  <c r="X59" i="8" s="1"/>
  <c r="S59" i="8"/>
  <c r="W59" i="8" s="1"/>
  <c r="Q59" i="8"/>
  <c r="M59" i="8"/>
  <c r="L59" i="8"/>
  <c r="V59" i="8" s="1"/>
  <c r="K59" i="8"/>
  <c r="U59" i="8" s="1"/>
  <c r="T58" i="8"/>
  <c r="S58" i="8"/>
  <c r="W58" i="8" s="1"/>
  <c r="Q58" i="8"/>
  <c r="X58" i="8" s="1"/>
  <c r="M58" i="8"/>
  <c r="L58" i="8"/>
  <c r="V58" i="8" s="1"/>
  <c r="K58" i="8"/>
  <c r="U58" i="8" s="1"/>
  <c r="U57" i="8"/>
  <c r="T57" i="8"/>
  <c r="S57" i="8"/>
  <c r="Q57" i="8"/>
  <c r="X57" i="8" s="1"/>
  <c r="M57" i="8"/>
  <c r="W57" i="8" s="1"/>
  <c r="L57" i="8"/>
  <c r="V57" i="8" s="1"/>
  <c r="K57" i="8"/>
  <c r="T56" i="8"/>
  <c r="X56" i="8" s="1"/>
  <c r="S56" i="8"/>
  <c r="Q56" i="8"/>
  <c r="M56" i="8"/>
  <c r="W56" i="8" s="1"/>
  <c r="L56" i="8"/>
  <c r="V56" i="8" s="1"/>
  <c r="K56" i="8"/>
  <c r="U56" i="8" s="1"/>
  <c r="T55" i="8"/>
  <c r="S55" i="8"/>
  <c r="W55" i="8" s="1"/>
  <c r="Q55" i="8"/>
  <c r="M55" i="8"/>
  <c r="L55" i="8"/>
  <c r="V55" i="8" s="1"/>
  <c r="K55" i="8"/>
  <c r="U55" i="8" s="1"/>
  <c r="V54" i="8"/>
  <c r="T54" i="8"/>
  <c r="S54" i="8"/>
  <c r="W54" i="8" s="1"/>
  <c r="Q54" i="8"/>
  <c r="X54" i="8" s="1"/>
  <c r="M54" i="8"/>
  <c r="L54" i="8"/>
  <c r="K54" i="8"/>
  <c r="U54" i="8" s="1"/>
  <c r="V53" i="8"/>
  <c r="U53" i="8"/>
  <c r="Y53" i="8" s="1"/>
  <c r="T53" i="8"/>
  <c r="S53" i="8"/>
  <c r="Q53" i="8"/>
  <c r="X53" i="8" s="1"/>
  <c r="M53" i="8"/>
  <c r="W53" i="8" s="1"/>
  <c r="L53" i="8"/>
  <c r="K53" i="8"/>
  <c r="U52" i="8"/>
  <c r="T52" i="8"/>
  <c r="X52" i="8" s="1"/>
  <c r="S52" i="8"/>
  <c r="Q52" i="8"/>
  <c r="M52" i="8"/>
  <c r="W52" i="8" s="1"/>
  <c r="L52" i="8"/>
  <c r="V52" i="8" s="1"/>
  <c r="K52" i="8"/>
  <c r="W51" i="8"/>
  <c r="T51" i="8"/>
  <c r="X51" i="8" s="1"/>
  <c r="S51" i="8"/>
  <c r="Q51" i="8"/>
  <c r="M51" i="8"/>
  <c r="L51" i="8"/>
  <c r="V51" i="8" s="1"/>
  <c r="K51" i="8"/>
  <c r="U51" i="8" s="1"/>
  <c r="V50" i="8"/>
  <c r="T50" i="8"/>
  <c r="S50" i="8"/>
  <c r="W50" i="8" s="1"/>
  <c r="Q50" i="8"/>
  <c r="X50" i="8" s="1"/>
  <c r="M50" i="8"/>
  <c r="L50" i="8"/>
  <c r="K50" i="8"/>
  <c r="U50" i="8" s="1"/>
  <c r="V49" i="8"/>
  <c r="T49" i="8"/>
  <c r="S49" i="8"/>
  <c r="Q49" i="8"/>
  <c r="X49" i="8" s="1"/>
  <c r="M49" i="8"/>
  <c r="W49" i="8" s="1"/>
  <c r="L49" i="8"/>
  <c r="K49" i="8"/>
  <c r="U49" i="8" s="1"/>
  <c r="Y49" i="8" s="1"/>
  <c r="T48" i="8"/>
  <c r="S48" i="8"/>
  <c r="Q48" i="8"/>
  <c r="X48" i="8" s="1"/>
  <c r="M48" i="8"/>
  <c r="W48" i="8" s="1"/>
  <c r="L48" i="8"/>
  <c r="V48" i="8" s="1"/>
  <c r="K48" i="8"/>
  <c r="U48" i="8" s="1"/>
  <c r="T47" i="8"/>
  <c r="S47" i="8"/>
  <c r="W47" i="8" s="1"/>
  <c r="Q47" i="8"/>
  <c r="X47" i="8" s="1"/>
  <c r="M47" i="8"/>
  <c r="L47" i="8"/>
  <c r="V47" i="8" s="1"/>
  <c r="K47" i="8"/>
  <c r="U47" i="8" s="1"/>
  <c r="V46" i="8"/>
  <c r="T46" i="8"/>
  <c r="S46" i="8"/>
  <c r="W46" i="8" s="1"/>
  <c r="Q46" i="8"/>
  <c r="X46" i="8" s="1"/>
  <c r="M46" i="8"/>
  <c r="L46" i="8"/>
  <c r="K46" i="8"/>
  <c r="U46" i="8" s="1"/>
  <c r="V45" i="8"/>
  <c r="T45" i="8"/>
  <c r="S45" i="8"/>
  <c r="Q45" i="8"/>
  <c r="X45" i="8" s="1"/>
  <c r="M45" i="8"/>
  <c r="W45" i="8" s="1"/>
  <c r="L45" i="8"/>
  <c r="K45" i="8"/>
  <c r="U45" i="8" s="1"/>
  <c r="Y45" i="8" s="1"/>
  <c r="U44" i="8"/>
  <c r="T44" i="8"/>
  <c r="S44" i="8"/>
  <c r="Q44" i="8"/>
  <c r="M44" i="8"/>
  <c r="W44" i="8" s="1"/>
  <c r="L44" i="8"/>
  <c r="V44" i="8" s="1"/>
  <c r="K44" i="8"/>
  <c r="W43" i="8"/>
  <c r="T43" i="8"/>
  <c r="X43" i="8" s="1"/>
  <c r="S43" i="8"/>
  <c r="Q43" i="8"/>
  <c r="M43" i="8"/>
  <c r="L43" i="8"/>
  <c r="V43" i="8" s="1"/>
  <c r="K43" i="8"/>
  <c r="U43" i="8" s="1"/>
  <c r="T42" i="8"/>
  <c r="S42" i="8"/>
  <c r="W42" i="8" s="1"/>
  <c r="Q42" i="8"/>
  <c r="X42" i="8" s="1"/>
  <c r="M42" i="8"/>
  <c r="L42" i="8"/>
  <c r="V42" i="8" s="1"/>
  <c r="K42" i="8"/>
  <c r="U42" i="8" s="1"/>
  <c r="T41" i="8"/>
  <c r="S41" i="8"/>
  <c r="Q41" i="8"/>
  <c r="X41" i="8" s="1"/>
  <c r="M41" i="8"/>
  <c r="W41" i="8" s="1"/>
  <c r="L41" i="8"/>
  <c r="V41" i="8" s="1"/>
  <c r="K41" i="8"/>
  <c r="U41" i="8" s="1"/>
  <c r="Y41" i="8" s="1"/>
  <c r="U40" i="8"/>
  <c r="T40" i="8"/>
  <c r="S40" i="8"/>
  <c r="Q40" i="8"/>
  <c r="X40" i="8" s="1"/>
  <c r="M40" i="8"/>
  <c r="W40" i="8" s="1"/>
  <c r="L40" i="8"/>
  <c r="V40" i="8" s="1"/>
  <c r="K40" i="8"/>
  <c r="T39" i="8"/>
  <c r="S39" i="8"/>
  <c r="W39" i="8" s="1"/>
  <c r="Q39" i="8"/>
  <c r="M39" i="8"/>
  <c r="L39" i="8"/>
  <c r="V39" i="8" s="1"/>
  <c r="K39" i="8"/>
  <c r="U39" i="8" s="1"/>
  <c r="V38" i="8"/>
  <c r="T38" i="8"/>
  <c r="S38" i="8"/>
  <c r="W38" i="8" s="1"/>
  <c r="Q38" i="8"/>
  <c r="M38" i="8"/>
  <c r="L38" i="8"/>
  <c r="K38" i="8"/>
  <c r="U38" i="8" s="1"/>
  <c r="V37" i="8"/>
  <c r="T37" i="8"/>
  <c r="S37" i="8"/>
  <c r="W37" i="8" s="1"/>
  <c r="Q37" i="8"/>
  <c r="X37" i="8" s="1"/>
  <c r="M37" i="8"/>
  <c r="L37" i="8"/>
  <c r="K37" i="8"/>
  <c r="U37" i="8" s="1"/>
  <c r="T36" i="8"/>
  <c r="X36" i="8" s="1"/>
  <c r="S36" i="8"/>
  <c r="Q36" i="8"/>
  <c r="M36" i="8"/>
  <c r="W36" i="8" s="1"/>
  <c r="L36" i="8"/>
  <c r="V36" i="8" s="1"/>
  <c r="K36" i="8"/>
  <c r="U36" i="8" s="1"/>
  <c r="T35" i="8"/>
  <c r="S35" i="8"/>
  <c r="W35" i="8" s="1"/>
  <c r="Q35" i="8"/>
  <c r="X35" i="8" s="1"/>
  <c r="M35" i="8"/>
  <c r="L35" i="8"/>
  <c r="V35" i="8" s="1"/>
  <c r="K35" i="8"/>
  <c r="U35" i="8" s="1"/>
  <c r="U34" i="8"/>
  <c r="T34" i="8"/>
  <c r="S34" i="8"/>
  <c r="Q34" i="8"/>
  <c r="M34" i="8"/>
  <c r="W34" i="8" s="1"/>
  <c r="L34" i="8"/>
  <c r="V34" i="8" s="1"/>
  <c r="K34" i="8"/>
  <c r="T33" i="8"/>
  <c r="X33" i="8" s="1"/>
  <c r="S33" i="8"/>
  <c r="W33" i="8" s="1"/>
  <c r="Q33" i="8"/>
  <c r="M33" i="8"/>
  <c r="L33" i="8"/>
  <c r="V33" i="8" s="1"/>
  <c r="K33" i="8"/>
  <c r="U33" i="8" s="1"/>
  <c r="T32" i="8"/>
  <c r="S32" i="8"/>
  <c r="W32" i="8" s="1"/>
  <c r="Q32" i="8"/>
  <c r="X32" i="8" s="1"/>
  <c r="M32" i="8"/>
  <c r="L32" i="8"/>
  <c r="V32" i="8" s="1"/>
  <c r="K32" i="8"/>
  <c r="U32" i="8" s="1"/>
  <c r="V31" i="8"/>
  <c r="T31" i="8"/>
  <c r="S31" i="8"/>
  <c r="Q31" i="8"/>
  <c r="X31" i="8" s="1"/>
  <c r="M31" i="8"/>
  <c r="W31" i="8" s="1"/>
  <c r="L31" i="8"/>
  <c r="K31" i="8"/>
  <c r="U31" i="8" s="1"/>
  <c r="U30" i="8"/>
  <c r="T30" i="8"/>
  <c r="S30" i="8"/>
  <c r="Q30" i="8"/>
  <c r="M30" i="8"/>
  <c r="W30" i="8" s="1"/>
  <c r="L30" i="8"/>
  <c r="V30" i="8" s="1"/>
  <c r="K30" i="8"/>
  <c r="T29" i="8"/>
  <c r="X29" i="8" s="1"/>
  <c r="S29" i="8"/>
  <c r="W29" i="8" s="1"/>
  <c r="Q29" i="8"/>
  <c r="M29" i="8"/>
  <c r="L29" i="8"/>
  <c r="V29" i="8" s="1"/>
  <c r="K29" i="8"/>
  <c r="U29" i="8" s="1"/>
  <c r="V28" i="8"/>
  <c r="T28" i="8"/>
  <c r="S28" i="8"/>
  <c r="W28" i="8" s="1"/>
  <c r="Q28" i="8"/>
  <c r="X28" i="8" s="1"/>
  <c r="M28" i="8"/>
  <c r="L28" i="8"/>
  <c r="K28" i="8"/>
  <c r="U28" i="8" s="1"/>
  <c r="Y28" i="8" s="1"/>
  <c r="V27" i="8"/>
  <c r="T27" i="8"/>
  <c r="S27" i="8"/>
  <c r="Q27" i="8"/>
  <c r="X27" i="8" s="1"/>
  <c r="M27" i="8"/>
  <c r="W27" i="8" s="1"/>
  <c r="L27" i="8"/>
  <c r="K27" i="8"/>
  <c r="U27" i="8" s="1"/>
  <c r="U26" i="8"/>
  <c r="T26" i="8"/>
  <c r="S26" i="8"/>
  <c r="Q26" i="8"/>
  <c r="M26" i="8"/>
  <c r="W26" i="8" s="1"/>
  <c r="L26" i="8"/>
  <c r="V26" i="8" s="1"/>
  <c r="K26" i="8"/>
  <c r="T25" i="8"/>
  <c r="X25" i="8" s="1"/>
  <c r="S25" i="8"/>
  <c r="W25" i="8" s="1"/>
  <c r="Q25" i="8"/>
  <c r="M25" i="8"/>
  <c r="L25" i="8"/>
  <c r="V25" i="8" s="1"/>
  <c r="K25" i="8"/>
  <c r="U25" i="8" s="1"/>
  <c r="V24" i="8"/>
  <c r="T24" i="8"/>
  <c r="S24" i="8"/>
  <c r="W24" i="8" s="1"/>
  <c r="Q24" i="8"/>
  <c r="X24" i="8" s="1"/>
  <c r="M24" i="8"/>
  <c r="L24" i="8"/>
  <c r="K24" i="8"/>
  <c r="U24" i="8" s="1"/>
  <c r="Y24" i="8" s="1"/>
  <c r="V23" i="8"/>
  <c r="T23" i="8"/>
  <c r="S23" i="8"/>
  <c r="Q23" i="8"/>
  <c r="X23" i="8" s="1"/>
  <c r="M23" i="8"/>
  <c r="W23" i="8" s="1"/>
  <c r="L23" i="8"/>
  <c r="K23" i="8"/>
  <c r="U23" i="8" s="1"/>
  <c r="U22" i="8"/>
  <c r="T22" i="8"/>
  <c r="S22" i="8"/>
  <c r="Q22" i="8"/>
  <c r="M22" i="8"/>
  <c r="W22" i="8" s="1"/>
  <c r="L22" i="8"/>
  <c r="V22" i="8" s="1"/>
  <c r="K22" i="8"/>
  <c r="T21" i="8"/>
  <c r="X21" i="8" s="1"/>
  <c r="S21" i="8"/>
  <c r="W21" i="8" s="1"/>
  <c r="Q21" i="8"/>
  <c r="M21" i="8"/>
  <c r="L21" i="8"/>
  <c r="V21" i="8" s="1"/>
  <c r="K21" i="8"/>
  <c r="U21" i="8" s="1"/>
  <c r="V20" i="8"/>
  <c r="T20" i="8"/>
  <c r="S20" i="8"/>
  <c r="W20" i="8" s="1"/>
  <c r="Q20" i="8"/>
  <c r="X20" i="8" s="1"/>
  <c r="M20" i="8"/>
  <c r="L20" i="8"/>
  <c r="K20" i="8"/>
  <c r="U20" i="8" s="1"/>
  <c r="Y20" i="8" s="1"/>
  <c r="V19" i="8"/>
  <c r="T19" i="8"/>
  <c r="S19" i="8"/>
  <c r="Q19" i="8"/>
  <c r="X19" i="8" s="1"/>
  <c r="M19" i="8"/>
  <c r="W19" i="8" s="1"/>
  <c r="L19" i="8"/>
  <c r="K19" i="8"/>
  <c r="U19" i="8" s="1"/>
  <c r="U18" i="8"/>
  <c r="T18" i="8"/>
  <c r="S18" i="8"/>
  <c r="Q18" i="8"/>
  <c r="M18" i="8"/>
  <c r="W18" i="8" s="1"/>
  <c r="L18" i="8"/>
  <c r="V18" i="8" s="1"/>
  <c r="K18" i="8"/>
  <c r="T17" i="8"/>
  <c r="X17" i="8" s="1"/>
  <c r="S17" i="8"/>
  <c r="W17" i="8" s="1"/>
  <c r="Q17" i="8"/>
  <c r="M17" i="8"/>
  <c r="L17" i="8"/>
  <c r="V17" i="8" s="1"/>
  <c r="K17" i="8"/>
  <c r="U17" i="8" s="1"/>
  <c r="V16" i="8"/>
  <c r="T16" i="8"/>
  <c r="S16" i="8"/>
  <c r="W16" i="8" s="1"/>
  <c r="Q16" i="8"/>
  <c r="X16" i="8" s="1"/>
  <c r="M16" i="8"/>
  <c r="L16" i="8"/>
  <c r="K16" i="8"/>
  <c r="U16" i="8" s="1"/>
  <c r="Y16" i="8" s="1"/>
  <c r="V15" i="8"/>
  <c r="T15" i="8"/>
  <c r="S15" i="8"/>
  <c r="Q15" i="8"/>
  <c r="X15" i="8" s="1"/>
  <c r="M15" i="8"/>
  <c r="W15" i="8" s="1"/>
  <c r="L15" i="8"/>
  <c r="K15" i="8"/>
  <c r="U15" i="8" s="1"/>
  <c r="U14" i="8"/>
  <c r="T14" i="8"/>
  <c r="S14" i="8"/>
  <c r="Q14" i="8"/>
  <c r="M14" i="8"/>
  <c r="W14" i="8" s="1"/>
  <c r="L14" i="8"/>
  <c r="V14" i="8" s="1"/>
  <c r="K14" i="8"/>
  <c r="T13" i="8"/>
  <c r="X13" i="8" s="1"/>
  <c r="S13" i="8"/>
  <c r="W13" i="8" s="1"/>
  <c r="Q13" i="8"/>
  <c r="M13" i="8"/>
  <c r="L13" i="8"/>
  <c r="V13" i="8" s="1"/>
  <c r="K13" i="8"/>
  <c r="U13" i="8" s="1"/>
  <c r="V12" i="8"/>
  <c r="T12" i="8"/>
  <c r="S12" i="8"/>
  <c r="W12" i="8" s="1"/>
  <c r="Q12" i="8"/>
  <c r="X12" i="8" s="1"/>
  <c r="M12" i="8"/>
  <c r="L12" i="8"/>
  <c r="K12" i="8"/>
  <c r="U12" i="8" s="1"/>
  <c r="Y12" i="8" s="1"/>
  <c r="V11" i="8"/>
  <c r="T11" i="8"/>
  <c r="S11" i="8"/>
  <c r="Q11" i="8"/>
  <c r="X11" i="8" s="1"/>
  <c r="M11" i="8"/>
  <c r="W11" i="8" s="1"/>
  <c r="L11" i="8"/>
  <c r="K11" i="8"/>
  <c r="U11" i="8" s="1"/>
  <c r="U10" i="8"/>
  <c r="T10" i="8"/>
  <c r="S10" i="8"/>
  <c r="Q10" i="8"/>
  <c r="M10" i="8"/>
  <c r="W10" i="8" s="1"/>
  <c r="L10" i="8"/>
  <c r="V10" i="8" s="1"/>
  <c r="K10" i="8"/>
  <c r="T9" i="8"/>
  <c r="T6" i="8" s="1"/>
  <c r="S9" i="8"/>
  <c r="W9" i="8" s="1"/>
  <c r="Q9" i="8"/>
  <c r="M9" i="8"/>
  <c r="L9" i="8"/>
  <c r="L6" i="8" s="1"/>
  <c r="K9" i="8"/>
  <c r="U9" i="8" s="1"/>
  <c r="V8" i="8"/>
  <c r="T8" i="8"/>
  <c r="S8" i="8"/>
  <c r="S6" i="8" s="1"/>
  <c r="Q8" i="8"/>
  <c r="X8" i="8" s="1"/>
  <c r="M8" i="8"/>
  <c r="L8" i="8"/>
  <c r="K8" i="8"/>
  <c r="U8" i="8" s="1"/>
  <c r="V7" i="8"/>
  <c r="T7" i="8"/>
  <c r="S7" i="8"/>
  <c r="Q7" i="8"/>
  <c r="X7" i="8" s="1"/>
  <c r="M7" i="8"/>
  <c r="W7" i="8" s="1"/>
  <c r="L7" i="8"/>
  <c r="K7" i="8"/>
  <c r="U7" i="8" s="1"/>
  <c r="R6" i="8"/>
  <c r="P6" i="8"/>
  <c r="O6" i="8"/>
  <c r="N6" i="8"/>
  <c r="M6" i="8"/>
  <c r="J6" i="8"/>
  <c r="I6" i="8"/>
  <c r="Y40" i="8" l="1"/>
  <c r="Y77" i="8"/>
  <c r="Y57" i="8"/>
  <c r="Y48" i="8"/>
  <c r="Y69" i="8"/>
  <c r="Y32" i="8"/>
  <c r="Y35" i="8"/>
  <c r="Y52" i="8"/>
  <c r="Y95" i="8"/>
  <c r="Y124" i="8"/>
  <c r="Y132" i="8"/>
  <c r="Y140" i="8"/>
  <c r="Y156" i="8"/>
  <c r="X39" i="8"/>
  <c r="Y39" i="8" s="1"/>
  <c r="X60" i="8"/>
  <c r="X67" i="8"/>
  <c r="Y67" i="8" s="1"/>
  <c r="Y74" i="8"/>
  <c r="X75" i="8"/>
  <c r="X83" i="8"/>
  <c r="X109" i="8"/>
  <c r="Y109" i="8" s="1"/>
  <c r="X150" i="8"/>
  <c r="Y150" i="8" s="1"/>
  <c r="X153" i="8"/>
  <c r="Y153" i="8" s="1"/>
  <c r="Q6" i="8"/>
  <c r="X10" i="8"/>
  <c r="X14" i="8"/>
  <c r="X18" i="8"/>
  <c r="X22" i="8"/>
  <c r="X26" i="8"/>
  <c r="X30" i="8"/>
  <c r="X34" i="8"/>
  <c r="Y37" i="8"/>
  <c r="X38" i="8"/>
  <c r="X44" i="8"/>
  <c r="X55" i="8"/>
  <c r="X72" i="8"/>
  <c r="X87" i="8"/>
  <c r="X126" i="8"/>
  <c r="Y126" i="8" s="1"/>
  <c r="X134" i="8"/>
  <c r="Y134" i="8" s="1"/>
  <c r="X142" i="8"/>
  <c r="Y142" i="8" s="1"/>
  <c r="Y58" i="8"/>
  <c r="X113" i="8"/>
  <c r="X147" i="8"/>
  <c r="X151" i="8"/>
  <c r="U6" i="8"/>
  <c r="Y36" i="8"/>
  <c r="Y7" i="8"/>
  <c r="Y11" i="8"/>
  <c r="Y15" i="8"/>
  <c r="Y19" i="8"/>
  <c r="Y23" i="8"/>
  <c r="Y27" i="8"/>
  <c r="Y31" i="8"/>
  <c r="Y10" i="8"/>
  <c r="Y13" i="8"/>
  <c r="Y14" i="8"/>
  <c r="Y17" i="8"/>
  <c r="Y18" i="8"/>
  <c r="Y21" i="8"/>
  <c r="Y22" i="8"/>
  <c r="Y25" i="8"/>
  <c r="Y26" i="8"/>
  <c r="Y29" i="8"/>
  <c r="Y30" i="8"/>
  <c r="Y33" i="8"/>
  <c r="Y44" i="8"/>
  <c r="W8" i="8"/>
  <c r="W6" i="8" s="1"/>
  <c r="X9" i="8"/>
  <c r="Y46" i="8"/>
  <c r="Y55" i="8"/>
  <c r="Y71" i="8"/>
  <c r="Y87" i="8"/>
  <c r="Y147" i="8"/>
  <c r="Y154" i="8"/>
  <c r="Y56" i="8"/>
  <c r="Y70" i="8"/>
  <c r="Y72" i="8"/>
  <c r="Y83" i="8"/>
  <c r="Y86" i="8"/>
  <c r="Y34" i="8"/>
  <c r="Y47" i="8"/>
  <c r="Y54" i="8"/>
  <c r="Y60" i="8"/>
  <c r="Y76" i="8"/>
  <c r="Y110" i="8"/>
  <c r="Y151" i="8"/>
  <c r="K6" i="8"/>
  <c r="V9" i="8"/>
  <c r="V6" i="8" s="1"/>
  <c r="Y38" i="8"/>
  <c r="Y42" i="8"/>
  <c r="Y43" i="8"/>
  <c r="Y50" i="8"/>
  <c r="Y51" i="8"/>
  <c r="Y63" i="8"/>
  <c r="Y66" i="8"/>
  <c r="Y68" i="8"/>
  <c r="Y79" i="8"/>
  <c r="Y82" i="8"/>
  <c r="Y84" i="8"/>
  <c r="X88" i="8"/>
  <c r="Y91" i="8"/>
  <c r="Y59" i="8"/>
  <c r="Y62" i="8"/>
  <c r="Y64" i="8"/>
  <c r="Y75" i="8"/>
  <c r="Y78" i="8"/>
  <c r="Y80" i="8"/>
  <c r="Y89" i="8"/>
  <c r="Y97" i="8"/>
  <c r="Y99" i="8"/>
  <c r="Y101" i="8"/>
  <c r="Y103" i="8"/>
  <c r="Y111" i="8"/>
  <c r="Y116" i="8"/>
  <c r="Y121" i="8"/>
  <c r="Y127" i="8"/>
  <c r="Y129" i="8"/>
  <c r="Y135" i="8"/>
  <c r="Y137" i="8"/>
  <c r="Y143" i="8"/>
  <c r="Y145" i="8"/>
  <c r="Y149" i="8"/>
  <c r="Y152" i="8"/>
  <c r="Y155" i="8"/>
  <c r="Y92" i="8"/>
  <c r="Y94" i="8"/>
  <c r="Y105" i="8"/>
  <c r="Y106" i="8"/>
  <c r="Y108" i="8"/>
  <c r="Y113" i="8"/>
  <c r="Y115" i="8"/>
  <c r="Y118" i="8"/>
  <c r="Y120" i="8"/>
  <c r="Y128" i="8"/>
  <c r="Y136" i="8"/>
  <c r="Y144" i="8"/>
  <c r="Y157" i="8"/>
  <c r="Y88" i="8"/>
  <c r="Y96" i="8"/>
  <c r="Y98" i="8"/>
  <c r="Y100" i="8"/>
  <c r="Y102" i="8"/>
  <c r="Y107" i="8"/>
  <c r="Y122" i="8"/>
  <c r="Y123" i="8"/>
  <c r="Y125" i="8"/>
  <c r="Y130" i="8"/>
  <c r="Y131" i="8"/>
  <c r="Y133" i="8"/>
  <c r="Y138" i="8"/>
  <c r="Y139" i="8"/>
  <c r="Y141" i="8"/>
  <c r="Y148" i="8"/>
  <c r="X6" i="8" l="1"/>
  <c r="Y8" i="8"/>
  <c r="Y9" i="8"/>
  <c r="Y6" i="8" s="1"/>
</calcChain>
</file>

<file path=xl/sharedStrings.xml><?xml version="1.0" encoding="utf-8"?>
<sst xmlns="http://schemas.openxmlformats.org/spreadsheetml/2006/main" count="1116" uniqueCount="340">
  <si>
    <t>North Tyneside</t>
  </si>
  <si>
    <t>Cost Centre</t>
  </si>
  <si>
    <t>SEN Reform Grant</t>
  </si>
  <si>
    <t>Dedicated Schools Grant: 2014-15 allocations</t>
  </si>
  <si>
    <t>2013-14 DSG baselines</t>
  </si>
  <si>
    <t>2014-15 DSG allocations</t>
  </si>
  <si>
    <t>2013-14 DSG block per-pupil funding</t>
  </si>
  <si>
    <t>2014-15 DSG schools block and early years block and high needs block allocations</t>
  </si>
  <si>
    <t>Additions to 2014-15 DSG †</t>
  </si>
  <si>
    <t>Deductions to 2014-15 DSG</t>
  </si>
  <si>
    <t>2014-15 final DSG allocations, after deductions for academies recoupment and high needs places</t>
  </si>
  <si>
    <t>2014-15 DSG block per-pupil units of funding</t>
  </si>
  <si>
    <t>2014-15 DSG pupil numbers *</t>
  </si>
  <si>
    <t>2014-15 DSG schools block and early years block</t>
  </si>
  <si>
    <t>Total high needs funding</t>
  </si>
  <si>
    <t>2014-15 funding for early education places for 2-year-olds from lower income households (£million) ††</t>
  </si>
  <si>
    <t>2014-15 funding for induction for newly qualified teachers (£million)</t>
  </si>
  <si>
    <t>2014-15 additions for cash floor (£million)</t>
  </si>
  <si>
    <t>2014-15 total additions (£million)</t>
  </si>
  <si>
    <t>Deductions to 2014-15 Schools Block for recoupment (£million)</t>
  </si>
  <si>
    <t>Deductions to 2014-15 High Needs Block for direct funding of places by EFA (£million) ††††</t>
  </si>
  <si>
    <t>2014-15 deductions to DSG for CRC energy efficiency scheme payments (£million)</t>
  </si>
  <si>
    <t>2013-14 schools block unit of funding (£)</t>
  </si>
  <si>
    <t>2013-14 early years block unit of funding (£)</t>
  </si>
  <si>
    <t>2014-15 schools block unit of funding (£)</t>
  </si>
  <si>
    <t>2014-15 early years block unit of funding (£)</t>
  </si>
  <si>
    <t>2014-15 schools block pupil numbers (headcount)</t>
  </si>
  <si>
    <t>2014-15 early years block pupil numbers (FTE) **</t>
  </si>
  <si>
    <t>2014-15 schools block (£million)</t>
  </si>
  <si>
    <t>2014-15 early years block (£million) **</t>
  </si>
  <si>
    <t>2014-15 high needs block (£million) †††</t>
  </si>
  <si>
    <t>2014-15 high needs block (£million)</t>
  </si>
  <si>
    <t>2014-15 total additions and deductions for non block funding
(£million)</t>
  </si>
  <si>
    <t>2014-15 TOTAL DSG ALLOCATION (£million)**</t>
  </si>
  <si>
    <t>ENGLAND</t>
  </si>
  <si>
    <t>L</t>
  </si>
  <si>
    <t>City of London</t>
  </si>
  <si>
    <t>Camden</t>
  </si>
  <si>
    <t>Greenwich</t>
  </si>
  <si>
    <t>Hackney</t>
  </si>
  <si>
    <t>Hammersmith and Fulham</t>
  </si>
  <si>
    <t>Islington</t>
  </si>
  <si>
    <t>Kensington and Chelsea</t>
  </si>
  <si>
    <t>Lambeth</t>
  </si>
  <si>
    <t>Lewisham</t>
  </si>
  <si>
    <t>Southwark</t>
  </si>
  <si>
    <t>Tower Hamlets</t>
  </si>
  <si>
    <t>Wandsworth</t>
  </si>
  <si>
    <t>Westminster</t>
  </si>
  <si>
    <t>Barking and Dagenham</t>
  </si>
  <si>
    <t>Barnet</t>
  </si>
  <si>
    <t>Bexley</t>
  </si>
  <si>
    <t>Brent</t>
  </si>
  <si>
    <t>Bromley</t>
  </si>
  <si>
    <t>Croydon</t>
  </si>
  <si>
    <t>Ealing</t>
  </si>
  <si>
    <t>Enfield</t>
  </si>
  <si>
    <t>Haringey</t>
  </si>
  <si>
    <t>Harrow</t>
  </si>
  <si>
    <t>Havering</t>
  </si>
  <si>
    <t>Hillingdon</t>
  </si>
  <si>
    <t>Hounslow</t>
  </si>
  <si>
    <t>Kingston upon Thames</t>
  </si>
  <si>
    <t>Merton</t>
  </si>
  <si>
    <t>Newham</t>
  </si>
  <si>
    <t>Redbridge</t>
  </si>
  <si>
    <t>Richmond upon Thames</t>
  </si>
  <si>
    <t>Sutton</t>
  </si>
  <si>
    <t>Waltham Forest</t>
  </si>
  <si>
    <t>WM</t>
  </si>
  <si>
    <t>M</t>
  </si>
  <si>
    <t>Birmingham</t>
  </si>
  <si>
    <t>Coventry</t>
  </si>
  <si>
    <t>Dudley</t>
  </si>
  <si>
    <t>Sandwell</t>
  </si>
  <si>
    <t>Solihull</t>
  </si>
  <si>
    <t>Walsall</t>
  </si>
  <si>
    <t>Wolverhampton</t>
  </si>
  <si>
    <t>NW</t>
  </si>
  <si>
    <t>Knowsley</t>
  </si>
  <si>
    <t>Liverpool</t>
  </si>
  <si>
    <t>St Helens</t>
  </si>
  <si>
    <t>Sefton</t>
  </si>
  <si>
    <t>Wirral</t>
  </si>
  <si>
    <t>Bolton</t>
  </si>
  <si>
    <t>Bury</t>
  </si>
  <si>
    <t>Manchester</t>
  </si>
  <si>
    <t>Oldham</t>
  </si>
  <si>
    <t>Rochdale</t>
  </si>
  <si>
    <t>Salford</t>
  </si>
  <si>
    <t>Stockport</t>
  </si>
  <si>
    <t>Tameside</t>
  </si>
  <si>
    <t>Trafford</t>
  </si>
  <si>
    <t>Wigan</t>
  </si>
  <si>
    <t>Y</t>
  </si>
  <si>
    <t>Barnsley</t>
  </si>
  <si>
    <t>Doncaster</t>
  </si>
  <si>
    <t>Rotherham</t>
  </si>
  <si>
    <t>Sheffield</t>
  </si>
  <si>
    <t>Bradford</t>
  </si>
  <si>
    <t>Calderdale</t>
  </si>
  <si>
    <t>Kirklees</t>
  </si>
  <si>
    <t>Leeds</t>
  </si>
  <si>
    <t>Wakefield</t>
  </si>
  <si>
    <t>NE</t>
  </si>
  <si>
    <t>Gateshead</t>
  </si>
  <si>
    <t>Newcastle upon Tyne</t>
  </si>
  <si>
    <t>South Tyneside</t>
  </si>
  <si>
    <t>Sunderland</t>
  </si>
  <si>
    <t>SW</t>
  </si>
  <si>
    <t>U</t>
  </si>
  <si>
    <t>Bath and North East Somerset</t>
  </si>
  <si>
    <t>Bristol, City of</t>
  </si>
  <si>
    <t>North Somerset</t>
  </si>
  <si>
    <t>South Gloucestershire</t>
  </si>
  <si>
    <t>Hartlepool</t>
  </si>
  <si>
    <t>Middlesbrough</t>
  </si>
  <si>
    <t>Redcar and Cleveland</t>
  </si>
  <si>
    <t>Stockton-on-Tees</t>
  </si>
  <si>
    <t>Kingston Upon Hull, City of</t>
  </si>
  <si>
    <t>East Riding of Yorkshire</t>
  </si>
  <si>
    <t>North East Lincolnshire</t>
  </si>
  <si>
    <t>North Lincolnshire</t>
  </si>
  <si>
    <t>T</t>
  </si>
  <si>
    <t>North Yorkshire</t>
  </si>
  <si>
    <t>York</t>
  </si>
  <si>
    <t>E</t>
  </si>
  <si>
    <t>Luton</t>
  </si>
  <si>
    <t>Bedford Borough</t>
  </si>
  <si>
    <t>Central Bedfordshire</t>
  </si>
  <si>
    <t>SE</t>
  </si>
  <si>
    <t>Buckinghamshire</t>
  </si>
  <si>
    <t>Milton Keynes</t>
  </si>
  <si>
    <t>EM</t>
  </si>
  <si>
    <t>Derbyshire</t>
  </si>
  <si>
    <t>Derby</t>
  </si>
  <si>
    <t>Dorset</t>
  </si>
  <si>
    <t>Poole</t>
  </si>
  <si>
    <t>Bournemouth</t>
  </si>
  <si>
    <t>Durham</t>
  </si>
  <si>
    <t>Darlington</t>
  </si>
  <si>
    <t>East Sussex</t>
  </si>
  <si>
    <t>Brighton and Hove</t>
  </si>
  <si>
    <t>Hampshire</t>
  </si>
  <si>
    <t>Portsmouth</t>
  </si>
  <si>
    <t>Southampton</t>
  </si>
  <si>
    <t>Leicestershire</t>
  </si>
  <si>
    <t>Leicester</t>
  </si>
  <si>
    <t>Rutland</t>
  </si>
  <si>
    <t>Staffordshire</t>
  </si>
  <si>
    <t>Stoke-on-Trent</t>
  </si>
  <si>
    <t>Wiltshire</t>
  </si>
  <si>
    <t>Swindon</t>
  </si>
  <si>
    <t>Bracknell Forest</t>
  </si>
  <si>
    <t>Windsor and Maidenhead</t>
  </si>
  <si>
    <t>West Berkshire</t>
  </si>
  <si>
    <t>Reading</t>
  </si>
  <si>
    <t>Slough</t>
  </si>
  <si>
    <t>Wokingham</t>
  </si>
  <si>
    <t>Cambridgeshire</t>
  </si>
  <si>
    <t>Peterborough</t>
  </si>
  <si>
    <t>Halton</t>
  </si>
  <si>
    <t>Warrington</t>
  </si>
  <si>
    <t>Devon</t>
  </si>
  <si>
    <t>Plymouth</t>
  </si>
  <si>
    <t>Torbay</t>
  </si>
  <si>
    <t>Essex</t>
  </si>
  <si>
    <t>Southend-on-Sea</t>
  </si>
  <si>
    <t>Thurrock</t>
  </si>
  <si>
    <t>Herefordshire</t>
  </si>
  <si>
    <t>Worcestershire</t>
  </si>
  <si>
    <t>Kent</t>
  </si>
  <si>
    <t>Medway</t>
  </si>
  <si>
    <t>Lancashire</t>
  </si>
  <si>
    <t>Blackburn with Darwen</t>
  </si>
  <si>
    <t>Blackpool</t>
  </si>
  <si>
    <t>Nottinghamshire</t>
  </si>
  <si>
    <t>Nottingham</t>
  </si>
  <si>
    <t>Shropshire</t>
  </si>
  <si>
    <t>Telford and Wrekin</t>
  </si>
  <si>
    <t>Cheshire East</t>
  </si>
  <si>
    <t>Cheshire West and Chester</t>
  </si>
  <si>
    <t>Cornwall</t>
  </si>
  <si>
    <t>Cumbria</t>
  </si>
  <si>
    <t>Gloucestershire</t>
  </si>
  <si>
    <t>Hertfordshire</t>
  </si>
  <si>
    <t>Isle of Wight</t>
  </si>
  <si>
    <t>Lincolnshire</t>
  </si>
  <si>
    <t>Norfolk</t>
  </si>
  <si>
    <t>Northamptonshire</t>
  </si>
  <si>
    <t>Northumberland</t>
  </si>
  <si>
    <t>Oxfordshire</t>
  </si>
  <si>
    <t>Somerset</t>
  </si>
  <si>
    <t>Suffolk</t>
  </si>
  <si>
    <t>Surrey</t>
  </si>
  <si>
    <t>Warwickshire</t>
  </si>
  <si>
    <t>West Sussex</t>
  </si>
  <si>
    <t>LONDON</t>
  </si>
  <si>
    <t>METROPOLITAN AUTHORITIES</t>
  </si>
  <si>
    <t>UNITARY AUTHORITIES</t>
  </si>
  <si>
    <t>UPPER TIER AUTHORITIES</t>
  </si>
  <si>
    <t>London</t>
  </si>
  <si>
    <t>East of England</t>
  </si>
  <si>
    <t>East Midlands</t>
  </si>
  <si>
    <t>North East</t>
  </si>
  <si>
    <t>North West</t>
  </si>
  <si>
    <t>South East</t>
  </si>
  <si>
    <t>South West</t>
  </si>
  <si>
    <t>West Midlands</t>
  </si>
  <si>
    <t>Yorkshire and the Humber</t>
  </si>
  <si>
    <t>*</t>
  </si>
  <si>
    <t>Pupil numbers include pupils in academies going through recoupment (i.e. academies with maintained predecessors that opened in 2008-09, 2009-10, 2010-11, 2011-12, 2012-13, 2013-14, or plan to open in 2014-15). The DSG Pupil Number Tool shows how the pupil numbers have been derived.</t>
  </si>
  <si>
    <t>**</t>
  </si>
  <si>
    <t>2014 to 2015 financial year early years block allocations are provisional, and based on school census data from January 2013. These allocations will be updated based on January 2014 and January 2015 census data. Please see the DSG Pupil Number Information note for more detail.</t>
  </si>
  <si>
    <t>†</t>
  </si>
  <si>
    <t>The "2014-15 additions" sheet shows how these additions to financial year 2014 to 2015 DSG have been calculated.</t>
  </si>
  <si>
    <t>††</t>
  </si>
  <si>
    <t>The local authority allocations to deliver 15 hours a week early education to 285,000 two-year-olds for financial year 2014 to 2015 are also being announced by the Department for Education on 18 December 2013.</t>
  </si>
  <si>
    <t>†††</t>
  </si>
  <si>
    <t>The "2014-15 HN Block" sheet shows how the final High Needs Block for for 2014-15 has been calculated.</t>
  </si>
  <si>
    <t>††††</t>
  </si>
  <si>
    <t>The "2014-15 HN places &amp; deductions" sheet shows how the deductions to financial year 2014 to 2015 High Needs Block for direct funding of places by EFA have been calculated.</t>
  </si>
  <si>
    <t>Dedicated schools grant: 2015-16 allocations local authority summary</t>
  </si>
  <si>
    <t>2015-16 DSG allocations, prior to deductions for academies recoupment and direct funding of high needs places by EFA</t>
  </si>
  <si>
    <t>2015-16 DSG allocations, after deductions for academies recoupment and direct funding of high needs places by EFA</t>
  </si>
  <si>
    <t>2015-16 schools block (£million)</t>
  </si>
  <si>
    <t>2015-16 early years block (£million)</t>
  </si>
  <si>
    <t>2015-16 high needs block (£million)</t>
  </si>
  <si>
    <t>2015-16 total additions for non block funding
(£million)</t>
  </si>
  <si>
    <t>2015-16 total DSG allocation (£million)</t>
  </si>
  <si>
    <t>2015-16 schools block allocation (£million)</t>
  </si>
  <si>
    <t>2015-16 early years block allocation (£million)</t>
  </si>
  <si>
    <t>2015-16 high needs block allocation (£million)</t>
  </si>
  <si>
    <t>2015-16 final DSG allocation (£million)</t>
  </si>
  <si>
    <t>Dedicated schools grant: 
2016-17 allocations local authority summary</t>
  </si>
  <si>
    <t>2016-17 DSG allocations prior to deductions for academies recoupment and direct funding of high needs places by EFA</t>
  </si>
  <si>
    <t>2016-17 DSG allocations, after deductions for academies recoupment and direct funding of high needs places by EFA</t>
  </si>
  <si>
    <t>2016-17 schools block 
(£million)</t>
  </si>
  <si>
    <t>2016-17 provisional
early years block (£million)</t>
  </si>
  <si>
    <t>2016-17
high needs block allocation  (£million)</t>
  </si>
  <si>
    <t>2016-17 
total additions for non block funding
(£million)</t>
  </si>
  <si>
    <t>2016-17 
total DSG allocation (£million)</t>
  </si>
  <si>
    <t>2016-17 
schools block allocation (£million)</t>
  </si>
  <si>
    <t>2016-17 
provision early years block allocation (£million)</t>
  </si>
  <si>
    <t>2016-17
 high needs block allocation (£million)</t>
  </si>
  <si>
    <t>2016-17
 total additions for non block funding
(£million)</t>
  </si>
  <si>
    <t>2016-17
 total DSG allocation (£million)</t>
  </si>
  <si>
    <t>Dedicated schools grant: 
2017-18 allocations local authority summary</t>
  </si>
  <si>
    <t>2017-18 DSG allocations prior to deductions for academies recoupment and direct funding of high needs places by ESFA</t>
  </si>
  <si>
    <t>2017-18 DSG allocations, after deductions for academies recoupment and direct funding of high needs places by ESFA</t>
  </si>
  <si>
    <t>2017-18 schools block 
(£million)</t>
  </si>
  <si>
    <t>2017-18 provisional
early years block (£million)</t>
  </si>
  <si>
    <t>2017-18
high needs block allocation  (£million)</t>
  </si>
  <si>
    <t>2017-18 
total DSG allocation (£million)</t>
  </si>
  <si>
    <t>2017-18 
schools block allocation (£million)</t>
  </si>
  <si>
    <t>2017-18 
provision early years block allocation (£million)</t>
  </si>
  <si>
    <t>2017-18
 high needs block allocation (£million)</t>
  </si>
  <si>
    <t>2017-18
 total DSG allocation (£million)</t>
  </si>
  <si>
    <t>C+D+E</t>
  </si>
  <si>
    <t>G+H+I</t>
  </si>
  <si>
    <t>High Needs DSG</t>
  </si>
  <si>
    <t>NTC General Fund</t>
  </si>
  <si>
    <t>14/15</t>
  </si>
  <si>
    <t>15/16</t>
  </si>
  <si>
    <t>16/17</t>
  </si>
  <si>
    <t>17/18</t>
  </si>
  <si>
    <t>(Financial Year; we don't hold information in Academic Years)</t>
  </si>
  <si>
    <t>SEN REFORM GRANT SUMMARY</t>
  </si>
  <si>
    <t>(As at 31 January 2018)</t>
  </si>
  <si>
    <t>Implementation and Reform Grant</t>
  </si>
  <si>
    <t>Internship</t>
  </si>
  <si>
    <t>Total</t>
  </si>
  <si>
    <t>2013/14 C/fwd</t>
  </si>
  <si>
    <t>2014/15 Allocation</t>
  </si>
  <si>
    <t>2014/15 Implementation Grant</t>
  </si>
  <si>
    <t>16-25 Internship Employment</t>
  </si>
  <si>
    <t>Funding available in 2014/15</t>
  </si>
  <si>
    <t>Actual Expenditure 2014/15</t>
  </si>
  <si>
    <t>2014/15 C/fwd</t>
  </si>
  <si>
    <t>2015/16 Allocation</t>
  </si>
  <si>
    <t>Funding available in 15/16</t>
  </si>
  <si>
    <t>Actual Expenditure 15/16</t>
  </si>
  <si>
    <t>2015/16 C/fwd</t>
  </si>
  <si>
    <t>2016/17 Allocation</t>
  </si>
  <si>
    <t>Funding available in 2016/17</t>
  </si>
  <si>
    <t>16/17 Commitments</t>
  </si>
  <si>
    <t>SARS Team SEN Funded Posts + GF pressure</t>
  </si>
  <si>
    <t>Education Psychology SEN</t>
  </si>
  <si>
    <t>Family Partners contribution re: 15/16 CBF</t>
  </si>
  <si>
    <t>Supported Internship Needs Analysis - Connexions</t>
  </si>
  <si>
    <t>16/17 c/fwd to 17/18</t>
  </si>
  <si>
    <t>17/18 In-Year Allocation</t>
  </si>
  <si>
    <t>Funding available in 17/18</t>
  </si>
  <si>
    <t>17/18 Commitments</t>
  </si>
  <si>
    <t xml:space="preserve">SARS Team SEN Funded Posts </t>
  </si>
  <si>
    <t>Contribution to SARS Team GF pressure (incl. £80k CBF)</t>
  </si>
  <si>
    <t>Internship Pilot Programme - 6 High Needs Learners</t>
  </si>
  <si>
    <t>Allocation to Connexions</t>
  </si>
  <si>
    <t>Forecast Balance to c/fwd to 18/19</t>
  </si>
  <si>
    <t>North Tyneside Council</t>
  </si>
  <si>
    <t>10 RE - 18 RE Budget Comparison Report incl forecast</t>
  </si>
  <si>
    <t>Current Period: ADJ-18/19</t>
  </si>
  <si>
    <t>Date: 05-NOV-18 13:14:26</t>
  </si>
  <si>
    <t>Currency: GBP</t>
  </si>
  <si>
    <t xml:space="preserve"> Cost Centre=00409 (Statutory Assessment &amp; Review Team)</t>
  </si>
  <si>
    <t>BUDGET</t>
  </si>
  <si>
    <t>15 RE</t>
  </si>
  <si>
    <t>16 RE</t>
  </si>
  <si>
    <t>17 RE</t>
  </si>
  <si>
    <t>18 RE</t>
  </si>
  <si>
    <t xml:space="preserve">CC         Sub                           </t>
  </si>
  <si>
    <t>---------- ------------------------------</t>
  </si>
  <si>
    <t>------------</t>
  </si>
  <si>
    <t>-------------</t>
  </si>
  <si>
    <t xml:space="preserve"> </t>
  </si>
  <si>
    <t xml:space="preserve">00409      0070 Basic Pay                </t>
  </si>
  <si>
    <t xml:space="preserve">00409      0470 National Insurance       </t>
  </si>
  <si>
    <t xml:space="preserve">00409      0570 Superannuation           </t>
  </si>
  <si>
    <t xml:space="preserve">00409      0770 Apprenticeship Levy      </t>
  </si>
  <si>
    <t>00409      0913 Employers Liability Insur</t>
  </si>
  <si>
    <t xml:space="preserve">00409      1701 APT&amp;C Car Allowances     </t>
  </si>
  <si>
    <t xml:space="preserve">00409      2051 General Office Expenses  </t>
  </si>
  <si>
    <t xml:space="preserve">00409      2201 Postages                 </t>
  </si>
  <si>
    <t xml:space="preserve">00409      2887 Fees General             </t>
  </si>
  <si>
    <t>00409      3502 Office Accommodation &amp; Pr</t>
  </si>
  <si>
    <t>00409      3503 Information &amp; Communicati</t>
  </si>
  <si>
    <t>00409      3504 Financial Processing Serv</t>
  </si>
  <si>
    <t xml:space="preserve">00409      3505 Payroll Service          </t>
  </si>
  <si>
    <t xml:space="preserve">00409      3511 Human Resources          </t>
  </si>
  <si>
    <t xml:space="preserve">00409      3512 Business Finance Service </t>
  </si>
  <si>
    <t xml:space="preserve">00409      3514 Procurement              </t>
  </si>
  <si>
    <t xml:space="preserve">00409      3521 Internal Audit &amp; Risk    </t>
  </si>
  <si>
    <t xml:space="preserve">00409      5025 SEN Reform Grant         </t>
  </si>
  <si>
    <t>00409      5026 SEND Implementation Grant</t>
  </si>
  <si>
    <t xml:space="preserve">00409      5233 SEN Reform Grant         </t>
  </si>
  <si>
    <t xml:space="preserve">00409      5271 CCG Recharges            </t>
  </si>
  <si>
    <t xml:space="preserve">                                                             </t>
  </si>
  <si>
    <t>============</t>
  </si>
  <si>
    <t>£</t>
  </si>
  <si>
    <t>1. Your LEA's total budget for SEND Provision</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</si>
</sst>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0_-;\-* #,##0_-;_-* &quot;-&quot;_-;_-@_-"/>
    <numFmt numFmtId="44" formatCode="_-&quot;£&quot;* #,##0.00_-;\-&quot;£&quot;* #,##0.00_-;_-&quot;£&quot;* &quot;-&quot;??_-;_-@_-"/>
    <numFmt numFmtId="43" formatCode="_-* #,##0.00_-;\-* #,##0.00_-;_-* &quot;-&quot;??_-;_-@_-"/>
    <numFmt numFmtId="170" formatCode="_-* #,##0.000_-;\-* #,##0.000_-;_-* &quot;-&quot;???_-;_-@_-"/>
    <numFmt numFmtId="171" formatCode="_-* #,##0.00_-;\-* #,##0.00_-;_-* &quot;-&quot;_-;_-@_-"/>
    <numFmt numFmtId="172" formatCode="_-* #,##0.000_-;\-* #,##0.000_-;_-* &quot;-&quot;??_-;_-@_-"/>
    <numFmt numFmtId="173" formatCode="_-* #,##0.00_-;\-* #,##0.00_-;_-* &quot;-&quot;???_-;_-@_-"/>
  </numFmts>
  <fonts count="38" x14ac:knownFonts="1">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10"/>
      <name val="Arial"/>
      <family val="2"/>
    </font>
    <font>
      <sz val="11"/>
      <color theme="4" tint="-0.249977111117893"/>
      <name val="Arial"/>
      <family val="2"/>
    </font>
    <font>
      <sz val="10"/>
      <color theme="4" tint="-0.249977111117893"/>
      <name val="Arial"/>
      <family val="2"/>
    </font>
    <font>
      <b/>
      <sz val="10"/>
      <color theme="4" tint="-0.249977111117893"/>
      <name val="Arial"/>
      <family val="2"/>
    </font>
    <font>
      <sz val="12"/>
      <color indexed="8"/>
      <name val="Arial"/>
      <family val="2"/>
    </font>
    <font>
      <sz val="11"/>
      <name val="Arial"/>
      <family val="2"/>
    </font>
    <font>
      <b/>
      <sz val="11"/>
      <color theme="4" tint="-0.249977111117893"/>
      <name val="Arial"/>
      <family val="2"/>
    </font>
    <font>
      <sz val="12"/>
      <color theme="1"/>
      <name val="Arial"/>
      <family val="2"/>
    </font>
    <font>
      <sz val="12"/>
      <name val="Arial"/>
      <family val="2"/>
    </font>
    <font>
      <sz val="11"/>
      <color theme="1"/>
      <name val="Arial"/>
      <family val="2"/>
    </font>
    <font>
      <sz val="10"/>
      <color theme="1"/>
      <name val="Arial"/>
      <family val="2"/>
    </font>
    <font>
      <sz val="11"/>
      <color rgb="FF000000"/>
      <name val="Calibri"/>
      <family val="2"/>
      <scheme val="minor"/>
    </font>
    <font>
      <b/>
      <sz val="14"/>
      <name val="Arial"/>
      <family val="2"/>
    </font>
    <font>
      <sz val="11"/>
      <color rgb="FFFF0000"/>
      <name val="Arial"/>
      <family val="2"/>
    </font>
    <font>
      <i/>
      <sz val="11"/>
      <color rgb="FFFF0000"/>
      <name val="Arial"/>
      <family val="2"/>
    </font>
    <font>
      <b/>
      <u/>
      <sz val="11"/>
      <color theme="1"/>
      <name val="Calibri"/>
      <family val="2"/>
      <scheme val="minor"/>
    </font>
    <font>
      <sz val="11"/>
      <name val="Calibri"/>
      <family val="2"/>
      <scheme val="minor"/>
    </font>
    <font>
      <b/>
      <sz val="11"/>
      <color rgb="FF0070C0"/>
      <name val="Calibri"/>
      <family val="2"/>
      <scheme val="minor"/>
    </font>
    <font>
      <b/>
      <u/>
      <sz val="11"/>
      <name val="Calibri"/>
      <family val="2"/>
      <scheme val="minor"/>
    </font>
    <font>
      <b/>
      <sz val="11"/>
      <name val="Calibri"/>
      <family val="2"/>
      <scheme val="minor"/>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C0C0"/>
        <bgColor indexed="64"/>
      </patternFill>
    </fill>
    <fill>
      <patternFill patternType="solid">
        <fgColor theme="8" tint="0.59999389629810485"/>
        <bgColor indexed="64"/>
      </patternFill>
    </fill>
    <fill>
      <patternFill patternType="solid">
        <fgColor theme="2"/>
        <bgColor indexed="64"/>
      </patternFill>
    </fill>
    <fill>
      <patternFill patternType="solid">
        <fgColor rgb="FFFFFF00"/>
        <bgColor indexed="64"/>
      </patternFill>
    </fill>
    <fill>
      <patternFill patternType="solid">
        <fgColor theme="0"/>
        <bgColor indexed="64"/>
      </patternFill>
    </fill>
    <fill>
      <patternFill patternType="solid">
        <fgColor rgb="FF99CCFF"/>
        <bgColor indexed="64"/>
      </patternFill>
    </fill>
    <fill>
      <patternFill patternType="solid">
        <fgColor rgb="FFCCFFCC"/>
        <bgColor indexed="64"/>
      </patternFill>
    </fill>
    <fill>
      <patternFill patternType="solid">
        <fgColor rgb="FFCFDCE3"/>
        <bgColor indexed="64"/>
      </patternFill>
    </fill>
    <fill>
      <patternFill patternType="solid">
        <fgColor theme="5" tint="0.59999389629810485"/>
        <bgColor indexed="64"/>
      </patternFill>
    </fill>
    <fill>
      <patternFill patternType="solid">
        <fgColor indexed="9"/>
        <bgColor indexed="64"/>
      </patternFill>
    </fill>
  </fills>
  <borders count="3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86">
    <xf numFmtId="0" fontId="0" fillId="0" borderId="0"/>
    <xf numFmtId="9" fontId="1" fillId="0" borderId="0" applyFont="0" applyFill="0" applyBorder="0" applyAlignment="0" applyProtection="0"/>
    <xf numFmtId="0" fontId="18" fillId="0" borderId="0"/>
    <xf numFmtId="43" fontId="22" fillId="0" borderId="0" applyFont="0" applyFill="0" applyBorder="0" applyAlignment="0" applyProtection="0"/>
    <xf numFmtId="44" fontId="18" fillId="0" borderId="0" applyFont="0" applyFill="0" applyBorder="0" applyAlignment="0" applyProtection="0"/>
    <xf numFmtId="0" fontId="25" fillId="0" borderId="0"/>
    <xf numFmtId="0" fontId="26" fillId="0" borderId="0"/>
    <xf numFmtId="0" fontId="18" fillId="0" borderId="0"/>
    <xf numFmtId="0" fontId="25" fillId="0" borderId="0"/>
    <xf numFmtId="0" fontId="18" fillId="0" borderId="0"/>
    <xf numFmtId="0" fontId="18" fillId="0" borderId="0"/>
    <xf numFmtId="9" fontId="18" fillId="0" borderId="0" applyFont="0" applyFill="0" applyBorder="0" applyAlignment="0" applyProtection="0"/>
    <xf numFmtId="0" fontId="27" fillId="0" borderId="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6" fillId="12" borderId="0" applyNumberFormat="0" applyBorder="0" applyAlignment="0" applyProtection="0"/>
    <xf numFmtId="0" fontId="16" fillId="16" borderId="0" applyNumberFormat="0" applyBorder="0" applyAlignment="0" applyProtection="0"/>
    <xf numFmtId="0" fontId="16" fillId="20" borderId="0" applyNumberFormat="0" applyBorder="0" applyAlignment="0" applyProtection="0"/>
    <xf numFmtId="0" fontId="16" fillId="24" borderId="0" applyNumberFormat="0" applyBorder="0" applyAlignment="0" applyProtection="0"/>
    <xf numFmtId="0" fontId="16" fillId="28" borderId="0" applyNumberFormat="0" applyBorder="0" applyAlignment="0" applyProtection="0"/>
    <xf numFmtId="0" fontId="16" fillId="32" borderId="0" applyNumberFormat="0" applyBorder="0" applyAlignment="0" applyProtection="0"/>
    <xf numFmtId="0" fontId="16" fillId="9" borderId="0" applyNumberFormat="0" applyBorder="0" applyAlignment="0" applyProtection="0"/>
    <xf numFmtId="0" fontId="16" fillId="13" borderId="0" applyNumberFormat="0" applyBorder="0" applyAlignment="0" applyProtection="0"/>
    <xf numFmtId="0" fontId="16" fillId="17" borderId="0" applyNumberFormat="0" applyBorder="0" applyAlignment="0" applyProtection="0"/>
    <xf numFmtId="0" fontId="16" fillId="21" borderId="0" applyNumberFormat="0" applyBorder="0" applyAlignment="0" applyProtection="0"/>
    <xf numFmtId="0" fontId="16" fillId="25" borderId="0" applyNumberFormat="0" applyBorder="0" applyAlignment="0" applyProtection="0"/>
    <xf numFmtId="0" fontId="16" fillId="29" borderId="0" applyNumberFormat="0" applyBorder="0" applyAlignment="0" applyProtection="0"/>
    <xf numFmtId="0" fontId="6" fillId="3" borderId="0" applyNumberFormat="0" applyBorder="0" applyAlignment="0" applyProtection="0"/>
    <xf numFmtId="0" fontId="10" fillId="6" borderId="4" applyNumberFormat="0" applyAlignment="0" applyProtection="0"/>
    <xf numFmtId="0" fontId="12" fillId="7" borderId="7" applyNumberFormat="0" applyAlignment="0" applyProtection="0"/>
    <xf numFmtId="0" fontId="14" fillId="0" borderId="0" applyNumberFormat="0" applyFill="0" applyBorder="0" applyAlignment="0" applyProtection="0"/>
    <xf numFmtId="0" fontId="5" fillId="2" borderId="0" applyNumberFormat="0" applyBorder="0" applyAlignment="0" applyProtection="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8" fillId="5" borderId="4" applyNumberFormat="0" applyAlignment="0" applyProtection="0"/>
    <xf numFmtId="0" fontId="11" fillId="0" borderId="6" applyNumberFormat="0" applyFill="0" applyAlignment="0" applyProtection="0"/>
    <xf numFmtId="0" fontId="7" fillId="4" borderId="0" applyNumberFormat="0" applyBorder="0" applyAlignment="0" applyProtection="0"/>
    <xf numFmtId="0" fontId="28" fillId="0" borderId="0"/>
    <xf numFmtId="0" fontId="1" fillId="0" borderId="0"/>
    <xf numFmtId="0" fontId="1" fillId="0" borderId="0"/>
    <xf numFmtId="0" fontId="1" fillId="0" borderId="0"/>
    <xf numFmtId="0" fontId="1" fillId="0" borderId="0"/>
    <xf numFmtId="0" fontId="18" fillId="0" borderId="0"/>
    <xf numFmtId="0" fontId="18" fillId="0" borderId="0"/>
    <xf numFmtId="0" fontId="18" fillId="0" borderId="0"/>
    <xf numFmtId="0" fontId="18" fillId="0" borderId="0"/>
    <xf numFmtId="0" fontId="1" fillId="0" borderId="0"/>
    <xf numFmtId="0" fontId="18" fillId="0" borderId="0"/>
    <xf numFmtId="0" fontId="28" fillId="0" borderId="0"/>
    <xf numFmtId="0" fontId="28" fillId="0" borderId="0"/>
    <xf numFmtId="0" fontId="28" fillId="0" borderId="0"/>
    <xf numFmtId="0" fontId="28" fillId="0" borderId="0"/>
    <xf numFmtId="0" fontId="1" fillId="8" borderId="8" applyNumberFormat="0" applyFont="0" applyAlignment="0" applyProtection="0"/>
    <xf numFmtId="0" fontId="1" fillId="8" borderId="8" applyNumberFormat="0" applyFont="0" applyAlignment="0" applyProtection="0"/>
    <xf numFmtId="0" fontId="9" fillId="6" borderId="5" applyNumberFormat="0" applyAlignment="0" applyProtection="0"/>
    <xf numFmtId="0" fontId="15" fillId="0" borderId="9" applyNumberFormat="0" applyFill="0" applyAlignment="0" applyProtection="0"/>
    <xf numFmtId="0" fontId="13" fillId="0" borderId="0" applyNumberFormat="0" applyFill="0" applyBorder="0" applyAlignment="0" applyProtection="0"/>
    <xf numFmtId="0" fontId="29" fillId="0" borderId="0"/>
    <xf numFmtId="0" fontId="18" fillId="0" borderId="0"/>
    <xf numFmtId="0" fontId="18" fillId="0" borderId="0"/>
    <xf numFmtId="43" fontId="25" fillId="0" borderId="0" applyFont="0" applyFill="0" applyBorder="0" applyAlignment="0" applyProtection="0"/>
    <xf numFmtId="9" fontId="25" fillId="0" borderId="0" applyFont="0" applyFill="0" applyBorder="0" applyAlignment="0" applyProtection="0"/>
  </cellStyleXfs>
  <cellXfs count="292">
    <xf numFmtId="0" fontId="0" fillId="0" borderId="0" xfId="0"/>
    <xf numFmtId="0" fontId="17" fillId="33" borderId="11" xfId="2" applyFont="1" applyFill="1" applyBorder="1" applyAlignment="1" applyProtection="1">
      <alignment horizontal="left" vertical="top" wrapText="1"/>
      <protection hidden="1"/>
    </xf>
    <xf numFmtId="0" fontId="0" fillId="0" borderId="0" xfId="0"/>
    <xf numFmtId="0" fontId="21" fillId="0" borderId="0" xfId="2" applyFont="1" applyFill="1" applyBorder="1" applyProtection="1">
      <protection hidden="1"/>
    </xf>
    <xf numFmtId="0" fontId="17" fillId="36" borderId="15" xfId="2" applyFont="1" applyFill="1" applyBorder="1" applyAlignment="1" applyProtection="1">
      <alignment horizontal="left"/>
      <protection hidden="1"/>
    </xf>
    <xf numFmtId="0" fontId="17" fillId="36" borderId="0" xfId="2" applyFont="1" applyFill="1" applyBorder="1" applyProtection="1">
      <protection hidden="1"/>
    </xf>
    <xf numFmtId="0" fontId="17" fillId="33" borderId="12" xfId="2" applyFont="1" applyFill="1" applyBorder="1" applyAlignment="1" applyProtection="1">
      <alignment horizontal="left" vertical="top" wrapText="1"/>
      <protection hidden="1"/>
    </xf>
    <xf numFmtId="0" fontId="17" fillId="33" borderId="15" xfId="2" applyFont="1" applyFill="1" applyBorder="1" applyAlignment="1" applyProtection="1">
      <alignment horizontal="left" vertical="top" wrapText="1"/>
      <protection hidden="1"/>
    </xf>
    <xf numFmtId="0" fontId="17" fillId="33" borderId="16" xfId="2" applyFont="1" applyFill="1" applyBorder="1" applyAlignment="1" applyProtection="1">
      <alignment horizontal="left" vertical="top" wrapText="1"/>
      <protection hidden="1"/>
    </xf>
    <xf numFmtId="0" fontId="17" fillId="35" borderId="13" xfId="2" applyFont="1" applyFill="1" applyBorder="1" applyAlignment="1" applyProtection="1">
      <alignment horizontal="center" vertical="center" wrapText="1"/>
      <protection hidden="1"/>
    </xf>
    <xf numFmtId="0" fontId="17" fillId="35" borderId="10" xfId="2" applyFont="1" applyFill="1" applyBorder="1" applyAlignment="1" applyProtection="1">
      <alignment horizontal="center" vertical="center" wrapText="1"/>
      <protection hidden="1"/>
    </xf>
    <xf numFmtId="0" fontId="17" fillId="35" borderId="14" xfId="2" applyFont="1" applyFill="1" applyBorder="1" applyAlignment="1" applyProtection="1">
      <alignment horizontal="center" vertical="center" wrapText="1"/>
      <protection hidden="1"/>
    </xf>
    <xf numFmtId="3" fontId="0" fillId="0" borderId="0" xfId="0" applyNumberFormat="1"/>
    <xf numFmtId="3" fontId="15" fillId="0" borderId="24" xfId="0" applyNumberFormat="1" applyFont="1" applyBorder="1"/>
    <xf numFmtId="0" fontId="15" fillId="0" borderId="0" xfId="0" applyFont="1"/>
    <xf numFmtId="0" fontId="20" fillId="0" borderId="0" xfId="2" applyFont="1" applyFill="1" applyBorder="1" applyProtection="1">
      <protection hidden="1"/>
    </xf>
    <xf numFmtId="0" fontId="30" fillId="38" borderId="11" xfId="2" applyFont="1" applyFill="1" applyBorder="1" applyAlignment="1" applyProtection="1">
      <alignment horizontal="center" vertical="center"/>
      <protection hidden="1"/>
    </xf>
    <xf numFmtId="0" fontId="30" fillId="38" borderId="12" xfId="2" applyFont="1" applyFill="1" applyBorder="1" applyAlignment="1" applyProtection="1">
      <alignment horizontal="center" vertical="center"/>
      <protection hidden="1"/>
    </xf>
    <xf numFmtId="0" fontId="30" fillId="39" borderId="11" xfId="2" applyFont="1" applyFill="1" applyBorder="1" applyAlignment="1" applyProtection="1">
      <alignment horizontal="center" vertical="center"/>
      <protection hidden="1"/>
    </xf>
    <xf numFmtId="0" fontId="30" fillId="39" borderId="21" xfId="2" applyFont="1" applyFill="1" applyBorder="1" applyAlignment="1" applyProtection="1">
      <alignment horizontal="center" vertical="center"/>
      <protection hidden="1"/>
    </xf>
    <xf numFmtId="0" fontId="30" fillId="39" borderId="12" xfId="2" applyFont="1" applyFill="1" applyBorder="1" applyAlignment="1" applyProtection="1">
      <alignment horizontal="center" vertical="center"/>
      <protection hidden="1"/>
    </xf>
    <xf numFmtId="0" fontId="30" fillId="38" borderId="18" xfId="2" applyFont="1" applyFill="1" applyBorder="1" applyAlignment="1" applyProtection="1">
      <alignment horizontal="center" vertical="center"/>
      <protection hidden="1"/>
    </xf>
    <xf numFmtId="0" fontId="30" fillId="38" borderId="19" xfId="2" applyFont="1" applyFill="1" applyBorder="1" applyAlignment="1" applyProtection="1">
      <alignment horizontal="center" vertical="center"/>
      <protection hidden="1"/>
    </xf>
    <xf numFmtId="0" fontId="30" fillId="39" borderId="18" xfId="2" applyFont="1" applyFill="1" applyBorder="1" applyAlignment="1" applyProtection="1">
      <alignment horizontal="center" vertical="center"/>
      <protection hidden="1"/>
    </xf>
    <xf numFmtId="0" fontId="30" fillId="39" borderId="22" xfId="2" applyFont="1" applyFill="1" applyBorder="1" applyAlignment="1" applyProtection="1">
      <alignment horizontal="center" vertical="center"/>
      <protection hidden="1"/>
    </xf>
    <xf numFmtId="0" fontId="30" fillId="39" borderId="19" xfId="2" applyFont="1" applyFill="1" applyBorder="1" applyAlignment="1" applyProtection="1">
      <alignment horizontal="center" vertical="center"/>
      <protection hidden="1"/>
    </xf>
    <xf numFmtId="0" fontId="17" fillId="38" borderId="11" xfId="2" applyFont="1" applyFill="1" applyBorder="1" applyAlignment="1" applyProtection="1">
      <alignment horizontal="center" vertical="center" wrapText="1"/>
      <protection hidden="1"/>
    </xf>
    <xf numFmtId="0" fontId="17" fillId="38" borderId="12" xfId="2" applyFont="1" applyFill="1" applyBorder="1" applyAlignment="1" applyProtection="1">
      <alignment horizontal="center" vertical="center" wrapText="1"/>
      <protection hidden="1"/>
    </xf>
    <xf numFmtId="0" fontId="17" fillId="39" borderId="13" xfId="2" applyFont="1" applyFill="1" applyBorder="1" applyAlignment="1" applyProtection="1">
      <alignment horizontal="center" vertical="center" wrapText="1"/>
      <protection hidden="1"/>
    </xf>
    <xf numFmtId="0" fontId="17" fillId="39" borderId="10" xfId="2" applyFont="1" applyFill="1" applyBorder="1" applyAlignment="1" applyProtection="1">
      <alignment horizontal="center" vertical="center" wrapText="1"/>
      <protection hidden="1"/>
    </xf>
    <xf numFmtId="0" fontId="17" fillId="39" borderId="14" xfId="2" applyFont="1" applyFill="1" applyBorder="1" applyAlignment="1" applyProtection="1">
      <alignment horizontal="center" vertical="center" wrapText="1"/>
      <protection hidden="1"/>
    </xf>
    <xf numFmtId="0" fontId="17" fillId="39" borderId="17" xfId="2" applyFont="1" applyFill="1" applyBorder="1" applyAlignment="1" applyProtection="1">
      <alignment horizontal="center" vertical="center" wrapText="1"/>
      <protection hidden="1"/>
    </xf>
    <xf numFmtId="0" fontId="17" fillId="39" borderId="11" xfId="2" applyFont="1" applyFill="1" applyBorder="1" applyAlignment="1" applyProtection="1">
      <alignment horizontal="center" vertical="center" wrapText="1"/>
      <protection hidden="1"/>
    </xf>
    <xf numFmtId="0" fontId="17" fillId="39" borderId="21" xfId="2" applyFont="1" applyFill="1" applyBorder="1" applyAlignment="1" applyProtection="1">
      <alignment horizontal="center" vertical="center" wrapText="1"/>
      <protection hidden="1"/>
    </xf>
    <xf numFmtId="0" fontId="17" fillId="39" borderId="12" xfId="2" applyFont="1" applyFill="1" applyBorder="1" applyAlignment="1" applyProtection="1">
      <alignment horizontal="center" vertical="center" wrapText="1"/>
      <protection hidden="1"/>
    </xf>
    <xf numFmtId="0" fontId="17" fillId="38" borderId="15" xfId="2" applyFont="1" applyFill="1" applyBorder="1" applyAlignment="1" applyProtection="1">
      <alignment horizontal="center" vertical="center" wrapText="1"/>
      <protection hidden="1"/>
    </xf>
    <xf numFmtId="0" fontId="17" fillId="38" borderId="16" xfId="2" applyFont="1" applyFill="1" applyBorder="1" applyAlignment="1" applyProtection="1">
      <alignment horizontal="center" vertical="center" wrapText="1"/>
      <protection hidden="1"/>
    </xf>
    <xf numFmtId="0" fontId="17" fillId="39" borderId="11" xfId="2" applyFont="1" applyFill="1" applyBorder="1" applyAlignment="1" applyProtection="1">
      <alignment horizontal="center" vertical="center" wrapText="1"/>
      <protection hidden="1"/>
    </xf>
    <xf numFmtId="0" fontId="17" fillId="39" borderId="11" xfId="2" applyFont="1" applyFill="1" applyBorder="1" applyAlignment="1" applyProtection="1">
      <alignment horizontal="center" wrapText="1"/>
      <protection hidden="1"/>
    </xf>
    <xf numFmtId="0" fontId="17" fillId="39" borderId="21" xfId="2" applyFont="1" applyFill="1" applyBorder="1" applyAlignment="1" applyProtection="1">
      <alignment horizontal="center" wrapText="1"/>
      <protection hidden="1"/>
    </xf>
    <xf numFmtId="0" fontId="17" fillId="39" borderId="12" xfId="2" applyFont="1" applyFill="1" applyBorder="1" applyAlignment="1" applyProtection="1">
      <alignment horizontal="center" wrapText="1"/>
      <protection hidden="1"/>
    </xf>
    <xf numFmtId="0" fontId="17" fillId="39" borderId="25" xfId="2" applyFont="1" applyFill="1" applyBorder="1" applyAlignment="1" applyProtection="1">
      <alignment horizontal="center" wrapText="1"/>
      <protection hidden="1"/>
    </xf>
    <xf numFmtId="0" fontId="17" fillId="39" borderId="18" xfId="2" applyFont="1" applyFill="1" applyBorder="1" applyAlignment="1" applyProtection="1">
      <alignment horizontal="center" vertical="center" wrapText="1"/>
      <protection hidden="1"/>
    </xf>
    <xf numFmtId="0" fontId="17" fillId="39" borderId="22" xfId="2" applyFont="1" applyFill="1" applyBorder="1" applyAlignment="1" applyProtection="1">
      <alignment horizontal="center" vertical="center" wrapText="1"/>
      <protection hidden="1"/>
    </xf>
    <xf numFmtId="0" fontId="17" fillId="39" borderId="19" xfId="2" applyFont="1" applyFill="1" applyBorder="1" applyAlignment="1" applyProtection="1">
      <alignment horizontal="center" vertical="center" wrapText="1"/>
      <protection hidden="1"/>
    </xf>
    <xf numFmtId="0" fontId="17" fillId="33" borderId="18" xfId="2" applyFont="1" applyFill="1" applyBorder="1" applyAlignment="1" applyProtection="1">
      <alignment horizontal="left" vertical="top" wrapText="1"/>
      <protection hidden="1"/>
    </xf>
    <xf numFmtId="0" fontId="17" fillId="33" borderId="22" xfId="2" applyFont="1" applyFill="1" applyBorder="1" applyAlignment="1" applyProtection="1">
      <alignment horizontal="left" vertical="top" wrapText="1"/>
      <protection hidden="1"/>
    </xf>
    <xf numFmtId="0" fontId="17" fillId="38" borderId="13" xfId="2" applyFont="1" applyFill="1" applyBorder="1" applyAlignment="1" applyProtection="1">
      <alignment horizontal="center" wrapText="1"/>
      <protection hidden="1"/>
    </xf>
    <xf numFmtId="0" fontId="17" fillId="38" borderId="10" xfId="2" applyFont="1" applyFill="1" applyBorder="1" applyAlignment="1" applyProtection="1">
      <alignment horizontal="center" wrapText="1"/>
      <protection hidden="1"/>
    </xf>
    <xf numFmtId="0" fontId="17" fillId="39" borderId="13" xfId="2" applyFont="1" applyFill="1" applyBorder="1" applyAlignment="1" applyProtection="1">
      <alignment horizontal="center" wrapText="1"/>
      <protection hidden="1"/>
    </xf>
    <xf numFmtId="0" fontId="17" fillId="39" borderId="14" xfId="2" applyFont="1" applyFill="1" applyBorder="1" applyAlignment="1" applyProtection="1">
      <alignment horizontal="center" wrapText="1"/>
      <protection hidden="1"/>
    </xf>
    <xf numFmtId="0" fontId="17" fillId="39" borderId="10" xfId="2" applyFont="1" applyFill="1" applyBorder="1" applyAlignment="1" applyProtection="1">
      <alignment horizontal="center" wrapText="1"/>
      <protection hidden="1"/>
    </xf>
    <xf numFmtId="0" fontId="26" fillId="39" borderId="15" xfId="0" applyFont="1" applyFill="1" applyBorder="1" applyAlignment="1">
      <alignment horizontal="center" wrapText="1"/>
    </xf>
    <xf numFmtId="0" fontId="17" fillId="39" borderId="22" xfId="2" applyFont="1" applyFill="1" applyBorder="1" applyAlignment="1" applyProtection="1">
      <alignment horizontal="center" wrapText="1"/>
      <protection hidden="1"/>
    </xf>
    <xf numFmtId="0" fontId="17" fillId="39" borderId="16" xfId="2" applyFont="1" applyFill="1" applyBorder="1" applyAlignment="1" applyProtection="1">
      <alignment horizontal="center" wrapText="1"/>
      <protection hidden="1"/>
    </xf>
    <xf numFmtId="0" fontId="17" fillId="39" borderId="26" xfId="2" applyFont="1" applyFill="1" applyBorder="1" applyAlignment="1" applyProtection="1">
      <alignment horizontal="center" wrapText="1"/>
      <protection hidden="1"/>
    </xf>
    <xf numFmtId="0" fontId="17" fillId="39" borderId="11" xfId="2" applyFont="1" applyFill="1" applyBorder="1" applyAlignment="1" applyProtection="1">
      <alignment horizontal="center" wrapText="1"/>
      <protection hidden="1"/>
    </xf>
    <xf numFmtId="0" fontId="17" fillId="39" borderId="21" xfId="2" applyFont="1" applyFill="1" applyBorder="1" applyAlignment="1" applyProtection="1">
      <alignment horizontal="center" wrapText="1"/>
      <protection hidden="1"/>
    </xf>
    <xf numFmtId="0" fontId="17" fillId="39" borderId="12" xfId="2" applyFont="1" applyFill="1" applyBorder="1" applyAlignment="1" applyProtection="1">
      <alignment horizontal="center" wrapText="1"/>
      <protection hidden="1"/>
    </xf>
    <xf numFmtId="0" fontId="17" fillId="39" borderId="17" xfId="2" applyFont="1" applyFill="1" applyBorder="1" applyAlignment="1" applyProtection="1">
      <alignment horizontal="center" wrapText="1"/>
      <protection hidden="1"/>
    </xf>
    <xf numFmtId="0" fontId="21" fillId="0" borderId="22" xfId="2" applyFont="1" applyFill="1" applyBorder="1" applyProtection="1">
      <protection hidden="1"/>
    </xf>
    <xf numFmtId="0" fontId="17" fillId="33" borderId="13" xfId="2" applyFont="1" applyFill="1" applyBorder="1" applyAlignment="1" applyProtection="1">
      <alignment horizontal="left"/>
      <protection hidden="1"/>
    </xf>
    <xf numFmtId="0" fontId="17" fillId="33" borderId="14" xfId="2" applyFont="1" applyFill="1" applyBorder="1" applyProtection="1">
      <protection hidden="1"/>
    </xf>
    <xf numFmtId="43" fontId="17" fillId="37" borderId="15" xfId="2" applyNumberFormat="1" applyFont="1" applyFill="1" applyBorder="1" applyProtection="1"/>
    <xf numFmtId="43" fontId="17" fillId="37" borderId="16" xfId="2" applyNumberFormat="1" applyFont="1" applyFill="1" applyBorder="1" applyProtection="1"/>
    <xf numFmtId="43" fontId="17" fillId="37" borderId="16" xfId="3" applyNumberFormat="1" applyFont="1" applyFill="1" applyBorder="1" applyProtection="1"/>
    <xf numFmtId="41" fontId="17" fillId="0" borderId="13" xfId="2" applyNumberFormat="1" applyFont="1" applyFill="1" applyBorder="1" applyProtection="1"/>
    <xf numFmtId="41" fontId="17" fillId="0" borderId="14" xfId="3" applyNumberFormat="1" applyFont="1" applyFill="1" applyBorder="1" applyProtection="1"/>
    <xf numFmtId="170" fontId="17" fillId="0" borderId="13" xfId="2" applyNumberFormat="1" applyFont="1" applyFill="1" applyBorder="1" applyProtection="1"/>
    <xf numFmtId="170" fontId="17" fillId="0" borderId="10" xfId="3" applyNumberFormat="1" applyFont="1" applyFill="1" applyBorder="1" applyProtection="1"/>
    <xf numFmtId="170" fontId="17" fillId="0" borderId="11" xfId="3" applyNumberFormat="1" applyFont="1" applyFill="1" applyBorder="1" applyProtection="1"/>
    <xf numFmtId="170" fontId="17" fillId="0" borderId="21" xfId="3" applyNumberFormat="1" applyFont="1" applyFill="1" applyBorder="1" applyProtection="1"/>
    <xf numFmtId="170" fontId="17" fillId="0" borderId="13" xfId="3" applyNumberFormat="1" applyFont="1" applyFill="1" applyBorder="1" applyProtection="1"/>
    <xf numFmtId="170" fontId="17" fillId="0" borderId="17" xfId="3" applyNumberFormat="1" applyFont="1" applyFill="1" applyBorder="1" applyProtection="1"/>
    <xf numFmtId="170" fontId="17" fillId="0" borderId="12" xfId="3" applyNumberFormat="1" applyFont="1" applyFill="1" applyBorder="1" applyProtection="1"/>
    <xf numFmtId="170" fontId="17" fillId="0" borderId="14" xfId="3" applyNumberFormat="1" applyFont="1" applyFill="1" applyBorder="1" applyProtection="1"/>
    <xf numFmtId="0" fontId="17" fillId="33" borderId="15" xfId="2" applyFont="1" applyFill="1" applyBorder="1" applyAlignment="1" applyProtection="1">
      <alignment horizontal="left"/>
      <protection hidden="1"/>
    </xf>
    <xf numFmtId="3" fontId="17" fillId="33" borderId="16" xfId="2" applyNumberFormat="1" applyFont="1" applyFill="1" applyBorder="1" applyAlignment="1" applyProtection="1">
      <protection hidden="1"/>
    </xf>
    <xf numFmtId="43" fontId="18" fillId="0" borderId="15" xfId="2" applyNumberFormat="1" applyFont="1" applyFill="1" applyBorder="1" applyProtection="1"/>
    <xf numFmtId="43" fontId="18" fillId="0" borderId="0" xfId="2" applyNumberFormat="1" applyFont="1" applyFill="1" applyBorder="1" applyProtection="1"/>
    <xf numFmtId="43" fontId="18" fillId="0" borderId="11" xfId="2" applyNumberFormat="1" applyFont="1" applyFill="1" applyBorder="1" applyProtection="1"/>
    <xf numFmtId="43" fontId="18" fillId="0" borderId="12" xfId="2" applyNumberFormat="1" applyFont="1" applyFill="1" applyBorder="1" applyProtection="1"/>
    <xf numFmtId="41" fontId="18" fillId="0" borderId="0" xfId="2" applyNumberFormat="1" applyFont="1" applyFill="1" applyBorder="1" applyProtection="1"/>
    <xf numFmtId="170" fontId="18" fillId="0" borderId="11" xfId="1" applyNumberFormat="1" applyFont="1" applyFill="1" applyBorder="1" applyProtection="1"/>
    <xf numFmtId="170" fontId="18" fillId="0" borderId="12" xfId="1" applyNumberFormat="1" applyFont="1" applyFill="1" applyBorder="1" applyProtection="1"/>
    <xf numFmtId="170" fontId="18" fillId="0" borderId="0" xfId="1" applyNumberFormat="1" applyFont="1" applyFill="1" applyBorder="1" applyProtection="1"/>
    <xf numFmtId="170" fontId="18" fillId="0" borderId="11" xfId="2" applyNumberFormat="1" applyFont="1" applyFill="1" applyBorder="1" applyProtection="1">
      <protection hidden="1"/>
    </xf>
    <xf numFmtId="170" fontId="18" fillId="0" borderId="21" xfId="2" applyNumberFormat="1" applyFont="1" applyFill="1" applyBorder="1" applyProtection="1">
      <protection hidden="1"/>
    </xf>
    <xf numFmtId="170" fontId="18" fillId="0" borderId="12" xfId="2" applyNumberFormat="1" applyFont="1" applyFill="1" applyBorder="1" applyProtection="1">
      <protection hidden="1"/>
    </xf>
    <xf numFmtId="170" fontId="18" fillId="0" borderId="0" xfId="2" applyNumberFormat="1" applyFont="1" applyFill="1" applyBorder="1" applyProtection="1"/>
    <xf numFmtId="170" fontId="18" fillId="0" borderId="20" xfId="2" applyNumberFormat="1" applyFont="1" applyFill="1" applyBorder="1" applyProtection="1"/>
    <xf numFmtId="170" fontId="18" fillId="0" borderId="25" xfId="1" applyNumberFormat="1" applyFont="1" applyFill="1" applyBorder="1" applyProtection="1"/>
    <xf numFmtId="170" fontId="18" fillId="0" borderId="12" xfId="2" applyNumberFormat="1" applyFont="1" applyFill="1" applyBorder="1" applyProtection="1"/>
    <xf numFmtId="170" fontId="18" fillId="0" borderId="21" xfId="2" applyNumberFormat="1" applyFont="1" applyFill="1" applyBorder="1" applyProtection="1"/>
    <xf numFmtId="170" fontId="18" fillId="0" borderId="25" xfId="2" applyNumberFormat="1" applyFont="1" applyFill="1" applyBorder="1" applyProtection="1"/>
    <xf numFmtId="170" fontId="17" fillId="0" borderId="16" xfId="1" applyNumberFormat="1" applyFont="1" applyFill="1" applyBorder="1" applyProtection="1"/>
    <xf numFmtId="43" fontId="18" fillId="0" borderId="16" xfId="2" applyNumberFormat="1" applyFont="1" applyFill="1" applyBorder="1" applyProtection="1"/>
    <xf numFmtId="170" fontId="18" fillId="0" borderId="15" xfId="1" applyNumberFormat="1" applyFont="1" applyFill="1" applyBorder="1" applyProtection="1"/>
    <xf numFmtId="170" fontId="18" fillId="0" borderId="16" xfId="1" applyNumberFormat="1" applyFont="1" applyFill="1" applyBorder="1" applyProtection="1"/>
    <xf numFmtId="170" fontId="18" fillId="0" borderId="15" xfId="2" applyNumberFormat="1" applyFont="1" applyFill="1" applyBorder="1" applyProtection="1">
      <protection hidden="1"/>
    </xf>
    <xf numFmtId="170" fontId="18" fillId="0" borderId="0" xfId="2" applyNumberFormat="1" applyFont="1" applyFill="1" applyBorder="1" applyProtection="1">
      <protection hidden="1"/>
    </xf>
    <xf numFmtId="170" fontId="18" fillId="0" borderId="16" xfId="2" applyNumberFormat="1" applyFont="1" applyFill="1" applyBorder="1" applyProtection="1">
      <protection hidden="1"/>
    </xf>
    <xf numFmtId="170" fontId="18" fillId="0" borderId="20" xfId="1" applyNumberFormat="1" applyFont="1" applyFill="1" applyBorder="1" applyProtection="1"/>
    <xf numFmtId="170" fontId="18" fillId="0" borderId="16" xfId="2" applyNumberFormat="1" applyFont="1" applyFill="1" applyBorder="1" applyProtection="1"/>
    <xf numFmtId="43" fontId="18" fillId="37" borderId="15" xfId="2" applyNumberFormat="1" applyFont="1" applyFill="1" applyBorder="1" applyProtection="1"/>
    <xf numFmtId="0" fontId="17" fillId="33" borderId="18" xfId="2" applyFont="1" applyFill="1" applyBorder="1" applyAlignment="1" applyProtection="1">
      <alignment horizontal="left"/>
      <protection hidden="1"/>
    </xf>
    <xf numFmtId="3" fontId="17" fillId="33" borderId="19" xfId="2" applyNumberFormat="1" applyFont="1" applyFill="1" applyBorder="1" applyAlignment="1" applyProtection="1">
      <protection hidden="1"/>
    </xf>
    <xf numFmtId="43" fontId="18" fillId="0" borderId="18" xfId="2" applyNumberFormat="1" applyFont="1" applyFill="1" applyBorder="1" applyProtection="1"/>
    <xf numFmtId="43" fontId="18" fillId="0" borderId="19" xfId="2" applyNumberFormat="1" applyFont="1" applyFill="1" applyBorder="1" applyProtection="1"/>
    <xf numFmtId="170" fontId="18" fillId="0" borderId="18" xfId="1" applyNumberFormat="1" applyFont="1" applyFill="1" applyBorder="1" applyProtection="1"/>
    <xf numFmtId="170" fontId="18" fillId="0" borderId="19" xfId="1" applyNumberFormat="1" applyFont="1" applyFill="1" applyBorder="1" applyProtection="1"/>
    <xf numFmtId="170" fontId="18" fillId="0" borderId="18" xfId="2" applyNumberFormat="1" applyFont="1" applyFill="1" applyBorder="1" applyProtection="1">
      <protection hidden="1"/>
    </xf>
    <xf numFmtId="170" fontId="18" fillId="0" borderId="22" xfId="2" applyNumberFormat="1" applyFont="1" applyFill="1" applyBorder="1" applyProtection="1">
      <protection hidden="1"/>
    </xf>
    <xf numFmtId="170" fontId="18" fillId="0" borderId="19" xfId="2" applyNumberFormat="1" applyFont="1" applyFill="1" applyBorder="1" applyProtection="1">
      <protection hidden="1"/>
    </xf>
    <xf numFmtId="170" fontId="18" fillId="0" borderId="22" xfId="2" applyNumberFormat="1" applyFont="1" applyFill="1" applyBorder="1" applyProtection="1"/>
    <xf numFmtId="170" fontId="18" fillId="0" borderId="26" xfId="2" applyNumberFormat="1" applyFont="1" applyFill="1" applyBorder="1" applyProtection="1"/>
    <xf numFmtId="170" fontId="18" fillId="0" borderId="26" xfId="1" applyNumberFormat="1" applyFont="1" applyFill="1" applyBorder="1" applyProtection="1"/>
    <xf numFmtId="170" fontId="18" fillId="0" borderId="19" xfId="2" applyNumberFormat="1" applyFont="1" applyFill="1" applyBorder="1" applyProtection="1"/>
    <xf numFmtId="170" fontId="17" fillId="0" borderId="19" xfId="1" applyNumberFormat="1" applyFont="1" applyFill="1" applyBorder="1" applyProtection="1"/>
    <xf numFmtId="0" fontId="17" fillId="40" borderId="11" xfId="2" applyFont="1" applyFill="1" applyBorder="1" applyAlignment="1" applyProtection="1">
      <alignment horizontal="left"/>
      <protection hidden="1"/>
    </xf>
    <xf numFmtId="0" fontId="17" fillId="40" borderId="12" xfId="2" applyFont="1" applyFill="1" applyBorder="1" applyProtection="1">
      <protection hidden="1"/>
    </xf>
    <xf numFmtId="43" fontId="18" fillId="0" borderId="0" xfId="2" applyNumberFormat="1" applyFont="1" applyFill="1" applyBorder="1" applyProtection="1">
      <protection hidden="1"/>
    </xf>
    <xf numFmtId="43" fontId="18" fillId="0" borderId="16" xfId="2" applyNumberFormat="1" applyFont="1" applyFill="1" applyBorder="1" applyProtection="1">
      <protection hidden="1"/>
    </xf>
    <xf numFmtId="41" fontId="18" fillId="0" borderId="11" xfId="2" applyNumberFormat="1" applyFont="1" applyFill="1" applyBorder="1" applyProtection="1">
      <protection hidden="1"/>
    </xf>
    <xf numFmtId="41" fontId="18" fillId="0" borderId="12" xfId="2" applyNumberFormat="1" applyFont="1" applyFill="1" applyBorder="1" applyProtection="1">
      <protection hidden="1"/>
    </xf>
    <xf numFmtId="170" fontId="18" fillId="0" borderId="25" xfId="2" applyNumberFormat="1" applyFont="1" applyFill="1" applyBorder="1" applyProtection="1">
      <protection hidden="1"/>
    </xf>
    <xf numFmtId="170" fontId="17" fillId="0" borderId="12" xfId="2" applyNumberFormat="1" applyFont="1" applyFill="1" applyBorder="1" applyProtection="1">
      <protection hidden="1"/>
    </xf>
    <xf numFmtId="0" fontId="17" fillId="40" borderId="15" xfId="2" applyFont="1" applyFill="1" applyBorder="1" applyAlignment="1" applyProtection="1">
      <alignment horizontal="left"/>
      <protection hidden="1"/>
    </xf>
    <xf numFmtId="0" fontId="17" fillId="40" borderId="16" xfId="2" applyFont="1" applyFill="1" applyBorder="1" applyAlignment="1" applyProtection="1">
      <alignment horizontal="right"/>
      <protection hidden="1"/>
    </xf>
    <xf numFmtId="171" fontId="18" fillId="0" borderId="15" xfId="3" applyNumberFormat="1" applyFont="1" applyFill="1" applyBorder="1" applyProtection="1">
      <protection hidden="1"/>
    </xf>
    <xf numFmtId="171" fontId="18" fillId="0" borderId="16" xfId="3" applyNumberFormat="1" applyFont="1" applyFill="1" applyBorder="1" applyProtection="1">
      <protection hidden="1"/>
    </xf>
    <xf numFmtId="43" fontId="18" fillId="37" borderId="0" xfId="3" applyNumberFormat="1" applyFont="1" applyFill="1" applyBorder="1" applyProtection="1">
      <protection hidden="1"/>
    </xf>
    <xf numFmtId="41" fontId="18" fillId="0" borderId="15" xfId="3" applyNumberFormat="1" applyFont="1" applyFill="1" applyBorder="1" applyProtection="1">
      <protection hidden="1"/>
    </xf>
    <xf numFmtId="41" fontId="18" fillId="0" borderId="16" xfId="3" applyNumberFormat="1" applyFont="1" applyFill="1" applyBorder="1" applyProtection="1">
      <protection hidden="1"/>
    </xf>
    <xf numFmtId="170" fontId="18" fillId="0" borderId="15" xfId="3" applyNumberFormat="1" applyFont="1" applyFill="1" applyBorder="1" applyProtection="1">
      <protection hidden="1"/>
    </xf>
    <xf numFmtId="170" fontId="18" fillId="0" borderId="16" xfId="3" applyNumberFormat="1" applyFont="1" applyFill="1" applyBorder="1" applyProtection="1">
      <protection hidden="1"/>
    </xf>
    <xf numFmtId="170" fontId="18" fillId="0" borderId="0" xfId="3" applyNumberFormat="1" applyFont="1" applyFill="1" applyBorder="1" applyProtection="1">
      <protection hidden="1"/>
    </xf>
    <xf numFmtId="170" fontId="18" fillId="0" borderId="20" xfId="3" applyNumberFormat="1" applyFont="1" applyFill="1" applyBorder="1" applyProtection="1">
      <protection hidden="1"/>
    </xf>
    <xf numFmtId="170" fontId="17" fillId="0" borderId="16" xfId="3" applyNumberFormat="1" applyFont="1" applyFill="1" applyBorder="1" applyProtection="1">
      <protection hidden="1"/>
    </xf>
    <xf numFmtId="0" fontId="17" fillId="40" borderId="16" xfId="2" applyFont="1" applyFill="1" applyBorder="1" applyProtection="1">
      <protection hidden="1"/>
    </xf>
    <xf numFmtId="0" fontId="17" fillId="40" borderId="18" xfId="2" applyFont="1" applyFill="1" applyBorder="1" applyAlignment="1" applyProtection="1">
      <alignment horizontal="left"/>
      <protection hidden="1"/>
    </xf>
    <xf numFmtId="0" fontId="17" fillId="40" borderId="19" xfId="2" applyFont="1" applyFill="1" applyBorder="1" applyProtection="1">
      <protection hidden="1"/>
    </xf>
    <xf numFmtId="43" fontId="20" fillId="0" borderId="18" xfId="3" applyNumberFormat="1" applyFont="1" applyFill="1" applyBorder="1" applyProtection="1">
      <protection hidden="1"/>
    </xf>
    <xf numFmtId="43" fontId="20" fillId="0" borderId="19" xfId="3" applyNumberFormat="1" applyFont="1" applyFill="1" applyBorder="1" applyProtection="1">
      <protection hidden="1"/>
    </xf>
    <xf numFmtId="43" fontId="18" fillId="0" borderId="22" xfId="3" applyNumberFormat="1" applyFont="1" applyFill="1" applyBorder="1" applyProtection="1">
      <protection hidden="1"/>
    </xf>
    <xf numFmtId="43" fontId="18" fillId="0" borderId="19" xfId="3" applyNumberFormat="1" applyFont="1" applyFill="1" applyBorder="1" applyProtection="1">
      <protection hidden="1"/>
    </xf>
    <xf numFmtId="41" fontId="18" fillId="0" borderId="18" xfId="3" applyNumberFormat="1" applyFont="1" applyFill="1" applyBorder="1" applyProtection="1">
      <protection hidden="1"/>
    </xf>
    <xf numFmtId="41" fontId="18" fillId="0" borderId="19" xfId="3" applyNumberFormat="1" applyFont="1" applyFill="1" applyBorder="1" applyProtection="1">
      <protection hidden="1"/>
    </xf>
    <xf numFmtId="170" fontId="18" fillId="0" borderId="18" xfId="3" applyNumberFormat="1" applyFont="1" applyFill="1" applyBorder="1" applyProtection="1">
      <protection hidden="1"/>
    </xf>
    <xf numFmtId="170" fontId="18" fillId="0" borderId="19" xfId="3" applyNumberFormat="1" applyFont="1" applyFill="1" applyBorder="1" applyProtection="1">
      <protection hidden="1"/>
    </xf>
    <xf numFmtId="170" fontId="18" fillId="0" borderId="22" xfId="3" applyNumberFormat="1" applyFont="1" applyFill="1" applyBorder="1" applyProtection="1">
      <protection hidden="1"/>
    </xf>
    <xf numFmtId="170" fontId="18" fillId="0" borderId="26" xfId="3" applyNumberFormat="1" applyFont="1" applyFill="1" applyBorder="1" applyProtection="1">
      <protection hidden="1"/>
    </xf>
    <xf numFmtId="170" fontId="17" fillId="0" borderId="19" xfId="3" applyNumberFormat="1" applyFont="1" applyFill="1" applyBorder="1" applyProtection="1">
      <protection hidden="1"/>
    </xf>
    <xf numFmtId="0" fontId="21" fillId="0" borderId="0" xfId="2" applyFont="1" applyFill="1" applyBorder="1" applyAlignment="1" applyProtection="1">
      <alignment horizontal="left"/>
      <protection hidden="1"/>
    </xf>
    <xf numFmtId="0" fontId="21" fillId="0" borderId="16" xfId="2" applyFont="1" applyFill="1" applyBorder="1" applyProtection="1">
      <protection hidden="1"/>
    </xf>
    <xf numFmtId="172" fontId="20" fillId="0" borderId="0" xfId="2" applyNumberFormat="1" applyFont="1" applyFill="1" applyBorder="1" applyProtection="1">
      <protection hidden="1"/>
    </xf>
    <xf numFmtId="172" fontId="21" fillId="0" borderId="0" xfId="2" applyNumberFormat="1" applyFont="1" applyFill="1" applyBorder="1" applyProtection="1">
      <protection hidden="1"/>
    </xf>
    <xf numFmtId="0" fontId="18" fillId="0" borderId="0" xfId="2" applyFont="1" applyFill="1" applyBorder="1" applyAlignment="1" applyProtection="1">
      <alignment horizontal="left"/>
      <protection hidden="1"/>
    </xf>
    <xf numFmtId="0" fontId="18" fillId="0" borderId="16" xfId="2" applyFont="1" applyFill="1" applyBorder="1" applyProtection="1">
      <protection hidden="1"/>
    </xf>
    <xf numFmtId="170" fontId="17" fillId="41" borderId="23" xfId="1" applyNumberFormat="1" applyFont="1" applyFill="1" applyBorder="1" applyProtection="1"/>
    <xf numFmtId="0" fontId="17" fillId="39" borderId="13" xfId="2" applyFont="1" applyFill="1" applyBorder="1" applyAlignment="1" applyProtection="1">
      <alignment horizontal="center" wrapText="1"/>
      <protection hidden="1"/>
    </xf>
    <xf numFmtId="0" fontId="17" fillId="39" borderId="10" xfId="2" applyFont="1" applyFill="1" applyBorder="1" applyAlignment="1" applyProtection="1">
      <alignment horizontal="center" wrapText="1"/>
      <protection hidden="1"/>
    </xf>
    <xf numFmtId="0" fontId="17" fillId="39" borderId="14" xfId="2" applyFont="1" applyFill="1" applyBorder="1" applyAlignment="1" applyProtection="1">
      <alignment horizontal="center" wrapText="1"/>
      <protection hidden="1"/>
    </xf>
    <xf numFmtId="0" fontId="17" fillId="38" borderId="13" xfId="2" applyFont="1" applyFill="1" applyBorder="1" applyAlignment="1" applyProtection="1">
      <alignment horizontal="center" vertical="center" wrapText="1"/>
      <protection hidden="1"/>
    </xf>
    <xf numFmtId="0" fontId="17" fillId="38" borderId="10" xfId="2" applyFont="1" applyFill="1" applyBorder="1" applyAlignment="1" applyProtection="1">
      <alignment horizontal="center" vertical="center" wrapText="1"/>
      <protection hidden="1"/>
    </xf>
    <xf numFmtId="0" fontId="17" fillId="38" borderId="14" xfId="2" applyFont="1" applyFill="1" applyBorder="1" applyAlignment="1" applyProtection="1">
      <alignment horizontal="center" vertical="center" wrapText="1"/>
      <protection hidden="1"/>
    </xf>
    <xf numFmtId="0" fontId="19" fillId="42" borderId="0" xfId="2" applyFont="1" applyFill="1" applyProtection="1">
      <protection hidden="1"/>
    </xf>
    <xf numFmtId="0" fontId="17" fillId="33" borderId="18" xfId="2" applyFont="1" applyFill="1" applyBorder="1" applyAlignment="1" applyProtection="1">
      <alignment vertical="top"/>
      <protection hidden="1"/>
    </xf>
    <xf numFmtId="0" fontId="17" fillId="33" borderId="19" xfId="2" applyFont="1" applyFill="1" applyBorder="1" applyAlignment="1" applyProtection="1">
      <alignment vertical="top"/>
      <protection hidden="1"/>
    </xf>
    <xf numFmtId="0" fontId="17" fillId="38" borderId="17" xfId="2" applyFont="1" applyFill="1" applyBorder="1" applyAlignment="1" applyProtection="1">
      <alignment horizontal="center" wrapText="1"/>
      <protection hidden="1"/>
    </xf>
    <xf numFmtId="0" fontId="17" fillId="38" borderId="14" xfId="2" applyFont="1" applyFill="1" applyBorder="1" applyAlignment="1" applyProtection="1">
      <alignment horizontal="center" wrapText="1"/>
      <protection hidden="1"/>
    </xf>
    <xf numFmtId="0" fontId="20" fillId="42" borderId="0" xfId="2" applyFont="1" applyFill="1" applyAlignment="1" applyProtection="1">
      <alignment wrapText="1"/>
      <protection hidden="1"/>
    </xf>
    <xf numFmtId="0" fontId="17" fillId="33" borderId="10" xfId="2" applyFont="1" applyFill="1" applyBorder="1" applyAlignment="1" applyProtection="1">
      <alignment wrapText="1"/>
      <protection hidden="1"/>
    </xf>
    <xf numFmtId="173" fontId="17" fillId="0" borderId="11" xfId="2" applyNumberFormat="1" applyFont="1" applyFill="1" applyBorder="1" applyAlignment="1" applyProtection="1">
      <alignment horizontal="center"/>
      <protection hidden="1"/>
    </xf>
    <xf numFmtId="173" fontId="17" fillId="0" borderId="25" xfId="2" applyNumberFormat="1" applyFont="1" applyFill="1" applyBorder="1" applyAlignment="1" applyProtection="1">
      <alignment horizontal="center"/>
      <protection hidden="1"/>
    </xf>
    <xf numFmtId="173" fontId="17" fillId="0" borderId="21" xfId="2" applyNumberFormat="1" applyFont="1" applyFill="1" applyBorder="1" applyAlignment="1" applyProtection="1">
      <alignment horizontal="center"/>
      <protection hidden="1"/>
    </xf>
    <xf numFmtId="173" fontId="17" fillId="0" borderId="12" xfId="2" applyNumberFormat="1" applyFont="1" applyFill="1" applyBorder="1" applyAlignment="1" applyProtection="1">
      <alignment horizontal="center"/>
      <protection hidden="1"/>
    </xf>
    <xf numFmtId="173" fontId="17" fillId="0" borderId="12" xfId="2" applyNumberFormat="1" applyFont="1" applyFill="1" applyBorder="1" applyAlignment="1" applyProtection="1">
      <alignment horizontal="right"/>
      <protection hidden="1"/>
    </xf>
    <xf numFmtId="0" fontId="21" fillId="42" borderId="0" xfId="2" applyFont="1" applyFill="1" applyAlignment="1" applyProtection="1">
      <alignment wrapText="1"/>
      <protection hidden="1"/>
    </xf>
    <xf numFmtId="0" fontId="17" fillId="33" borderId="0" xfId="2" applyFont="1" applyFill="1" applyBorder="1" applyProtection="1">
      <protection hidden="1"/>
    </xf>
    <xf numFmtId="173" fontId="18" fillId="0" borderId="11" xfId="2" applyNumberFormat="1" applyFont="1" applyFill="1" applyBorder="1" applyAlignment="1" applyProtection="1">
      <alignment horizontal="center"/>
      <protection hidden="1"/>
    </xf>
    <xf numFmtId="173" fontId="18" fillId="0" borderId="25" xfId="2" applyNumberFormat="1" applyFont="1" applyFill="1" applyBorder="1" applyProtection="1"/>
    <xf numFmtId="173" fontId="18" fillId="37" borderId="21" xfId="2" applyNumberFormat="1" applyFont="1" applyFill="1" applyBorder="1" applyProtection="1"/>
    <xf numFmtId="173" fontId="18" fillId="0" borderId="12" xfId="2" applyNumberFormat="1" applyFont="1" applyFill="1" applyBorder="1" applyProtection="1"/>
    <xf numFmtId="173" fontId="18" fillId="42" borderId="11" xfId="2" applyNumberFormat="1" applyFont="1" applyFill="1" applyBorder="1" applyProtection="1">
      <protection hidden="1"/>
    </xf>
    <xf numFmtId="173" fontId="18" fillId="42" borderId="25" xfId="2" applyNumberFormat="1" applyFont="1" applyFill="1" applyBorder="1" applyProtection="1">
      <protection hidden="1"/>
    </xf>
    <xf numFmtId="173" fontId="18" fillId="42" borderId="21" xfId="2" applyNumberFormat="1" applyFont="1" applyFill="1" applyBorder="1" applyProtection="1">
      <protection hidden="1"/>
    </xf>
    <xf numFmtId="173" fontId="18" fillId="42" borderId="12" xfId="2" applyNumberFormat="1" applyFont="1" applyFill="1" applyBorder="1" applyProtection="1">
      <protection hidden="1"/>
    </xf>
    <xf numFmtId="0" fontId="20" fillId="42" borderId="0" xfId="2" applyFont="1" applyFill="1" applyProtection="1">
      <protection hidden="1"/>
    </xf>
    <xf numFmtId="173" fontId="18" fillId="0" borderId="15" xfId="2" applyNumberFormat="1" applyFont="1" applyFill="1" applyBorder="1" applyAlignment="1" applyProtection="1">
      <alignment horizontal="center"/>
      <protection hidden="1"/>
    </xf>
    <xf numFmtId="173" fontId="18" fillId="0" borderId="20" xfId="2" applyNumberFormat="1" applyFont="1" applyFill="1" applyBorder="1" applyProtection="1"/>
    <xf numFmtId="173" fontId="18" fillId="37" borderId="0" xfId="2" applyNumberFormat="1" applyFont="1" applyFill="1" applyBorder="1" applyProtection="1"/>
    <xf numFmtId="173" fontId="18" fillId="0" borderId="16" xfId="2" applyNumberFormat="1" applyFont="1" applyFill="1" applyBorder="1" applyProtection="1"/>
    <xf numFmtId="173" fontId="18" fillId="42" borderId="15" xfId="2" applyNumberFormat="1" applyFont="1" applyFill="1" applyBorder="1" applyProtection="1">
      <protection hidden="1"/>
    </xf>
    <xf numFmtId="173" fontId="18" fillId="42" borderId="20" xfId="2" applyNumberFormat="1" applyFont="1" applyFill="1" applyBorder="1" applyProtection="1">
      <protection hidden="1"/>
    </xf>
    <xf numFmtId="173" fontId="18" fillId="42" borderId="0" xfId="2" applyNumberFormat="1" applyFont="1" applyFill="1" applyBorder="1" applyProtection="1">
      <protection hidden="1"/>
    </xf>
    <xf numFmtId="173" fontId="18" fillId="42" borderId="16" xfId="2" applyNumberFormat="1" applyFont="1" applyFill="1" applyBorder="1" applyProtection="1">
      <protection hidden="1"/>
    </xf>
    <xf numFmtId="43" fontId="20" fillId="42" borderId="0" xfId="3" applyFont="1" applyFill="1" applyProtection="1">
      <protection hidden="1"/>
    </xf>
    <xf numFmtId="170" fontId="20" fillId="42" borderId="0" xfId="2" applyNumberFormat="1" applyFont="1" applyFill="1" applyProtection="1">
      <protection hidden="1"/>
    </xf>
    <xf numFmtId="0" fontId="17" fillId="33" borderId="22" xfId="2" applyFont="1" applyFill="1" applyBorder="1" applyProtection="1">
      <protection hidden="1"/>
    </xf>
    <xf numFmtId="173" fontId="18" fillId="0" borderId="18" xfId="2" applyNumberFormat="1" applyFont="1" applyFill="1" applyBorder="1" applyAlignment="1" applyProtection="1">
      <alignment horizontal="center"/>
      <protection hidden="1"/>
    </xf>
    <xf numFmtId="173" fontId="18" fillId="0" borderId="26" xfId="2" applyNumberFormat="1" applyFont="1" applyFill="1" applyBorder="1" applyProtection="1"/>
    <xf numFmtId="173" fontId="18" fillId="37" borderId="22" xfId="2" applyNumberFormat="1" applyFont="1" applyFill="1" applyBorder="1" applyProtection="1"/>
    <xf numFmtId="173" fontId="18" fillId="0" borderId="19" xfId="2" applyNumberFormat="1" applyFont="1" applyFill="1" applyBorder="1" applyProtection="1"/>
    <xf numFmtId="173" fontId="18" fillId="42" borderId="18" xfId="2" applyNumberFormat="1" applyFont="1" applyFill="1" applyBorder="1" applyProtection="1">
      <protection hidden="1"/>
    </xf>
    <xf numFmtId="173" fontId="18" fillId="42" borderId="26" xfId="2" applyNumberFormat="1" applyFont="1" applyFill="1" applyBorder="1" applyProtection="1">
      <protection hidden="1"/>
    </xf>
    <xf numFmtId="173" fontId="18" fillId="42" borderId="22" xfId="2" applyNumberFormat="1" applyFont="1" applyFill="1" applyBorder="1" applyProtection="1">
      <protection hidden="1"/>
    </xf>
    <xf numFmtId="173" fontId="18" fillId="42" borderId="19" xfId="2" applyNumberFormat="1" applyFont="1" applyFill="1" applyBorder="1" applyProtection="1">
      <protection hidden="1"/>
    </xf>
    <xf numFmtId="0" fontId="23" fillId="42" borderId="0" xfId="2" applyFont="1" applyFill="1" applyAlignment="1" applyProtection="1">
      <alignment horizontal="left"/>
      <protection hidden="1"/>
    </xf>
    <xf numFmtId="0" fontId="23" fillId="42" borderId="0" xfId="2" applyFont="1" applyFill="1" applyProtection="1">
      <protection hidden="1"/>
    </xf>
    <xf numFmtId="0" fontId="19" fillId="42" borderId="0" xfId="2" applyFont="1" applyFill="1" applyAlignment="1" applyProtection="1">
      <alignment horizontal="center"/>
      <protection hidden="1"/>
    </xf>
    <xf numFmtId="0" fontId="24" fillId="42" borderId="0" xfId="2" applyFont="1" applyFill="1" applyProtection="1">
      <protection hidden="1"/>
    </xf>
    <xf numFmtId="173" fontId="17" fillId="41" borderId="23" xfId="2" applyNumberFormat="1" applyFont="1" applyFill="1" applyBorder="1" applyProtection="1">
      <protection hidden="1"/>
    </xf>
    <xf numFmtId="0" fontId="17" fillId="34" borderId="13" xfId="2" applyFont="1" applyFill="1" applyBorder="1" applyAlignment="1" applyProtection="1">
      <alignment horizontal="center" wrapText="1"/>
      <protection hidden="1"/>
    </xf>
    <xf numFmtId="0" fontId="17" fillId="34" borderId="10" xfId="2" applyFont="1" applyFill="1" applyBorder="1" applyAlignment="1" applyProtection="1">
      <alignment horizontal="center" wrapText="1"/>
      <protection hidden="1"/>
    </xf>
    <xf numFmtId="0" fontId="17" fillId="34" borderId="14" xfId="2" applyFont="1" applyFill="1" applyBorder="1" applyAlignment="1" applyProtection="1">
      <alignment horizontal="center" wrapText="1"/>
      <protection hidden="1"/>
    </xf>
    <xf numFmtId="0" fontId="17" fillId="33" borderId="19" xfId="2" applyFont="1" applyFill="1" applyBorder="1" applyAlignment="1" applyProtection="1">
      <alignment horizontal="left" vertical="top" wrapText="1"/>
      <protection hidden="1"/>
    </xf>
    <xf numFmtId="0" fontId="17" fillId="34" borderId="13" xfId="2" applyFont="1" applyFill="1" applyBorder="1" applyAlignment="1" applyProtection="1">
      <alignment horizontal="center" wrapText="1"/>
      <protection hidden="1"/>
    </xf>
    <xf numFmtId="0" fontId="17" fillId="34" borderId="17" xfId="2" applyFont="1" applyFill="1" applyBorder="1" applyAlignment="1" applyProtection="1">
      <alignment horizontal="center" wrapText="1"/>
      <protection hidden="1"/>
    </xf>
    <xf numFmtId="0" fontId="17" fillId="35" borderId="17" xfId="2" applyFont="1" applyFill="1" applyBorder="1" applyAlignment="1" applyProtection="1">
      <alignment horizontal="center" wrapText="1"/>
      <protection hidden="1"/>
    </xf>
    <xf numFmtId="0" fontId="17" fillId="35" borderId="13" xfId="2" applyFont="1" applyFill="1" applyBorder="1" applyAlignment="1" applyProtection="1">
      <alignment horizontal="center" wrapText="1"/>
      <protection hidden="1"/>
    </xf>
    <xf numFmtId="0" fontId="17" fillId="35" borderId="14" xfId="2" applyFont="1" applyFill="1" applyBorder="1" applyAlignment="1" applyProtection="1">
      <alignment horizontal="center" wrapText="1"/>
      <protection hidden="1"/>
    </xf>
    <xf numFmtId="173" fontId="18" fillId="0" borderId="25" xfId="2" applyNumberFormat="1" applyFont="1" applyFill="1" applyBorder="1" applyAlignment="1" applyProtection="1">
      <alignment horizontal="center"/>
      <protection hidden="1"/>
    </xf>
    <xf numFmtId="173" fontId="18" fillId="0" borderId="21" xfId="2" applyNumberFormat="1" applyFont="1" applyFill="1" applyBorder="1" applyProtection="1"/>
    <xf numFmtId="173" fontId="18" fillId="0" borderId="11" xfId="2" applyNumberFormat="1" applyFont="1" applyFill="1" applyBorder="1" applyProtection="1"/>
    <xf numFmtId="173" fontId="18" fillId="0" borderId="20" xfId="2" applyNumberFormat="1" applyFont="1" applyFill="1" applyBorder="1" applyAlignment="1" applyProtection="1">
      <alignment horizontal="center"/>
      <protection hidden="1"/>
    </xf>
    <xf numFmtId="173" fontId="18" fillId="0" borderId="0" xfId="2" applyNumberFormat="1" applyFont="1" applyFill="1" applyBorder="1" applyProtection="1"/>
    <xf numFmtId="173" fontId="18" fillId="0" borderId="15" xfId="2" applyNumberFormat="1" applyFont="1" applyFill="1" applyBorder="1" applyProtection="1"/>
    <xf numFmtId="173" fontId="18" fillId="0" borderId="26" xfId="2" applyNumberFormat="1" applyFont="1" applyFill="1" applyBorder="1" applyAlignment="1" applyProtection="1">
      <alignment horizontal="center"/>
      <protection hidden="1"/>
    </xf>
    <xf numFmtId="173" fontId="18" fillId="0" borderId="22" xfId="2" applyNumberFormat="1" applyFont="1" applyFill="1" applyBorder="1" applyProtection="1"/>
    <xf numFmtId="173" fontId="18" fillId="0" borderId="18" xfId="2" applyNumberFormat="1" applyFont="1" applyFill="1" applyBorder="1" applyProtection="1"/>
    <xf numFmtId="173" fontId="18" fillId="36" borderId="20" xfId="2" applyNumberFormat="1" applyFont="1" applyFill="1" applyBorder="1" applyAlignment="1" applyProtection="1">
      <alignment horizontal="center"/>
      <protection hidden="1"/>
    </xf>
    <xf numFmtId="173" fontId="18" fillId="36" borderId="0" xfId="2" applyNumberFormat="1" applyFont="1" applyFill="1" applyBorder="1" applyProtection="1"/>
    <xf numFmtId="173" fontId="18" fillId="36" borderId="15" xfId="2" applyNumberFormat="1" applyFont="1" applyFill="1" applyBorder="1" applyProtection="1"/>
    <xf numFmtId="173" fontId="18" fillId="36" borderId="20" xfId="2" applyNumberFormat="1" applyFont="1" applyFill="1" applyBorder="1" applyProtection="1"/>
    <xf numFmtId="173" fontId="18" fillId="36" borderId="20" xfId="2" applyNumberFormat="1" applyFont="1" applyFill="1" applyBorder="1" applyProtection="1">
      <protection hidden="1"/>
    </xf>
    <xf numFmtId="173" fontId="18" fillId="36" borderId="16" xfId="2" applyNumberFormat="1" applyFont="1" applyFill="1" applyBorder="1" applyProtection="1">
      <protection hidden="1"/>
    </xf>
    <xf numFmtId="0" fontId="19" fillId="42" borderId="10" xfId="2" applyFont="1" applyFill="1" applyBorder="1" applyAlignment="1" applyProtection="1">
      <alignment horizontal="center"/>
      <protection hidden="1"/>
    </xf>
    <xf numFmtId="3" fontId="19" fillId="42" borderId="11" xfId="2" applyNumberFormat="1" applyFont="1" applyFill="1" applyBorder="1" applyProtection="1">
      <protection hidden="1"/>
    </xf>
    <xf numFmtId="3" fontId="19" fillId="42" borderId="21" xfId="2" applyNumberFormat="1" applyFont="1" applyFill="1" applyBorder="1" applyProtection="1">
      <protection hidden="1"/>
    </xf>
    <xf numFmtId="3" fontId="19" fillId="42" borderId="12" xfId="2" applyNumberFormat="1" applyFont="1" applyFill="1" applyBorder="1" applyProtection="1">
      <protection hidden="1"/>
    </xf>
    <xf numFmtId="3" fontId="31" fillId="42" borderId="0" xfId="2" applyNumberFormat="1" applyFont="1" applyFill="1" applyProtection="1">
      <protection hidden="1"/>
    </xf>
    <xf numFmtId="3" fontId="31" fillId="42" borderId="18" xfId="2" applyNumberFormat="1" applyFont="1" applyFill="1" applyBorder="1" applyAlignment="1" applyProtection="1">
      <alignment horizontal="center"/>
      <protection hidden="1"/>
    </xf>
    <xf numFmtId="0" fontId="31" fillId="42" borderId="22" xfId="2" applyFont="1" applyFill="1" applyBorder="1" applyAlignment="1" applyProtection="1">
      <alignment horizontal="center"/>
      <protection hidden="1"/>
    </xf>
    <xf numFmtId="0" fontId="31" fillId="42" borderId="19" xfId="2" applyFont="1" applyFill="1" applyBorder="1" applyAlignment="1" applyProtection="1">
      <alignment horizontal="center"/>
      <protection hidden="1"/>
    </xf>
    <xf numFmtId="3" fontId="32" fillId="42" borderId="0" xfId="2" applyNumberFormat="1" applyFont="1" applyFill="1" applyProtection="1">
      <protection hidden="1"/>
    </xf>
    <xf numFmtId="173" fontId="18" fillId="36" borderId="0" xfId="2" applyNumberFormat="1" applyFont="1" applyFill="1" applyBorder="1" applyProtection="1">
      <protection hidden="1"/>
    </xf>
    <xf numFmtId="4" fontId="0" fillId="0" borderId="0" xfId="0" applyNumberFormat="1"/>
    <xf numFmtId="0" fontId="33" fillId="0" borderId="0" xfId="0" applyFont="1"/>
    <xf numFmtId="0" fontId="15" fillId="0" borderId="22" xfId="0" applyFont="1" applyBorder="1" applyAlignment="1">
      <alignment wrapText="1"/>
    </xf>
    <xf numFmtId="0" fontId="15" fillId="0" borderId="22" xfId="0" applyFont="1" applyBorder="1"/>
    <xf numFmtId="0" fontId="15" fillId="0" borderId="18" xfId="0" applyFont="1" applyBorder="1"/>
    <xf numFmtId="3" fontId="0" fillId="0" borderId="15" xfId="0" applyNumberFormat="1" applyBorder="1"/>
    <xf numFmtId="0" fontId="0" fillId="0" borderId="15" xfId="0" applyBorder="1"/>
    <xf numFmtId="3" fontId="0" fillId="0" borderId="0" xfId="0" applyNumberFormat="1" applyBorder="1"/>
    <xf numFmtId="3" fontId="0" fillId="0" borderId="22" xfId="0" applyNumberFormat="1" applyBorder="1"/>
    <xf numFmtId="3" fontId="0" fillId="0" borderId="18" xfId="0" applyNumberFormat="1" applyBorder="1"/>
    <xf numFmtId="3" fontId="0" fillId="0" borderId="22" xfId="0" applyNumberFormat="1" applyFill="1" applyBorder="1"/>
    <xf numFmtId="0" fontId="34" fillId="0" borderId="0" xfId="0" applyFont="1" applyFill="1"/>
    <xf numFmtId="3" fontId="34" fillId="0" borderId="0" xfId="0" applyNumberFormat="1" applyFont="1" applyFill="1" applyBorder="1"/>
    <xf numFmtId="3" fontId="0" fillId="0" borderId="15" xfId="0" applyNumberFormat="1" applyFont="1" applyBorder="1"/>
    <xf numFmtId="0" fontId="0" fillId="0" borderId="0" xfId="0" applyFont="1"/>
    <xf numFmtId="3" fontId="34" fillId="0" borderId="22" xfId="0" applyNumberFormat="1" applyFont="1" applyFill="1" applyBorder="1"/>
    <xf numFmtId="3" fontId="0" fillId="0" borderId="18" xfId="0" applyNumberFormat="1" applyFont="1" applyBorder="1"/>
    <xf numFmtId="0" fontId="34" fillId="0" borderId="0" xfId="0" applyFont="1"/>
    <xf numFmtId="0" fontId="35" fillId="0" borderId="0" xfId="0" applyFont="1"/>
    <xf numFmtId="3" fontId="35" fillId="0" borderId="0" xfId="0" applyNumberFormat="1" applyFont="1" applyBorder="1"/>
    <xf numFmtId="0" fontId="36" fillId="0" borderId="0" xfId="0" applyFont="1" applyFill="1"/>
    <xf numFmtId="3" fontId="37" fillId="0" borderId="0" xfId="0" applyNumberFormat="1" applyFont="1" applyFill="1" applyBorder="1"/>
    <xf numFmtId="0" fontId="37" fillId="0" borderId="0" xfId="0" applyFont="1" applyFill="1"/>
    <xf numFmtId="3" fontId="34" fillId="0" borderId="15" xfId="0" applyNumberFormat="1" applyFont="1" applyFill="1" applyBorder="1"/>
    <xf numFmtId="3" fontId="34" fillId="0" borderId="10" xfId="0" applyNumberFormat="1" applyFont="1" applyFill="1" applyBorder="1"/>
    <xf numFmtId="3" fontId="34" fillId="0" borderId="13" xfId="0" applyNumberFormat="1" applyFont="1" applyFill="1" applyBorder="1"/>
    <xf numFmtId="3" fontId="37" fillId="0" borderId="15" xfId="0" applyNumberFormat="1" applyFont="1" applyFill="1" applyBorder="1"/>
    <xf numFmtId="3" fontId="35" fillId="0" borderId="15" xfId="0" applyNumberFormat="1" applyFont="1" applyBorder="1"/>
    <xf numFmtId="0" fontId="0" fillId="0" borderId="0" xfId="0" applyFill="1"/>
    <xf numFmtId="0" fontId="15" fillId="0" borderId="0" xfId="0" applyFont="1" applyFill="1"/>
    <xf numFmtId="0" fontId="15" fillId="41" borderId="27" xfId="0" applyFont="1" applyFill="1" applyBorder="1"/>
    <xf numFmtId="3" fontId="15" fillId="41" borderId="28" xfId="0" applyNumberFormat="1" applyFont="1" applyFill="1" applyBorder="1"/>
    <xf numFmtId="0" fontId="15" fillId="41" borderId="29" xfId="0" applyFont="1" applyFill="1" applyBorder="1"/>
    <xf numFmtId="3" fontId="15" fillId="41" borderId="29" xfId="0" applyNumberFormat="1" applyFont="1" applyFill="1" applyBorder="1"/>
    <xf numFmtId="3" fontId="35" fillId="0" borderId="22" xfId="0" applyNumberFormat="1" applyFont="1" applyBorder="1"/>
    <xf numFmtId="3" fontId="35" fillId="0" borderId="18" xfId="0" applyNumberFormat="1" applyFont="1" applyBorder="1"/>
    <xf numFmtId="0" fontId="34" fillId="41" borderId="27" xfId="0" applyFont="1" applyFill="1" applyBorder="1"/>
    <xf numFmtId="3" fontId="34" fillId="41" borderId="28" xfId="0" applyNumberFormat="1" applyFont="1" applyFill="1" applyBorder="1"/>
    <xf numFmtId="3" fontId="34" fillId="41" borderId="29" xfId="0" applyNumberFormat="1" applyFont="1" applyFill="1" applyBorder="1"/>
    <xf numFmtId="0" fontId="37" fillId="41" borderId="27" xfId="0" applyFont="1" applyFill="1" applyBorder="1"/>
    <xf numFmtId="3" fontId="37" fillId="41" borderId="28" xfId="0" applyNumberFormat="1" applyFont="1" applyFill="1" applyBorder="1"/>
    <xf numFmtId="3" fontId="37" fillId="41" borderId="29" xfId="0" applyNumberFormat="1" applyFont="1" applyFill="1" applyBorder="1"/>
    <xf numFmtId="4" fontId="15" fillId="41" borderId="28" xfId="0" applyNumberFormat="1" applyFont="1" applyFill="1" applyBorder="1"/>
    <xf numFmtId="4" fontId="15" fillId="41" borderId="30" xfId="0" applyNumberFormat="1" applyFont="1" applyFill="1" applyBorder="1"/>
    <xf numFmtId="0" fontId="15" fillId="0" borderId="0" xfId="0" applyFont="1" applyAlignment="1">
      <alignment horizontal="right"/>
    </xf>
  </cellXfs>
  <cellStyles count="86">
    <cellStyle name="%" xfId="2"/>
    <cellStyle name="% 2" xfId="83"/>
    <cellStyle name="20% - Accent1 2" xfId="13"/>
    <cellStyle name="20% - Accent1 3" xfId="14"/>
    <cellStyle name="20% - Accent2 2" xfId="15"/>
    <cellStyle name="20% - Accent2 3" xfId="16"/>
    <cellStyle name="20% - Accent3 2" xfId="17"/>
    <cellStyle name="20% - Accent3 3" xfId="18"/>
    <cellStyle name="20% - Accent4 2" xfId="19"/>
    <cellStyle name="20% - Accent4 3" xfId="20"/>
    <cellStyle name="20% - Accent5 2" xfId="21"/>
    <cellStyle name="20% - Accent5 3" xfId="22"/>
    <cellStyle name="20% - Accent6 2" xfId="23"/>
    <cellStyle name="20% - Accent6 3" xfId="24"/>
    <cellStyle name="40% - Accent1 2" xfId="25"/>
    <cellStyle name="40% - Accent1 3" xfId="26"/>
    <cellStyle name="40% - Accent2 2" xfId="27"/>
    <cellStyle name="40% - Accent2 3" xfId="28"/>
    <cellStyle name="40% - Accent3 2" xfId="29"/>
    <cellStyle name="40% - Accent3 3" xfId="30"/>
    <cellStyle name="40% - Accent4 2" xfId="31"/>
    <cellStyle name="40% - Accent4 3" xfId="32"/>
    <cellStyle name="40% - Accent5 2" xfId="33"/>
    <cellStyle name="40% - Accent5 3" xfId="34"/>
    <cellStyle name="40% - Accent6 2" xfId="35"/>
    <cellStyle name="40% - Accent6 3" xfId="36"/>
    <cellStyle name="60% - Accent1 2" xfId="37"/>
    <cellStyle name="60% - Accent2 2" xfId="38"/>
    <cellStyle name="60% - Accent3 2" xfId="39"/>
    <cellStyle name="60% - Accent4 2" xfId="40"/>
    <cellStyle name="60% - Accent5 2" xfId="41"/>
    <cellStyle name="60% - Accent6 2" xfId="42"/>
    <cellStyle name="Accent1 2" xfId="43"/>
    <cellStyle name="Accent2 2" xfId="44"/>
    <cellStyle name="Accent3 2" xfId="45"/>
    <cellStyle name="Accent4 2" xfId="46"/>
    <cellStyle name="Accent5 2" xfId="47"/>
    <cellStyle name="Accent6 2" xfId="48"/>
    <cellStyle name="Bad 2" xfId="49"/>
    <cellStyle name="Calculation 2" xfId="50"/>
    <cellStyle name="Check Cell 2" xfId="51"/>
    <cellStyle name="Comma 2" xfId="3"/>
    <cellStyle name="Comma 3" xfId="84"/>
    <cellStyle name="Currency 2" xfId="4"/>
    <cellStyle name="Explanatory Text 2" xfId="52"/>
    <cellStyle name="Good 2" xfId="53"/>
    <cellStyle name="Heading 1 2" xfId="54"/>
    <cellStyle name="Heading 2 2" xfId="55"/>
    <cellStyle name="Heading 3 2" xfId="56"/>
    <cellStyle name="Heading 4 2" xfId="57"/>
    <cellStyle name="Input 2" xfId="58"/>
    <cellStyle name="Linked Cell 2" xfId="59"/>
    <cellStyle name="Neutral 2" xfId="60"/>
    <cellStyle name="Normal" xfId="0" builtinId="0"/>
    <cellStyle name="Normal 10" xfId="61"/>
    <cellStyle name="Normal 11" xfId="62"/>
    <cellStyle name="Normal 11 2 10" xfId="5"/>
    <cellStyle name="Normal 12" xfId="63"/>
    <cellStyle name="Normal 13" xfId="64"/>
    <cellStyle name="Normal 14" xfId="65"/>
    <cellStyle name="Normal 15" xfId="81"/>
    <cellStyle name="Normal 16" xfId="82"/>
    <cellStyle name="Normal 2" xfId="6"/>
    <cellStyle name="Normal 2 2" xfId="66"/>
    <cellStyle name="Normal 2 3" xfId="67"/>
    <cellStyle name="Normal 2 4" xfId="68"/>
    <cellStyle name="Normal 2 5" xfId="69"/>
    <cellStyle name="Normal 2 6" xfId="70"/>
    <cellStyle name="Normal 2_BMS-CORP" xfId="71"/>
    <cellStyle name="Normal 3" xfId="7"/>
    <cellStyle name="Normal 3 3" xfId="8"/>
    <cellStyle name="Normal 4" xfId="12"/>
    <cellStyle name="Normal 5" xfId="72"/>
    <cellStyle name="Normal 6" xfId="73"/>
    <cellStyle name="Normal 7" xfId="74"/>
    <cellStyle name="Normal 8" xfId="9"/>
    <cellStyle name="Normal 8 3" xfId="10"/>
    <cellStyle name="Normal 9" xfId="75"/>
    <cellStyle name="Note 2" xfId="76"/>
    <cellStyle name="Note 3" xfId="77"/>
    <cellStyle name="Output 2" xfId="78"/>
    <cellStyle name="Percent" xfId="1" builtinId="5"/>
    <cellStyle name="Percent 2" xfId="11"/>
    <cellStyle name="Percent 3" xfId="85"/>
    <cellStyle name="Total 2" xfId="79"/>
    <cellStyle name="Warning Text 2" xfId="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YPL/1.%20CYP&amp;L%20Directorate/Grants/2014-15/DSG_allocations_spreadsheet_2014_to_2015_final%20July%2020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YPL/1.%20CYP&amp;L%20Directorate/Grants/2015-16/DSG_2015-16_allocations_spreadsheet_v10_FINAL_FEB_201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YPL/1.%20CYP&amp;L%20Directorate/Grants/2016-17/DSG_2016-17_allocations_spreadsheet_Nov_2016.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YPL/1.%20CYP&amp;L%20Directorate/Grants/2017-18/DSG%202017-18%20allocations%20spreadsheet_July_1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Central/Budget%20monitoring/2017-18/CYPL/17-18%20SARS,%20OOB%20Educ,%20Pre%2016,%20Post%2016%20November%2017%20monitor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2014-15 LA summary"/>
      <sheetName val="2014-15 DSG allocations"/>
      <sheetName val="2014-15 CRC deductions"/>
      <sheetName val="2014-15 additions"/>
      <sheetName val="LA Type"/>
      <sheetName val="2014-15 HN places &amp; deductions"/>
      <sheetName val="2014-15 HN Block"/>
    </sheetNames>
    <sheetDataSet>
      <sheetData sheetId="0" refreshError="1"/>
      <sheetData sheetId="1" refreshError="1"/>
      <sheetData sheetId="2" refreshError="1"/>
      <sheetData sheetId="3">
        <row r="10">
          <cell r="I10">
            <v>1715.9114504335635</v>
          </cell>
        </row>
        <row r="11">
          <cell r="I11">
            <v>222820.48551598613</v>
          </cell>
        </row>
        <row r="12">
          <cell r="I12">
            <v>258002.66743956291</v>
          </cell>
        </row>
        <row r="13">
          <cell r="I13">
            <v>248104.74692506331</v>
          </cell>
        </row>
        <row r="14">
          <cell r="I14">
            <v>113677.38266117212</v>
          </cell>
        </row>
        <row r="15">
          <cell r="I15">
            <v>175910.90961788379</v>
          </cell>
        </row>
        <row r="16">
          <cell r="I16">
            <v>105546.54577073027</v>
          </cell>
        </row>
        <row r="17">
          <cell r="I17">
            <v>241001.59339602684</v>
          </cell>
        </row>
        <row r="18">
          <cell r="I18">
            <v>199365.69756693498</v>
          </cell>
        </row>
        <row r="19">
          <cell r="I19">
            <v>212449.07444850722</v>
          </cell>
        </row>
        <row r="20">
          <cell r="I20">
            <v>261830.57803564714</v>
          </cell>
        </row>
        <row r="21">
          <cell r="I21">
            <v>249594.12595982806</v>
          </cell>
        </row>
        <row r="22">
          <cell r="I22">
            <v>154801.60046373773</v>
          </cell>
        </row>
        <row r="23">
          <cell r="I23">
            <v>293184.84936313966</v>
          </cell>
        </row>
        <row r="24">
          <cell r="I24">
            <v>342036.48170342343</v>
          </cell>
        </row>
        <row r="25">
          <cell r="I25">
            <v>260219.72238830134</v>
          </cell>
        </row>
        <row r="26">
          <cell r="I26">
            <v>275593.75840135128</v>
          </cell>
        </row>
        <row r="27">
          <cell r="I27">
            <v>686052.54750974674</v>
          </cell>
        </row>
        <row r="28">
          <cell r="I28">
            <v>313121.41911983315</v>
          </cell>
        </row>
        <row r="29">
          <cell r="I29">
            <v>631700.76739541045</v>
          </cell>
        </row>
        <row r="30">
          <cell r="I30">
            <v>279638.53658316517</v>
          </cell>
        </row>
        <row r="31">
          <cell r="I31">
            <v>299029.7825200432</v>
          </cell>
        </row>
        <row r="32">
          <cell r="I32">
            <v>181774.60660514658</v>
          </cell>
        </row>
        <row r="33">
          <cell r="I33">
            <v>234547.87949051172</v>
          </cell>
        </row>
        <row r="34">
          <cell r="I34">
            <v>258002.66743956291</v>
          </cell>
        </row>
        <row r="35">
          <cell r="I35">
            <v>269730.06141408847</v>
          </cell>
        </row>
        <row r="36">
          <cell r="I36">
            <v>140728.72769430705</v>
          </cell>
        </row>
        <row r="37">
          <cell r="I37">
            <v>199365.69756693498</v>
          </cell>
        </row>
        <row r="38">
          <cell r="I38">
            <v>586369.69872627931</v>
          </cell>
        </row>
        <row r="39">
          <cell r="I39">
            <v>315608.64363627619</v>
          </cell>
        </row>
        <row r="40">
          <cell r="I40">
            <v>124310.37612997122</v>
          </cell>
        </row>
        <row r="41">
          <cell r="I41">
            <v>175910.90961788379</v>
          </cell>
        </row>
        <row r="42">
          <cell r="I42">
            <v>328367.0312867164</v>
          </cell>
        </row>
        <row r="43">
          <cell r="I43">
            <v>1020283.275783726</v>
          </cell>
        </row>
        <row r="44">
          <cell r="I44">
            <v>412804.26790330064</v>
          </cell>
        </row>
        <row r="45">
          <cell r="I45">
            <v>521633.31124750065</v>
          </cell>
        </row>
        <row r="46">
          <cell r="I46">
            <v>469095.75898102345</v>
          </cell>
        </row>
        <row r="47">
          <cell r="I47">
            <v>281457.45538861409</v>
          </cell>
        </row>
        <row r="48">
          <cell r="I48">
            <v>316639.63731219084</v>
          </cell>
        </row>
        <row r="49">
          <cell r="I49">
            <v>351821.81923576759</v>
          </cell>
        </row>
        <row r="50">
          <cell r="I50">
            <v>157216.27088309257</v>
          </cell>
        </row>
        <row r="51">
          <cell r="I51">
            <v>410458.78910839552</v>
          </cell>
        </row>
        <row r="52">
          <cell r="I52">
            <v>234547.87949051172</v>
          </cell>
        </row>
        <row r="53">
          <cell r="I53">
            <v>271889.67118130112</v>
          </cell>
        </row>
        <row r="54">
          <cell r="I54">
            <v>270081.88323332428</v>
          </cell>
        </row>
        <row r="55">
          <cell r="I55">
            <v>308404.15011785727</v>
          </cell>
        </row>
        <row r="56">
          <cell r="I56">
            <v>218129.52792617591</v>
          </cell>
        </row>
        <row r="57">
          <cell r="I57">
            <v>410458.78910839552</v>
          </cell>
        </row>
        <row r="58">
          <cell r="I58">
            <v>276513.29380386381</v>
          </cell>
        </row>
        <row r="59">
          <cell r="I59">
            <v>227179.67231719792</v>
          </cell>
        </row>
        <row r="60">
          <cell r="I60">
            <v>183370.70492507951</v>
          </cell>
        </row>
        <row r="61">
          <cell r="I61">
            <v>278431.78774318646</v>
          </cell>
        </row>
        <row r="62">
          <cell r="I62">
            <v>236627.69087489133</v>
          </cell>
        </row>
        <row r="63">
          <cell r="I63">
            <v>258002.66743956291</v>
          </cell>
        </row>
        <row r="64">
          <cell r="I64">
            <v>328527.69658416742</v>
          </cell>
        </row>
        <row r="65">
          <cell r="I65">
            <v>175910.90961788379</v>
          </cell>
        </row>
        <row r="66">
          <cell r="I66">
            <v>338921.68586378946</v>
          </cell>
        </row>
        <row r="67">
          <cell r="I67">
            <v>248620.75225994244</v>
          </cell>
        </row>
        <row r="68">
          <cell r="I68">
            <v>500056.07907377102</v>
          </cell>
        </row>
        <row r="69">
          <cell r="I69">
            <v>584998.33689009864</v>
          </cell>
        </row>
        <row r="70">
          <cell r="I70">
            <v>234547.87949051172</v>
          </cell>
        </row>
        <row r="71">
          <cell r="I71">
            <v>317343.28095066239</v>
          </cell>
        </row>
        <row r="72">
          <cell r="I72">
            <v>703643.63847153517</v>
          </cell>
        </row>
        <row r="73">
          <cell r="I73">
            <v>321330.59490200109</v>
          </cell>
        </row>
        <row r="74">
          <cell r="I74">
            <v>175910.90961788379</v>
          </cell>
        </row>
        <row r="75">
          <cell r="I75">
            <v>237079.4308281687</v>
          </cell>
        </row>
        <row r="76">
          <cell r="I76">
            <v>191972.74840539403</v>
          </cell>
        </row>
        <row r="77">
          <cell r="I77">
            <v>234547.87949051172</v>
          </cell>
        </row>
        <row r="78">
          <cell r="I78">
            <v>375276.60718481877</v>
          </cell>
        </row>
        <row r="79">
          <cell r="I79">
            <v>160827.13548784898</v>
          </cell>
        </row>
        <row r="80">
          <cell r="I80">
            <v>410458.78910839552</v>
          </cell>
        </row>
        <row r="81">
          <cell r="I81">
            <v>140728.72769430705</v>
          </cell>
        </row>
        <row r="82">
          <cell r="I82">
            <v>224614.77679408854</v>
          </cell>
        </row>
        <row r="83">
          <cell r="I83">
            <v>111351.60578812045</v>
          </cell>
        </row>
        <row r="84">
          <cell r="I84">
            <v>128861.56479612779</v>
          </cell>
        </row>
        <row r="85">
          <cell r="I85">
            <v>177611.38174419</v>
          </cell>
        </row>
        <row r="86">
          <cell r="I86">
            <v>175910.90961788379</v>
          </cell>
        </row>
        <row r="87">
          <cell r="I87">
            <v>246467.91776411235</v>
          </cell>
        </row>
        <row r="88">
          <cell r="I88">
            <v>191156.52178476704</v>
          </cell>
        </row>
        <row r="89">
          <cell r="I89">
            <v>146592.42468156983</v>
          </cell>
        </row>
        <row r="90">
          <cell r="I90">
            <v>127828.59432232889</v>
          </cell>
        </row>
        <row r="91">
          <cell r="I91">
            <v>552715.97261659824</v>
          </cell>
        </row>
        <row r="92">
          <cell r="I92">
            <v>146592.42468156983</v>
          </cell>
        </row>
        <row r="93">
          <cell r="I93">
            <v>234547.87949051172</v>
          </cell>
        </row>
        <row r="94">
          <cell r="I94">
            <v>168734.21084271948</v>
          </cell>
        </row>
        <row r="95">
          <cell r="I95">
            <v>262682.697327359</v>
          </cell>
        </row>
        <row r="96">
          <cell r="I96">
            <v>398731.39513386996</v>
          </cell>
        </row>
        <row r="97">
          <cell r="I97">
            <v>240411.57647777451</v>
          </cell>
        </row>
        <row r="98">
          <cell r="I98">
            <v>850236.06315310497</v>
          </cell>
        </row>
        <row r="99">
          <cell r="I99">
            <v>207574.87334910288</v>
          </cell>
        </row>
        <row r="100">
          <cell r="I100">
            <v>267150.03473969287</v>
          </cell>
        </row>
        <row r="101">
          <cell r="I101">
            <v>82091.757821679101</v>
          </cell>
        </row>
        <row r="102">
          <cell r="I102">
            <v>115045.73489009601</v>
          </cell>
        </row>
        <row r="103">
          <cell r="I103">
            <v>473954.58648366679</v>
          </cell>
        </row>
        <row r="104">
          <cell r="I104">
            <v>82091.757821679101</v>
          </cell>
        </row>
        <row r="105">
          <cell r="I105">
            <v>338429.13531685935</v>
          </cell>
        </row>
        <row r="106">
          <cell r="I106">
            <v>344750.20066912868</v>
          </cell>
        </row>
        <row r="107">
          <cell r="I107">
            <v>1237102.7022038915</v>
          </cell>
        </row>
        <row r="108">
          <cell r="I108">
            <v>166880.8162574991</v>
          </cell>
        </row>
        <row r="109">
          <cell r="I109">
            <v>187638.30359240939</v>
          </cell>
        </row>
        <row r="110">
          <cell r="I110">
            <v>527732.72885365132</v>
          </cell>
        </row>
        <row r="111">
          <cell r="I111">
            <v>410458.78910839552</v>
          </cell>
        </row>
        <row r="112">
          <cell r="I112">
            <v>0</v>
          </cell>
        </row>
        <row r="113">
          <cell r="I113">
            <v>785735.39629321429</v>
          </cell>
        </row>
        <row r="114">
          <cell r="I114">
            <v>293184.84936313966</v>
          </cell>
        </row>
        <row r="115">
          <cell r="I115">
            <v>448605.78848528903</v>
          </cell>
        </row>
        <row r="116">
          <cell r="I116">
            <v>209107.73961269969</v>
          </cell>
        </row>
        <row r="117">
          <cell r="I117">
            <v>93819.151796204693</v>
          </cell>
        </row>
        <row r="118">
          <cell r="I118">
            <v>117273.93974525586</v>
          </cell>
        </row>
        <row r="119">
          <cell r="I119">
            <v>123136.4639931212</v>
          </cell>
        </row>
        <row r="120">
          <cell r="I120">
            <v>117273.93974525586</v>
          </cell>
        </row>
        <row r="121">
          <cell r="I121">
            <v>161735.1597836721</v>
          </cell>
        </row>
        <row r="122">
          <cell r="I122">
            <v>129001.33371978145</v>
          </cell>
        </row>
        <row r="123">
          <cell r="I123">
            <v>540228.26713350834</v>
          </cell>
        </row>
        <row r="124">
          <cell r="I124">
            <v>197841.13635024664</v>
          </cell>
        </row>
        <row r="125">
          <cell r="I125">
            <v>106134.08820885401</v>
          </cell>
        </row>
        <row r="126">
          <cell r="I126">
            <v>210369.51133323231</v>
          </cell>
        </row>
        <row r="127">
          <cell r="I127">
            <v>437431.79524980439</v>
          </cell>
        </row>
        <row r="128">
          <cell r="I128">
            <v>198192.95816948242</v>
          </cell>
        </row>
        <row r="129">
          <cell r="I129">
            <v>105898.36758996604</v>
          </cell>
        </row>
        <row r="130">
          <cell r="I130">
            <v>1043738.0637327771</v>
          </cell>
        </row>
        <row r="131">
          <cell r="I131">
            <v>175910.90961788379</v>
          </cell>
        </row>
        <row r="132">
          <cell r="I132">
            <v>165715.0237906471</v>
          </cell>
        </row>
        <row r="133">
          <cell r="I133">
            <v>0</v>
          </cell>
        </row>
        <row r="134">
          <cell r="I134">
            <v>451505.84075863252</v>
          </cell>
        </row>
        <row r="135">
          <cell r="I135">
            <v>1317285.3918855737</v>
          </cell>
        </row>
        <row r="136">
          <cell r="I136">
            <v>246276.44620443476</v>
          </cell>
        </row>
        <row r="137">
          <cell r="I137">
            <v>1138729.9549264344</v>
          </cell>
        </row>
        <row r="138">
          <cell r="I138">
            <v>152456.12166883261</v>
          </cell>
        </row>
        <row r="139">
          <cell r="I139">
            <v>105546.54577073027</v>
          </cell>
        </row>
        <row r="140">
          <cell r="I140">
            <v>820917.57821679104</v>
          </cell>
        </row>
        <row r="141">
          <cell r="I141">
            <v>234547.87949051172</v>
          </cell>
        </row>
        <row r="142">
          <cell r="I142">
            <v>267216.43887394678</v>
          </cell>
        </row>
        <row r="143">
          <cell r="I143">
            <v>66846.145654795837</v>
          </cell>
        </row>
        <row r="144">
          <cell r="I144">
            <v>345203.44700945128</v>
          </cell>
        </row>
        <row r="145">
          <cell r="I145">
            <v>299579.79729744844</v>
          </cell>
        </row>
        <row r="146">
          <cell r="I146">
            <v>486919.63987139839</v>
          </cell>
        </row>
        <row r="147">
          <cell r="I147">
            <v>416322.48609565833</v>
          </cell>
        </row>
        <row r="148">
          <cell r="I148">
            <v>504277.9409046002</v>
          </cell>
        </row>
        <row r="149">
          <cell r="I149">
            <v>1237240.0643124494</v>
          </cell>
        </row>
        <row r="150">
          <cell r="I150">
            <v>125643.78082487478</v>
          </cell>
        </row>
        <row r="151">
          <cell r="I151">
            <v>809597.12481318146</v>
          </cell>
        </row>
        <row r="152">
          <cell r="I152">
            <v>1172739.3974525586</v>
          </cell>
        </row>
        <row r="153">
          <cell r="I153">
            <v>462059.32259630808</v>
          </cell>
        </row>
        <row r="154">
          <cell r="I154">
            <v>413778.8143425837</v>
          </cell>
        </row>
        <row r="155">
          <cell r="I155">
            <v>588327.03001093457</v>
          </cell>
        </row>
        <row r="156">
          <cell r="I156">
            <v>310775.94032492803</v>
          </cell>
        </row>
        <row r="157">
          <cell r="I157">
            <v>667205.90355031914</v>
          </cell>
        </row>
        <row r="158">
          <cell r="I158">
            <v>843199.6267683896</v>
          </cell>
        </row>
        <row r="159">
          <cell r="I159">
            <v>483978.99467409385</v>
          </cell>
        </row>
        <row r="160">
          <cell r="I160">
            <v>657672.25409139483</v>
          </cell>
        </row>
      </sheetData>
      <sheetData sheetId="4" refreshError="1"/>
      <sheetData sheetId="5" refreshError="1"/>
      <sheetData sheetId="6">
        <row r="6">
          <cell r="AS6">
            <v>8.0000000000000002E-3</v>
          </cell>
        </row>
        <row r="7">
          <cell r="AS7">
            <v>0.58419399999999999</v>
          </cell>
        </row>
        <row r="8">
          <cell r="AS8">
            <v>2.8267510000000007</v>
          </cell>
        </row>
        <row r="9">
          <cell r="AS9">
            <v>0.35267900000000002</v>
          </cell>
        </row>
        <row r="10">
          <cell r="AS10">
            <v>1.9702750000000002</v>
          </cell>
        </row>
        <row r="11">
          <cell r="AS11">
            <v>0.674732</v>
          </cell>
        </row>
        <row r="12">
          <cell r="AS12">
            <v>1.0127059999999999</v>
          </cell>
        </row>
        <row r="13">
          <cell r="AS13">
            <v>0.57645100000000005</v>
          </cell>
        </row>
        <row r="14">
          <cell r="AS14">
            <v>1.1489529999999999</v>
          </cell>
        </row>
        <row r="15">
          <cell r="AS15">
            <v>1.8711769999999999</v>
          </cell>
        </row>
        <row r="16">
          <cell r="AS16">
            <v>1.4786220000000001</v>
          </cell>
        </row>
        <row r="17">
          <cell r="AS17">
            <v>1.9013599999999999</v>
          </cell>
        </row>
        <row r="18">
          <cell r="AS18">
            <v>2.0144130000000002</v>
          </cell>
        </row>
        <row r="19">
          <cell r="AS19">
            <v>0.75611720000000004</v>
          </cell>
        </row>
        <row r="20">
          <cell r="AS20">
            <v>2.2262390000000001</v>
          </cell>
        </row>
        <row r="21">
          <cell r="AS21">
            <v>1.9390149999999999</v>
          </cell>
        </row>
        <row r="22">
          <cell r="AS22">
            <v>3.4924363750000005</v>
          </cell>
        </row>
        <row r="23">
          <cell r="AS23">
            <v>3.751722</v>
          </cell>
        </row>
        <row r="24">
          <cell r="AS24">
            <v>3.1458979999999999</v>
          </cell>
        </row>
        <row r="25">
          <cell r="AS25">
            <v>1.0225299999999999</v>
          </cell>
        </row>
        <row r="26">
          <cell r="AS26">
            <v>1.2827920000000002</v>
          </cell>
        </row>
        <row r="27">
          <cell r="AS27">
            <v>1.4489610000000002</v>
          </cell>
        </row>
        <row r="28">
          <cell r="AS28">
            <v>1.9481380000000001</v>
          </cell>
        </row>
        <row r="29">
          <cell r="AS29">
            <v>0.71610799999999997</v>
          </cell>
        </row>
        <row r="30">
          <cell r="AS30">
            <v>3.8781079999999997</v>
          </cell>
        </row>
        <row r="31">
          <cell r="AS31">
            <v>1.8460529999999999</v>
          </cell>
        </row>
        <row r="32">
          <cell r="AS32">
            <v>1.2430490000000001</v>
          </cell>
        </row>
        <row r="33">
          <cell r="AS33">
            <v>0.85145899999999997</v>
          </cell>
        </row>
        <row r="34">
          <cell r="AS34">
            <v>0.69342999999999999</v>
          </cell>
        </row>
        <row r="35">
          <cell r="AS35">
            <v>1.878792</v>
          </cell>
        </row>
        <row r="36">
          <cell r="AS36">
            <v>0.99756</v>
          </cell>
        </row>
        <row r="37">
          <cell r="AS37">
            <v>4.0667139999999993</v>
          </cell>
        </row>
        <row r="38">
          <cell r="AS38">
            <v>7.5796539999999997</v>
          </cell>
        </row>
        <row r="39">
          <cell r="AS39">
            <v>15.549910499999999</v>
          </cell>
        </row>
        <row r="40">
          <cell r="AS40">
            <v>1.9931290000000002</v>
          </cell>
        </row>
        <row r="41">
          <cell r="AS41">
            <v>0.43171900000000002</v>
          </cell>
        </row>
        <row r="42">
          <cell r="AS42">
            <v>1.5051570000000001</v>
          </cell>
        </row>
        <row r="43">
          <cell r="AS43">
            <v>1.6782969999999999</v>
          </cell>
        </row>
        <row r="44">
          <cell r="AS44">
            <v>1.1759439999999999</v>
          </cell>
        </row>
        <row r="45">
          <cell r="AS45">
            <v>1.084924</v>
          </cell>
        </row>
        <row r="46">
          <cell r="AS46">
            <v>0.70386700000000002</v>
          </cell>
        </row>
        <row r="47">
          <cell r="AS47">
            <v>2.4777369999999999</v>
          </cell>
        </row>
        <row r="48">
          <cell r="AS48">
            <v>0.54935400000000001</v>
          </cell>
        </row>
        <row r="49">
          <cell r="AS49">
            <v>0.97013799999999994</v>
          </cell>
        </row>
        <row r="50">
          <cell r="AS50">
            <v>2.9037500000000001</v>
          </cell>
        </row>
        <row r="51">
          <cell r="AS51">
            <v>1.257549</v>
          </cell>
        </row>
        <row r="52">
          <cell r="AS52">
            <v>0.87923499999999999</v>
          </cell>
        </row>
        <row r="53">
          <cell r="AS53">
            <v>3.1019269999999999</v>
          </cell>
        </row>
        <row r="54">
          <cell r="AS54">
            <v>3.2419349999999998</v>
          </cell>
        </row>
        <row r="55">
          <cell r="AS55">
            <v>1.074468</v>
          </cell>
        </row>
        <row r="56">
          <cell r="AS56">
            <v>2.8326799999999999</v>
          </cell>
        </row>
        <row r="57">
          <cell r="AS57">
            <v>1.0157149999999999</v>
          </cell>
        </row>
        <row r="58">
          <cell r="AS58">
            <v>1.0122479999999998</v>
          </cell>
        </row>
        <row r="59">
          <cell r="AS59">
            <v>1.2956840000000001</v>
          </cell>
        </row>
        <row r="60">
          <cell r="AS60">
            <v>1.610301</v>
          </cell>
        </row>
        <row r="61">
          <cell r="AS61">
            <v>0.82467400000000002</v>
          </cell>
        </row>
        <row r="62">
          <cell r="AS62">
            <v>1.8127809999999998</v>
          </cell>
        </row>
        <row r="63">
          <cell r="AS63">
            <v>1.2224220000000001</v>
          </cell>
        </row>
        <row r="64">
          <cell r="AS64">
            <v>2.229962</v>
          </cell>
        </row>
        <row r="65">
          <cell r="AS65">
            <v>4.6854180000000003</v>
          </cell>
        </row>
        <row r="66">
          <cell r="AS66">
            <v>0.83612700000000006</v>
          </cell>
        </row>
        <row r="67">
          <cell r="AS67">
            <v>1.0992500000000001</v>
          </cell>
        </row>
        <row r="68">
          <cell r="AS68">
            <v>2.9511620000000001</v>
          </cell>
        </row>
        <row r="69">
          <cell r="AS69">
            <v>1.67821</v>
          </cell>
        </row>
        <row r="70">
          <cell r="AS70">
            <v>1.7117107500000002</v>
          </cell>
        </row>
        <row r="71">
          <cell r="AS71">
            <v>1.8102990000000001</v>
          </cell>
        </row>
        <row r="72">
          <cell r="AS72">
            <v>0.75822300000000009</v>
          </cell>
        </row>
        <row r="73">
          <cell r="AS73">
            <v>0.49312899999999998</v>
          </cell>
        </row>
        <row r="74">
          <cell r="AS74">
            <v>5.2121044999999988</v>
          </cell>
        </row>
        <row r="75">
          <cell r="AS75">
            <v>4.0741949999999996</v>
          </cell>
        </row>
        <row r="76">
          <cell r="AS76">
            <v>3.0566570000000004</v>
          </cell>
        </row>
        <row r="77">
          <cell r="AS77">
            <v>0.42210800000000004</v>
          </cell>
        </row>
        <row r="78">
          <cell r="AS78">
            <v>1.040462</v>
          </cell>
        </row>
        <row r="79">
          <cell r="AS79">
            <v>1.5285430000000002</v>
          </cell>
        </row>
        <row r="80">
          <cell r="AS80">
            <v>2.1811829999999999</v>
          </cell>
        </row>
        <row r="81">
          <cell r="AS81">
            <v>2.2036699999999998</v>
          </cell>
        </row>
        <row r="82">
          <cell r="AS82">
            <v>4.5597200000000004</v>
          </cell>
        </row>
        <row r="83">
          <cell r="AS83">
            <v>2.227776</v>
          </cell>
        </row>
        <row r="84">
          <cell r="AS84">
            <v>0.64331900000000009</v>
          </cell>
        </row>
        <row r="85">
          <cell r="AS85">
            <v>3.1815189999999998</v>
          </cell>
        </row>
        <row r="86">
          <cell r="AS86">
            <v>0.29000500000000001</v>
          </cell>
        </row>
        <row r="87">
          <cell r="AS87">
            <v>2.7174500000000004</v>
          </cell>
        </row>
        <row r="88">
          <cell r="AS88">
            <v>0.95126100000000002</v>
          </cell>
        </row>
        <row r="89">
          <cell r="AS89">
            <v>0.604796</v>
          </cell>
        </row>
        <row r="90">
          <cell r="AS90">
            <v>3.4632969999999998</v>
          </cell>
        </row>
        <row r="91">
          <cell r="AS91">
            <v>2.8412299999999999</v>
          </cell>
        </row>
        <row r="92">
          <cell r="AS92">
            <v>4.6878849999999996</v>
          </cell>
        </row>
        <row r="93">
          <cell r="AS93">
            <v>3.9608920000000003</v>
          </cell>
        </row>
        <row r="94">
          <cell r="AS94">
            <v>2.514729</v>
          </cell>
        </row>
        <row r="95">
          <cell r="AS95">
            <v>1.7556100000000003</v>
          </cell>
        </row>
        <row r="96">
          <cell r="AS96">
            <v>2.7998535000000002</v>
          </cell>
        </row>
        <row r="97">
          <cell r="AS97">
            <v>3.0415667500000008</v>
          </cell>
        </row>
        <row r="98">
          <cell r="AS98">
            <v>2.1877036000000003</v>
          </cell>
        </row>
        <row r="99">
          <cell r="AS99">
            <v>3.4418190000000002</v>
          </cell>
        </row>
        <row r="100">
          <cell r="AS100">
            <v>2.6378240000000002</v>
          </cell>
        </row>
        <row r="101">
          <cell r="AS101">
            <v>3.4812560000000001</v>
          </cell>
        </row>
        <row r="102">
          <cell r="AS102">
            <v>0.84394699999999989</v>
          </cell>
        </row>
        <row r="103">
          <cell r="AS103">
            <v>5.215183249999999</v>
          </cell>
        </row>
        <row r="104">
          <cell r="AS104">
            <v>2.7245120000000003</v>
          </cell>
        </row>
        <row r="105">
          <cell r="AS105">
            <v>0.681168</v>
          </cell>
        </row>
        <row r="106">
          <cell r="AS106">
            <v>8.0139942499999997</v>
          </cell>
        </row>
        <row r="107">
          <cell r="AS107">
            <v>2.393545</v>
          </cell>
        </row>
        <row r="108">
          <cell r="AS108">
            <v>0.35431099999999999</v>
          </cell>
        </row>
        <row r="109">
          <cell r="AS109">
            <v>3.8388120000000003</v>
          </cell>
        </row>
        <row r="110">
          <cell r="AS110">
            <v>0.77544599999999997</v>
          </cell>
        </row>
        <row r="111">
          <cell r="AS111">
            <v>5.3056200000000002</v>
          </cell>
        </row>
        <row r="112">
          <cell r="AS112">
            <v>2.0507809999999997</v>
          </cell>
        </row>
        <row r="113">
          <cell r="AS113">
            <v>1.2628890000000002</v>
          </cell>
        </row>
        <row r="114">
          <cell r="AS114">
            <v>1.046468</v>
          </cell>
        </row>
        <row r="115">
          <cell r="AS115">
            <v>1.5205109999999999</v>
          </cell>
        </row>
        <row r="116">
          <cell r="AS116">
            <v>2.049506</v>
          </cell>
        </row>
        <row r="117">
          <cell r="AS117">
            <v>3.45778425</v>
          </cell>
        </row>
        <row r="118">
          <cell r="AS118">
            <v>0.91030899999999992</v>
          </cell>
        </row>
        <row r="119">
          <cell r="AS119">
            <v>3.4315540000000002</v>
          </cell>
        </row>
        <row r="120">
          <cell r="AS120">
            <v>1.8220074999999998</v>
          </cell>
        </row>
        <row r="121">
          <cell r="AS121">
            <v>1.2407919999999999</v>
          </cell>
        </row>
        <row r="122">
          <cell r="AS122">
            <v>0.797848</v>
          </cell>
        </row>
        <row r="123">
          <cell r="AS123">
            <v>2.1886410000000001</v>
          </cell>
        </row>
        <row r="124">
          <cell r="AS124">
            <v>1.7939660000000002</v>
          </cell>
        </row>
        <row r="125">
          <cell r="AS125">
            <v>2.7994289999999995</v>
          </cell>
        </row>
        <row r="126">
          <cell r="AS126">
            <v>8.963749</v>
          </cell>
        </row>
        <row r="127">
          <cell r="AS127">
            <v>2.8812350000000002</v>
          </cell>
        </row>
        <row r="128">
          <cell r="AS128">
            <v>2.2612030000000001</v>
          </cell>
        </row>
        <row r="129">
          <cell r="AS129">
            <v>1.1856770000000001</v>
          </cell>
        </row>
        <row r="130">
          <cell r="AS130">
            <v>7.0542929999999995</v>
          </cell>
        </row>
        <row r="131">
          <cell r="AS131">
            <v>11.305835399999999</v>
          </cell>
        </row>
        <row r="132">
          <cell r="AS132">
            <v>6.0471769999999996</v>
          </cell>
        </row>
        <row r="133">
          <cell r="AS133">
            <v>4.2051449999999999</v>
          </cell>
        </row>
        <row r="134">
          <cell r="AS134">
            <v>0.496141</v>
          </cell>
        </row>
        <row r="135">
          <cell r="AS135">
            <v>2.3417750000000002</v>
          </cell>
        </row>
        <row r="136">
          <cell r="AS136">
            <v>4.0843337999999996</v>
          </cell>
        </row>
        <row r="137">
          <cell r="AS137">
            <v>1.858735</v>
          </cell>
        </row>
        <row r="138">
          <cell r="AS138">
            <v>4.1690309999999995</v>
          </cell>
        </row>
        <row r="139">
          <cell r="AS139">
            <v>0.32977699999999999</v>
          </cell>
        </row>
        <row r="140">
          <cell r="AS140">
            <v>1.5483560000000001</v>
          </cell>
        </row>
        <row r="141">
          <cell r="AS141">
            <v>1.9106530000000002</v>
          </cell>
        </row>
        <row r="142">
          <cell r="AS142">
            <v>6.3522485</v>
          </cell>
        </row>
        <row r="143">
          <cell r="AS143">
            <v>2.2834539999999999</v>
          </cell>
        </row>
        <row r="144">
          <cell r="AS144">
            <v>2.584775</v>
          </cell>
        </row>
        <row r="145">
          <cell r="AS145">
            <v>4.1776659999999994</v>
          </cell>
        </row>
        <row r="146">
          <cell r="AS146">
            <v>0.86633499999999997</v>
          </cell>
        </row>
        <row r="147">
          <cell r="AS147">
            <v>3.711948</v>
          </cell>
        </row>
        <row r="148">
          <cell r="AS148">
            <v>5.4396950000000004</v>
          </cell>
        </row>
        <row r="149">
          <cell r="AS149">
            <v>12.590917000000001</v>
          </cell>
        </row>
        <row r="150">
          <cell r="AS150">
            <v>2.9819290000000001</v>
          </cell>
        </row>
        <row r="151">
          <cell r="AS151">
            <v>5.3396270000000001</v>
          </cell>
        </row>
        <row r="152">
          <cell r="AS152">
            <v>1.7003760000000001</v>
          </cell>
        </row>
        <row r="153">
          <cell r="AS153">
            <v>4.606735500000001</v>
          </cell>
        </row>
        <row r="154">
          <cell r="AS154">
            <v>7.5395329999999996</v>
          </cell>
        </row>
        <row r="155">
          <cell r="AS155">
            <v>3.7813560000000002</v>
          </cell>
        </row>
        <row r="156">
          <cell r="AS156">
            <v>4.5909389999999997</v>
          </cell>
        </row>
      </sheetData>
      <sheetData sheetId="7">
        <row r="5">
          <cell r="Q5">
            <v>0.3150841052070113</v>
          </cell>
        </row>
        <row r="6">
          <cell r="Q6">
            <v>32.279852543096759</v>
          </cell>
        </row>
        <row r="7">
          <cell r="Q7">
            <v>37.965527293935502</v>
          </cell>
        </row>
        <row r="8">
          <cell r="Q8">
            <v>36.092656211567906</v>
          </cell>
        </row>
        <row r="9">
          <cell r="Q9">
            <v>18.463204057487953</v>
          </cell>
        </row>
        <row r="10">
          <cell r="Q10">
            <v>25.207096985953591</v>
          </cell>
        </row>
        <row r="11">
          <cell r="Q11">
            <v>17.096012401121019</v>
          </cell>
        </row>
        <row r="12">
          <cell r="Q12">
            <v>36.491216274433832</v>
          </cell>
        </row>
        <row r="13">
          <cell r="Q13">
            <v>43.420598327727561</v>
          </cell>
        </row>
        <row r="14">
          <cell r="Q14">
            <v>38.469041369149799</v>
          </cell>
        </row>
        <row r="15">
          <cell r="Q15">
            <v>43.326839468804984</v>
          </cell>
        </row>
        <row r="16">
          <cell r="Q16">
            <v>41.272056356292509</v>
          </cell>
        </row>
        <row r="17">
          <cell r="Q17">
            <v>23.986748830120604</v>
          </cell>
        </row>
        <row r="18">
          <cell r="Q18">
            <v>23.90179799636708</v>
          </cell>
        </row>
        <row r="19">
          <cell r="Q19">
            <v>41.300318098555771</v>
          </cell>
        </row>
        <row r="20">
          <cell r="Q20">
            <v>27.124028952018154</v>
          </cell>
        </row>
        <row r="21">
          <cell r="Q21">
            <v>55.543781170785302</v>
          </cell>
        </row>
        <row r="22">
          <cell r="Q22">
            <v>47.776654622352467</v>
          </cell>
        </row>
        <row r="23">
          <cell r="Q23">
            <v>51.407095803194814</v>
          </cell>
        </row>
        <row r="24">
          <cell r="Q24">
            <v>43.346449443374709</v>
          </cell>
        </row>
        <row r="25">
          <cell r="Q25">
            <v>31.023101506794415</v>
          </cell>
        </row>
        <row r="26">
          <cell r="Q26">
            <v>31.131008341141865</v>
          </cell>
        </row>
        <row r="27">
          <cell r="Q27">
            <v>25.928482673439525</v>
          </cell>
        </row>
        <row r="28">
          <cell r="Q28">
            <v>18.874748251498925</v>
          </cell>
        </row>
        <row r="29">
          <cell r="Q29">
            <v>31.490703629345621</v>
          </cell>
        </row>
        <row r="30">
          <cell r="Q30">
            <v>33.240838799274172</v>
          </cell>
        </row>
        <row r="31">
          <cell r="Q31">
            <v>18.371323024108097</v>
          </cell>
        </row>
        <row r="32">
          <cell r="Q32">
            <v>27.607449843793589</v>
          </cell>
        </row>
        <row r="33">
          <cell r="Q33">
            <v>40.558337328745921</v>
          </cell>
        </row>
        <row r="34">
          <cell r="Q34">
            <v>36.015132129881856</v>
          </cell>
        </row>
        <row r="35">
          <cell r="Q35">
            <v>20.551310740037554</v>
          </cell>
        </row>
        <row r="36">
          <cell r="Q36">
            <v>31.28377696965795</v>
          </cell>
        </row>
        <row r="37">
          <cell r="Q37">
            <v>34.041433680893938</v>
          </cell>
        </row>
        <row r="38">
          <cell r="Q38">
            <v>121.70795479286588</v>
          </cell>
        </row>
        <row r="39">
          <cell r="Q39">
            <v>29.381313753712103</v>
          </cell>
        </row>
        <row r="40">
          <cell r="Q40">
            <v>30.30830595053644</v>
          </cell>
        </row>
        <row r="41">
          <cell r="Q41">
            <v>36.523297682946968</v>
          </cell>
        </row>
        <row r="42">
          <cell r="Q42">
            <v>24.101021547797504</v>
          </cell>
        </row>
        <row r="43">
          <cell r="Q43">
            <v>28.26071622312169</v>
          </cell>
        </row>
        <row r="44">
          <cell r="Q44">
            <v>27.605705187362791</v>
          </cell>
        </row>
        <row r="45">
          <cell r="Q45">
            <v>19.791545492986561</v>
          </cell>
        </row>
        <row r="46">
          <cell r="Q46">
            <v>42.884816106430719</v>
          </cell>
        </row>
        <row r="47">
          <cell r="Q47">
            <v>17.785827302515848</v>
          </cell>
        </row>
        <row r="48">
          <cell r="Q48">
            <v>26.660897773007065</v>
          </cell>
        </row>
        <row r="49">
          <cell r="Q49">
            <v>33.642524090284411</v>
          </cell>
        </row>
        <row r="50">
          <cell r="Q50">
            <v>27.148496270910993</v>
          </cell>
        </row>
        <row r="51">
          <cell r="Q51">
            <v>24.077280311698662</v>
          </cell>
        </row>
        <row r="52">
          <cell r="Q52">
            <v>63.337356672821805</v>
          </cell>
        </row>
        <row r="53">
          <cell r="Q53">
            <v>24.900485547118461</v>
          </cell>
        </row>
        <row r="54">
          <cell r="Q54">
            <v>22.747629715760699</v>
          </cell>
        </row>
        <row r="55">
          <cell r="Q55">
            <v>28.940794035648526</v>
          </cell>
        </row>
        <row r="56">
          <cell r="Q56">
            <v>27.135500455200212</v>
          </cell>
        </row>
        <row r="57">
          <cell r="Q57">
            <v>14.794189260798484</v>
          </cell>
        </row>
        <row r="58">
          <cell r="Q58">
            <v>23.336859427353712</v>
          </cell>
        </row>
        <row r="59">
          <cell r="Q59">
            <v>25.601486773435127</v>
          </cell>
        </row>
        <row r="60">
          <cell r="Q60">
            <v>18.378605237461244</v>
          </cell>
        </row>
        <row r="61">
          <cell r="Q61">
            <v>27.535648398698484</v>
          </cell>
        </row>
        <row r="62">
          <cell r="Q62">
            <v>20.549574312072117</v>
          </cell>
        </row>
        <row r="63">
          <cell r="Q63">
            <v>51.794405005261225</v>
          </cell>
        </row>
        <row r="64">
          <cell r="Q64">
            <v>49.646227012680839</v>
          </cell>
        </row>
        <row r="65">
          <cell r="Q65">
            <v>19.230486393011585</v>
          </cell>
        </row>
        <row r="66">
          <cell r="Q66">
            <v>29.707841286860802</v>
          </cell>
        </row>
        <row r="67">
          <cell r="Q67">
            <v>56.902539593291387</v>
          </cell>
        </row>
        <row r="68">
          <cell r="Q68">
            <v>23.564043250109357</v>
          </cell>
        </row>
        <row r="69">
          <cell r="Q69">
            <v>20.737265636567688</v>
          </cell>
        </row>
        <row r="70">
          <cell r="Q70">
            <v>28.591080008725228</v>
          </cell>
        </row>
        <row r="71">
          <cell r="Q71">
            <v>16.566339235306312</v>
          </cell>
        </row>
        <row r="72">
          <cell r="Q72">
            <v>15.839242825972674</v>
          </cell>
        </row>
        <row r="73">
          <cell r="Q73">
            <v>23.047274670368346</v>
          </cell>
        </row>
        <row r="74">
          <cell r="Q74">
            <v>15.456136155240861</v>
          </cell>
        </row>
        <row r="75">
          <cell r="Q75">
            <v>42.218604207433749</v>
          </cell>
        </row>
        <row r="76">
          <cell r="Q76">
            <v>16.705819494723855</v>
          </cell>
        </row>
        <row r="77">
          <cell r="Q77">
            <v>25.882871797704269</v>
          </cell>
        </row>
        <row r="78">
          <cell r="Q78">
            <v>10.33675492245486</v>
          </cell>
        </row>
        <row r="79">
          <cell r="Q79">
            <v>18.404296486682892</v>
          </cell>
        </row>
        <row r="80">
          <cell r="Q80">
            <v>14.820321594400363</v>
          </cell>
        </row>
        <row r="81">
          <cell r="Q81">
            <v>20.536681192758223</v>
          </cell>
        </row>
        <row r="82">
          <cell r="Q82">
            <v>25.737585737216104</v>
          </cell>
        </row>
        <row r="83">
          <cell r="Q83">
            <v>19.102621882685408</v>
          </cell>
        </row>
        <row r="84">
          <cell r="Q84">
            <v>15.785287147128937</v>
          </cell>
        </row>
        <row r="85">
          <cell r="Q85">
            <v>14.609432828531041</v>
          </cell>
        </row>
        <row r="86">
          <cell r="Q86">
            <v>43.243459889272586</v>
          </cell>
        </row>
        <row r="87">
          <cell r="Q87">
            <v>14.891685875491968</v>
          </cell>
        </row>
        <row r="88">
          <cell r="Q88">
            <v>22.796373522782911</v>
          </cell>
        </row>
        <row r="89">
          <cell r="Q89">
            <v>17.011671381689457</v>
          </cell>
        </row>
        <row r="90">
          <cell r="Q90">
            <v>24.811913193757562</v>
          </cell>
        </row>
        <row r="91">
          <cell r="Q91">
            <v>68.379704013619744</v>
          </cell>
        </row>
        <row r="92">
          <cell r="Q92">
            <v>32.523140885697195</v>
          </cell>
        </row>
        <row r="93">
          <cell r="Q93">
            <v>61.735178230973062</v>
          </cell>
        </row>
        <row r="94">
          <cell r="Q94">
            <v>26.689096748025168</v>
          </cell>
        </row>
        <row r="95">
          <cell r="Q95">
            <v>36.82473411264489</v>
          </cell>
        </row>
        <row r="96">
          <cell r="Q96">
            <v>13.031410211483816</v>
          </cell>
        </row>
        <row r="97">
          <cell r="Q97">
            <v>14.455318445860524</v>
          </cell>
        </row>
        <row r="98">
          <cell r="Q98">
            <v>46.16958685421038</v>
          </cell>
        </row>
        <row r="99">
          <cell r="Q99">
            <v>9.0509159030919673</v>
          </cell>
        </row>
        <row r="100">
          <cell r="Q100">
            <v>42.821157895083772</v>
          </cell>
        </row>
        <row r="101">
          <cell r="Q101">
            <v>23.248063445120536</v>
          </cell>
        </row>
        <row r="102">
          <cell r="Q102">
            <v>90.395984258667838</v>
          </cell>
        </row>
        <row r="103">
          <cell r="Q103">
            <v>15.464193639077187</v>
          </cell>
        </row>
        <row r="104">
          <cell r="Q104">
            <v>18.107573548318971</v>
          </cell>
        </row>
        <row r="105">
          <cell r="Q105">
            <v>52.330039632958922</v>
          </cell>
        </row>
        <row r="106">
          <cell r="Q106">
            <v>40.212331892032722</v>
          </cell>
        </row>
        <row r="107">
          <cell r="Q107">
            <v>3.9675765966500784</v>
          </cell>
        </row>
        <row r="108">
          <cell r="Q108">
            <v>62.193080147408999</v>
          </cell>
        </row>
        <row r="109">
          <cell r="Q109">
            <v>28.707948451207223</v>
          </cell>
        </row>
        <row r="110">
          <cell r="Q110">
            <v>37.111481597259953</v>
          </cell>
        </row>
        <row r="111">
          <cell r="Q111">
            <v>24.282892127820226</v>
          </cell>
        </row>
        <row r="112">
          <cell r="Q112">
            <v>12.850989570258115</v>
          </cell>
        </row>
        <row r="113">
          <cell r="Q113">
            <v>15.774452234182135</v>
          </cell>
        </row>
        <row r="114">
          <cell r="Q114">
            <v>17.542633025963696</v>
          </cell>
        </row>
        <row r="115">
          <cell r="Q115">
            <v>16.461323425359641</v>
          </cell>
        </row>
        <row r="116">
          <cell r="Q116">
            <v>20.507952798196971</v>
          </cell>
        </row>
        <row r="117">
          <cell r="Q117">
            <v>17.588219000188197</v>
          </cell>
        </row>
        <row r="118">
          <cell r="Q118">
            <v>63.799037751987299</v>
          </cell>
        </row>
        <row r="119">
          <cell r="Q119">
            <v>26.986002404314643</v>
          </cell>
        </row>
        <row r="120">
          <cell r="Q120">
            <v>14.193053435310928</v>
          </cell>
        </row>
        <row r="121">
          <cell r="Q121">
            <v>20.080076150216406</v>
          </cell>
        </row>
        <row r="122">
          <cell r="Q122">
            <v>59.589509775759218</v>
          </cell>
        </row>
        <row r="123">
          <cell r="Q123">
            <v>25.442647302305147</v>
          </cell>
        </row>
        <row r="124">
          <cell r="Q124">
            <v>14.039244195737064</v>
          </cell>
        </row>
        <row r="125">
          <cell r="Q125">
            <v>114.87368386621259</v>
          </cell>
        </row>
        <row r="126">
          <cell r="Q126">
            <v>16.170228698096402</v>
          </cell>
        </row>
        <row r="127">
          <cell r="Q127">
            <v>20.345295915491</v>
          </cell>
        </row>
        <row r="128">
          <cell r="Q128">
            <v>13.334680267295333</v>
          </cell>
        </row>
        <row r="129">
          <cell r="Q129">
            <v>43.729804761235087</v>
          </cell>
        </row>
        <row r="130">
          <cell r="Q130">
            <v>147.43420926465325</v>
          </cell>
        </row>
        <row r="131">
          <cell r="Q131">
            <v>32.422501890729706</v>
          </cell>
        </row>
        <row r="132">
          <cell r="Q132">
            <v>98.001229095219315</v>
          </cell>
        </row>
        <row r="133">
          <cell r="Q133">
            <v>21.667552603920662</v>
          </cell>
        </row>
        <row r="134">
          <cell r="Q134">
            <v>16.263938404015107</v>
          </cell>
        </row>
        <row r="135">
          <cell r="Q135">
            <v>56.176408055950574</v>
          </cell>
        </row>
        <row r="136">
          <cell r="Q136">
            <v>24.464411029997841</v>
          </cell>
        </row>
        <row r="137">
          <cell r="Q137">
            <v>24.891413459427145</v>
          </cell>
        </row>
        <row r="138">
          <cell r="Q138">
            <v>16.053380007953656</v>
          </cell>
        </row>
        <row r="139">
          <cell r="Q139">
            <v>35.072405667022956</v>
          </cell>
        </row>
        <row r="140">
          <cell r="Q140">
            <v>41.320007419236504</v>
          </cell>
        </row>
        <row r="141">
          <cell r="Q141">
            <v>31.221922456469549</v>
          </cell>
        </row>
        <row r="142">
          <cell r="Q142">
            <v>39.052750426921683</v>
          </cell>
        </row>
        <row r="143">
          <cell r="Q143">
            <v>51.125165495868181</v>
          </cell>
        </row>
        <row r="144">
          <cell r="Q144">
            <v>94.747845587944767</v>
          </cell>
        </row>
        <row r="145">
          <cell r="Q145">
            <v>12.221944491304853</v>
          </cell>
        </row>
        <row r="146">
          <cell r="Q146">
            <v>61.960762731581319</v>
          </cell>
        </row>
        <row r="147">
          <cell r="Q147">
            <v>65.191469317483225</v>
          </cell>
        </row>
        <row r="148">
          <cell r="Q148">
            <v>65.738967896381482</v>
          </cell>
        </row>
        <row r="149">
          <cell r="Q149">
            <v>30.418013592866107</v>
          </cell>
        </row>
        <row r="150">
          <cell r="Q150">
            <v>49.159170105965316</v>
          </cell>
        </row>
        <row r="151">
          <cell r="Q151">
            <v>40.363815368089483</v>
          </cell>
        </row>
        <row r="152">
          <cell r="Q152">
            <v>45.895973526459883</v>
          </cell>
        </row>
        <row r="153">
          <cell r="Q153">
            <v>125.18341444472874</v>
          </cell>
        </row>
        <row r="154">
          <cell r="Q154">
            <v>53.669957560634529</v>
          </cell>
        </row>
        <row r="155">
          <cell r="Q155">
            <v>70.533567242992561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
      <sheetName val="2015-16 Summary"/>
      <sheetName val="2015-16 DSG allocations"/>
      <sheetName val="2015-16 NRA cash transfer"/>
      <sheetName val="2015-16 additions"/>
      <sheetName val="LA Type"/>
      <sheetName val="2014-15 HN block baseline"/>
      <sheetName val="2015-16 HN block "/>
      <sheetName val="2015-16 HN places &amp; deductions"/>
      <sheetName val="Residency to location"/>
    </sheetNames>
    <sheetDataSet>
      <sheetData sheetId="0" refreshError="1"/>
      <sheetData sheetId="1" refreshError="1"/>
      <sheetData sheetId="2">
        <row r="6">
          <cell r="R6">
            <v>0.35905240000000005</v>
          </cell>
          <cell r="S6">
            <v>0.31183774348729032</v>
          </cell>
          <cell r="V6">
            <v>3.0146972002665024E-4</v>
          </cell>
          <cell r="W6">
            <v>1.8254583978574924E-2</v>
          </cell>
        </row>
        <row r="7">
          <cell r="R7">
            <v>17.43372656</v>
          </cell>
          <cell r="S7">
            <v>32.080774030275244</v>
          </cell>
          <cell r="V7">
            <v>2.6445343798556703E-2</v>
          </cell>
          <cell r="W7">
            <v>0</v>
          </cell>
        </row>
        <row r="8">
          <cell r="R8">
            <v>19.634441209999999</v>
          </cell>
          <cell r="S8">
            <v>38.515195172857638</v>
          </cell>
          <cell r="V8">
            <v>4.7818197084028173E-2</v>
          </cell>
          <cell r="W8">
            <v>0</v>
          </cell>
        </row>
        <row r="9">
          <cell r="R9">
            <v>26.450909800000002</v>
          </cell>
          <cell r="S9">
            <v>36.217376328639538</v>
          </cell>
          <cell r="V9">
            <v>3.6909792736994206E-2</v>
          </cell>
          <cell r="W9">
            <v>0</v>
          </cell>
        </row>
        <row r="10">
          <cell r="R10">
            <v>12.576400999999999</v>
          </cell>
          <cell r="S10">
            <v>19.004793607639801</v>
          </cell>
          <cell r="V10">
            <v>2.0615429362021431E-2</v>
          </cell>
          <cell r="W10">
            <v>0</v>
          </cell>
        </row>
        <row r="11">
          <cell r="R11">
            <v>17.693316630000002</v>
          </cell>
          <cell r="S11">
            <v>25.508465405862889</v>
          </cell>
          <cell r="V11">
            <v>2.9497537232657366E-2</v>
          </cell>
          <cell r="W11">
            <v>0</v>
          </cell>
        </row>
        <row r="12">
          <cell r="R12">
            <v>8.5995474899999991</v>
          </cell>
          <cell r="S12">
            <v>17.275555314476783</v>
          </cell>
          <cell r="V12">
            <v>1.4488544753519609E-2</v>
          </cell>
          <cell r="W12">
            <v>0</v>
          </cell>
        </row>
        <row r="13">
          <cell r="R13">
            <v>24.945234500000002</v>
          </cell>
          <cell r="S13">
            <v>36.300303512470691</v>
          </cell>
          <cell r="V13">
            <v>4.3990581534237079E-2</v>
          </cell>
          <cell r="W13">
            <v>0</v>
          </cell>
        </row>
        <row r="14">
          <cell r="R14">
            <v>21.19618659</v>
          </cell>
          <cell r="S14">
            <v>43.587694531393524</v>
          </cell>
          <cell r="V14">
            <v>5.1926284462898799E-2</v>
          </cell>
          <cell r="W14">
            <v>0</v>
          </cell>
        </row>
        <row r="15">
          <cell r="R15">
            <v>27.881667999999998</v>
          </cell>
          <cell r="S15">
            <v>38.506450505932847</v>
          </cell>
          <cell r="V15">
            <v>4.3020179002609002E-2</v>
          </cell>
          <cell r="W15">
            <v>0</v>
          </cell>
        </row>
        <row r="16">
          <cell r="R16">
            <v>24.905047749999998</v>
          </cell>
          <cell r="S16">
            <v>43.591315549329785</v>
          </cell>
          <cell r="V16">
            <v>5.2826194074918648E-2</v>
          </cell>
          <cell r="W16">
            <v>0</v>
          </cell>
        </row>
        <row r="17">
          <cell r="R17">
            <v>18.22895046</v>
          </cell>
          <cell r="S17">
            <v>42.056000526843256</v>
          </cell>
          <cell r="V17">
            <v>3.6894794243460545E-2</v>
          </cell>
          <cell r="W17">
            <v>0</v>
          </cell>
        </row>
        <row r="18">
          <cell r="R18">
            <v>12.32479521</v>
          </cell>
          <cell r="S18">
            <v>23.972351712108519</v>
          </cell>
          <cell r="V18">
            <v>2.313667612503038E-2</v>
          </cell>
          <cell r="W18">
            <v>0</v>
          </cell>
        </row>
        <row r="19">
          <cell r="R19">
            <v>15.125955540000001</v>
          </cell>
          <cell r="S19">
            <v>23.853949033917608</v>
          </cell>
          <cell r="V19">
            <v>5.1360841256679654E-2</v>
          </cell>
          <cell r="W19">
            <v>0</v>
          </cell>
        </row>
        <row r="20">
          <cell r="R20">
            <v>19.56638418</v>
          </cell>
          <cell r="S20">
            <v>41.315178089689994</v>
          </cell>
          <cell r="V20">
            <v>6.5624408607194304E-2</v>
          </cell>
          <cell r="W20">
            <v>0</v>
          </cell>
        </row>
        <row r="21">
          <cell r="R21">
            <v>11.108879439999999</v>
          </cell>
          <cell r="S21">
            <v>27.226729504581826</v>
          </cell>
          <cell r="V21">
            <v>5.3486127790399872E-2</v>
          </cell>
          <cell r="W21">
            <v>0</v>
          </cell>
        </row>
        <row r="22">
          <cell r="R22">
            <v>22.343699019999999</v>
          </cell>
          <cell r="S22">
            <v>55.532397754628676</v>
          </cell>
          <cell r="V22">
            <v>5.7649709595345058E-2</v>
          </cell>
          <cell r="W22">
            <v>0</v>
          </cell>
        </row>
        <row r="23">
          <cell r="R23">
            <v>14.74829609</v>
          </cell>
          <cell r="S23">
            <v>47.926453724323522</v>
          </cell>
          <cell r="V23">
            <v>6.2671205230415819E-2</v>
          </cell>
          <cell r="W23">
            <v>0</v>
          </cell>
        </row>
        <row r="24">
          <cell r="R24">
            <v>21.58534659</v>
          </cell>
          <cell r="S24">
            <v>51.238572721242562</v>
          </cell>
          <cell r="V24">
            <v>6.9032066338042805E-2</v>
          </cell>
          <cell r="W24">
            <v>0</v>
          </cell>
        </row>
        <row r="25">
          <cell r="R25">
            <v>25.280355999999998</v>
          </cell>
          <cell r="S25">
            <v>43.830479929328305</v>
          </cell>
          <cell r="V25">
            <v>6.2777694534504838E-2</v>
          </cell>
          <cell r="W25">
            <v>0</v>
          </cell>
        </row>
        <row r="26">
          <cell r="R26">
            <v>17.72606124</v>
          </cell>
          <cell r="S26">
            <v>31.457889207529085</v>
          </cell>
          <cell r="V26">
            <v>7.043292563408704E-2</v>
          </cell>
          <cell r="W26">
            <v>0</v>
          </cell>
        </row>
        <row r="27">
          <cell r="R27">
            <v>15.455375</v>
          </cell>
          <cell r="S27">
            <v>31.796000013802242</v>
          </cell>
          <cell r="V27">
            <v>4.6729306453484151E-2</v>
          </cell>
          <cell r="W27">
            <v>0</v>
          </cell>
        </row>
        <row r="28">
          <cell r="R28">
            <v>11.88544192</v>
          </cell>
          <cell r="S28">
            <v>25.964158215036797</v>
          </cell>
          <cell r="V28">
            <v>4.5130467042795552E-2</v>
          </cell>
          <cell r="W28">
            <v>0</v>
          </cell>
        </row>
        <row r="29">
          <cell r="R29">
            <v>10.849921220000001</v>
          </cell>
          <cell r="S29">
            <v>18.98113783403214</v>
          </cell>
          <cell r="V29">
            <v>5.2416735201449613E-2</v>
          </cell>
          <cell r="W29">
            <v>0</v>
          </cell>
        </row>
        <row r="30">
          <cell r="R30">
            <v>19.29972995</v>
          </cell>
          <cell r="S30">
            <v>32.500580470948577</v>
          </cell>
          <cell r="V30">
            <v>5.9395534242663563E-2</v>
          </cell>
          <cell r="W30">
            <v>0</v>
          </cell>
        </row>
        <row r="31">
          <cell r="R31">
            <v>13.194183299999999</v>
          </cell>
          <cell r="S31">
            <v>33.150418464400879</v>
          </cell>
          <cell r="V31">
            <v>5.0847892777828335E-2</v>
          </cell>
          <cell r="W31">
            <v>0</v>
          </cell>
        </row>
        <row r="32">
          <cell r="R32">
            <v>7.6083334000000011</v>
          </cell>
          <cell r="S32">
            <v>18.497238454114839</v>
          </cell>
          <cell r="V32">
            <v>3.0485937956525835E-2</v>
          </cell>
          <cell r="W32">
            <v>0</v>
          </cell>
        </row>
        <row r="33">
          <cell r="R33">
            <v>11.12153949</v>
          </cell>
          <cell r="S33">
            <v>27.570252234383698</v>
          </cell>
          <cell r="V33">
            <v>3.3250160314780147E-2</v>
          </cell>
          <cell r="W33">
            <v>0</v>
          </cell>
        </row>
        <row r="34">
          <cell r="R34">
            <v>21.897824149999998</v>
          </cell>
          <cell r="S34">
            <v>41.062440315210694</v>
          </cell>
          <cell r="V34">
            <v>7.4103057001774678E-2</v>
          </cell>
          <cell r="W34">
            <v>0</v>
          </cell>
        </row>
        <row r="35">
          <cell r="R35">
            <v>18.387692200000004</v>
          </cell>
          <cell r="S35">
            <v>35.959288200485815</v>
          </cell>
          <cell r="V35">
            <v>6.5672403786502034E-2</v>
          </cell>
          <cell r="W35">
            <v>0</v>
          </cell>
        </row>
        <row r="36">
          <cell r="R36">
            <v>9.4883257099999998</v>
          </cell>
          <cell r="S36">
            <v>20.647257773439577</v>
          </cell>
          <cell r="V36">
            <v>3.3878597193840676E-2</v>
          </cell>
          <cell r="W36">
            <v>0</v>
          </cell>
        </row>
        <row r="37">
          <cell r="R37">
            <v>10.190704080000001</v>
          </cell>
          <cell r="S37">
            <v>31.856137839168085</v>
          </cell>
          <cell r="V37">
            <v>4.3797100967652811E-2</v>
          </cell>
          <cell r="W37">
            <v>0</v>
          </cell>
        </row>
        <row r="38">
          <cell r="R38">
            <v>17.4651669</v>
          </cell>
          <cell r="S38">
            <v>34.23309292555895</v>
          </cell>
          <cell r="V38">
            <v>5.3498126585226805E-2</v>
          </cell>
          <cell r="W38">
            <v>0</v>
          </cell>
        </row>
        <row r="39">
          <cell r="R39">
            <v>81.586964550000005</v>
          </cell>
          <cell r="S39">
            <v>123.30155125975527</v>
          </cell>
          <cell r="V39">
            <v>0.24665622555852107</v>
          </cell>
          <cell r="W39">
            <v>0</v>
          </cell>
        </row>
        <row r="40">
          <cell r="R40">
            <v>16.563302919999998</v>
          </cell>
          <cell r="S40">
            <v>29.725427468825128</v>
          </cell>
          <cell r="V40">
            <v>6.8199649946924443E-2</v>
          </cell>
          <cell r="W40">
            <v>0</v>
          </cell>
        </row>
        <row r="41">
          <cell r="R41">
            <v>13.526848609999998</v>
          </cell>
          <cell r="S41">
            <v>30.807072629820674</v>
          </cell>
          <cell r="V41">
            <v>6.4414030179027595E-2</v>
          </cell>
          <cell r="W41">
            <v>0</v>
          </cell>
        </row>
        <row r="42">
          <cell r="R42">
            <v>16.47115174</v>
          </cell>
          <cell r="S42">
            <v>36.925966659232891</v>
          </cell>
          <cell r="V42">
            <v>6.7149755399567954E-2</v>
          </cell>
          <cell r="W42">
            <v>0</v>
          </cell>
        </row>
        <row r="43">
          <cell r="R43">
            <v>8.0500073400000005</v>
          </cell>
          <cell r="S43">
            <v>24.713084076527</v>
          </cell>
          <cell r="V43">
            <v>4.7029276324157439E-2</v>
          </cell>
          <cell r="W43">
            <v>0</v>
          </cell>
        </row>
        <row r="44">
          <cell r="R44">
            <v>14.817177280000001</v>
          </cell>
          <cell r="S44">
            <v>28.358971300014463</v>
          </cell>
          <cell r="V44">
            <v>5.9930980461815372E-2</v>
          </cell>
          <cell r="W44">
            <v>0</v>
          </cell>
        </row>
        <row r="45">
          <cell r="R45">
            <v>14.26482442</v>
          </cell>
          <cell r="S45">
            <v>27.668669595297313</v>
          </cell>
          <cell r="V45">
            <v>5.0295948215789497E-2</v>
          </cell>
          <cell r="W45">
            <v>0</v>
          </cell>
        </row>
        <row r="46">
          <cell r="R46">
            <v>8.5593857500000006</v>
          </cell>
          <cell r="S46">
            <v>19.702403530928258</v>
          </cell>
          <cell r="V46">
            <v>2.6530835211698585E-2</v>
          </cell>
          <cell r="W46">
            <v>0</v>
          </cell>
        </row>
        <row r="47">
          <cell r="R47">
            <v>26.980795839999999</v>
          </cell>
          <cell r="S47">
            <v>43.977307737843965</v>
          </cell>
          <cell r="V47">
            <v>7.9785986201680023E-2</v>
          </cell>
          <cell r="W47">
            <v>0</v>
          </cell>
        </row>
        <row r="48">
          <cell r="R48">
            <v>7.4187384999999999</v>
          </cell>
          <cell r="S48">
            <v>18.40405385443043</v>
          </cell>
          <cell r="V48">
            <v>3.476800786038696E-2</v>
          </cell>
          <cell r="W48">
            <v>0</v>
          </cell>
        </row>
        <row r="49">
          <cell r="R49">
            <v>12.186874360000001</v>
          </cell>
          <cell r="S49">
            <v>27.090628557663717</v>
          </cell>
          <cell r="V49">
            <v>5.1740303143081361E-2</v>
          </cell>
          <cell r="W49">
            <v>0</v>
          </cell>
        </row>
        <row r="50">
          <cell r="R50">
            <v>15.409133240000001</v>
          </cell>
          <cell r="S50">
            <v>33.975072225318236</v>
          </cell>
          <cell r="V50">
            <v>6.1976774979807171E-2</v>
          </cell>
          <cell r="W50">
            <v>0</v>
          </cell>
        </row>
        <row r="51">
          <cell r="R51">
            <v>16.837377110000002</v>
          </cell>
          <cell r="S51">
            <v>27.549981214831309</v>
          </cell>
          <cell r="V51">
            <v>6.290368188018762E-2</v>
          </cell>
          <cell r="W51">
            <v>0</v>
          </cell>
        </row>
        <row r="52">
          <cell r="R52">
            <v>8.6051304500000008</v>
          </cell>
          <cell r="S52">
            <v>24.171852837284039</v>
          </cell>
          <cell r="V52">
            <v>3.9786503796750999E-2</v>
          </cell>
          <cell r="W52">
            <v>0</v>
          </cell>
        </row>
        <row r="53">
          <cell r="R53">
            <v>40.7762642</v>
          </cell>
          <cell r="S53">
            <v>64.073363899568577</v>
          </cell>
          <cell r="V53">
            <v>9.5531404713320708E-2</v>
          </cell>
          <cell r="W53">
            <v>0</v>
          </cell>
        </row>
        <row r="54">
          <cell r="R54">
            <v>14.327383900000001</v>
          </cell>
          <cell r="S54">
            <v>25.584066016321394</v>
          </cell>
          <cell r="V54">
            <v>5.6179857229045962E-2</v>
          </cell>
          <cell r="W54">
            <v>0</v>
          </cell>
        </row>
        <row r="55">
          <cell r="R55">
            <v>12.91595143</v>
          </cell>
          <cell r="S55">
            <v>22.815773339315982</v>
          </cell>
          <cell r="V55">
            <v>4.5827896992110935E-2</v>
          </cell>
          <cell r="W55">
            <v>0</v>
          </cell>
        </row>
        <row r="56">
          <cell r="R56">
            <v>21.95853834</v>
          </cell>
          <cell r="S56">
            <v>29.441682960760314</v>
          </cell>
          <cell r="V56">
            <v>4.4392541160939269E-2</v>
          </cell>
          <cell r="W56">
            <v>0</v>
          </cell>
        </row>
        <row r="57">
          <cell r="R57">
            <v>15.175147499999998</v>
          </cell>
          <cell r="S57">
            <v>28.231048258460955</v>
          </cell>
          <cell r="V57">
            <v>5.3912085006755935E-2</v>
          </cell>
          <cell r="W57">
            <v>0</v>
          </cell>
        </row>
        <row r="58">
          <cell r="R58">
            <v>10.1349584</v>
          </cell>
          <cell r="S58">
            <v>14.732063059309818</v>
          </cell>
          <cell r="V58">
            <v>4.8050673733799974E-2</v>
          </cell>
          <cell r="W58">
            <v>0</v>
          </cell>
        </row>
        <row r="59">
          <cell r="R59">
            <v>12.442196460000002</v>
          </cell>
          <cell r="S59">
            <v>24.083469836404863</v>
          </cell>
          <cell r="V59">
            <v>5.0084469456964834E-2</v>
          </cell>
          <cell r="W59">
            <v>0</v>
          </cell>
        </row>
        <row r="60">
          <cell r="R60">
            <v>13.374728339999999</v>
          </cell>
          <cell r="S60">
            <v>25.958093129409182</v>
          </cell>
          <cell r="V60">
            <v>6.3565115445022205E-2</v>
          </cell>
          <cell r="W60">
            <v>0</v>
          </cell>
        </row>
        <row r="61">
          <cell r="R61">
            <v>11.722253819999999</v>
          </cell>
          <cell r="S61">
            <v>18.417254550560497</v>
          </cell>
          <cell r="V61">
            <v>4.3059175085796528E-2</v>
          </cell>
          <cell r="W61">
            <v>0</v>
          </cell>
        </row>
        <row r="62">
          <cell r="R62">
            <v>14.281568650000001</v>
          </cell>
          <cell r="S62">
            <v>27.802695679394031</v>
          </cell>
          <cell r="V62">
            <v>5.9055068439449382E-2</v>
          </cell>
          <cell r="W62">
            <v>0</v>
          </cell>
        </row>
        <row r="63">
          <cell r="R63">
            <v>12.794804560000001</v>
          </cell>
          <cell r="S63">
            <v>20.779661969857692</v>
          </cell>
          <cell r="V63">
            <v>5.7724702063013368E-2</v>
          </cell>
          <cell r="W63">
            <v>0</v>
          </cell>
        </row>
        <row r="64">
          <cell r="R64">
            <v>27.083973049999997</v>
          </cell>
          <cell r="S64">
            <v>52.437943364384516</v>
          </cell>
          <cell r="V64">
            <v>9.9694986518265874E-2</v>
          </cell>
          <cell r="W64">
            <v>0</v>
          </cell>
        </row>
        <row r="65">
          <cell r="R65">
            <v>40.783737360000003</v>
          </cell>
          <cell r="S65">
            <v>49.967509941342534</v>
          </cell>
          <cell r="V65">
            <v>0.11898604890126475</v>
          </cell>
          <cell r="W65">
            <v>0</v>
          </cell>
        </row>
        <row r="66">
          <cell r="R66">
            <v>11.404264959999999</v>
          </cell>
          <cell r="S66">
            <v>19.778929272952503</v>
          </cell>
          <cell r="V66">
            <v>4.7266252521989328E-2</v>
          </cell>
          <cell r="W66">
            <v>0</v>
          </cell>
        </row>
        <row r="67">
          <cell r="R67">
            <v>23.727590399999997</v>
          </cell>
          <cell r="S67">
            <v>30.159446966025769</v>
          </cell>
          <cell r="V67">
            <v>8.8614099495594775E-2</v>
          </cell>
          <cell r="W67">
            <v>0</v>
          </cell>
        </row>
        <row r="68">
          <cell r="R68">
            <v>39.159627</v>
          </cell>
          <cell r="S68">
            <v>58.345880972203268</v>
          </cell>
          <cell r="V68">
            <v>0.14894553973475899</v>
          </cell>
          <cell r="W68">
            <v>0</v>
          </cell>
        </row>
        <row r="69">
          <cell r="R69">
            <v>17.19688026</v>
          </cell>
          <cell r="S69">
            <v>23.849294149145646</v>
          </cell>
          <cell r="V69">
            <v>6.6555815055634848E-2</v>
          </cell>
          <cell r="W69">
            <v>0</v>
          </cell>
        </row>
        <row r="70">
          <cell r="R70">
            <v>9.2222317300000007</v>
          </cell>
          <cell r="S70">
            <v>20.757870574169974</v>
          </cell>
          <cell r="V70">
            <v>3.4442540550706453E-2</v>
          </cell>
          <cell r="W70">
            <v>0</v>
          </cell>
        </row>
        <row r="71">
          <cell r="R71">
            <v>15.558051800000001</v>
          </cell>
          <cell r="S71">
            <v>30.145174438026288</v>
          </cell>
          <cell r="V71">
            <v>4.7704208533172324E-2</v>
          </cell>
          <cell r="W71">
            <v>0</v>
          </cell>
        </row>
        <row r="72">
          <cell r="R72">
            <v>7.8350460399999999</v>
          </cell>
          <cell r="S72">
            <v>17.741040485726817</v>
          </cell>
          <cell r="V72">
            <v>3.8054177793612788E-2</v>
          </cell>
          <cell r="W72">
            <v>0</v>
          </cell>
        </row>
        <row r="73">
          <cell r="R73">
            <v>7.1265257399999999</v>
          </cell>
          <cell r="S73">
            <v>16.059141932070954</v>
          </cell>
          <cell r="V73">
            <v>2.7588229005821911E-2</v>
          </cell>
          <cell r="W73">
            <v>0</v>
          </cell>
        </row>
        <row r="74">
          <cell r="R74">
            <v>16.130723760000002</v>
          </cell>
          <cell r="S74">
            <v>23.20895147947704</v>
          </cell>
          <cell r="V74">
            <v>5.2140762920430198E-2</v>
          </cell>
          <cell r="W74">
            <v>0</v>
          </cell>
        </row>
        <row r="75">
          <cell r="R75">
            <v>6.7783048399999997</v>
          </cell>
          <cell r="S75">
            <v>15.82647904714513</v>
          </cell>
          <cell r="V75">
            <v>3.3544130788039965E-2</v>
          </cell>
          <cell r="W75">
            <v>0</v>
          </cell>
        </row>
        <row r="76">
          <cell r="R76">
            <v>30.665936630000001</v>
          </cell>
          <cell r="S76">
            <v>42.625524314441719</v>
          </cell>
          <cell r="V76">
            <v>6.9009568597742307E-2</v>
          </cell>
          <cell r="W76">
            <v>0</v>
          </cell>
        </row>
        <row r="77">
          <cell r="R77">
            <v>8.1383529299999999</v>
          </cell>
          <cell r="S77">
            <v>16.959162711722065</v>
          </cell>
          <cell r="V77">
            <v>4.0102972010311315E-2</v>
          </cell>
          <cell r="W77">
            <v>0</v>
          </cell>
        </row>
        <row r="78">
          <cell r="R78">
            <v>11.768304059999998</v>
          </cell>
          <cell r="S78">
            <v>25.84298918062234</v>
          </cell>
          <cell r="V78">
            <v>5.1780799075622254E-2</v>
          </cell>
          <cell r="W78">
            <v>0</v>
          </cell>
        </row>
        <row r="79">
          <cell r="R79">
            <v>4.5168460800000005</v>
          </cell>
          <cell r="S79">
            <v>10.489074453233716</v>
          </cell>
          <cell r="V79">
            <v>1.9399051536441267E-2</v>
          </cell>
          <cell r="W79">
            <v>0</v>
          </cell>
        </row>
        <row r="80">
          <cell r="R80">
            <v>8.0881668399999995</v>
          </cell>
          <cell r="S80">
            <v>19.576719063609289</v>
          </cell>
          <cell r="V80">
            <v>2.4827006346274334E-2</v>
          </cell>
          <cell r="W80">
            <v>0</v>
          </cell>
        </row>
        <row r="81">
          <cell r="R81">
            <v>6.5855460499999996</v>
          </cell>
          <cell r="S81">
            <v>14.890832298862383</v>
          </cell>
          <cell r="V81">
            <v>2.8036683962478475E-2</v>
          </cell>
          <cell r="W81">
            <v>0</v>
          </cell>
        </row>
        <row r="82">
          <cell r="R82">
            <v>9.3617294999999991</v>
          </cell>
          <cell r="S82">
            <v>20.992204382616187</v>
          </cell>
          <cell r="V82">
            <v>3.8652617685605989E-2</v>
          </cell>
          <cell r="W82">
            <v>0</v>
          </cell>
        </row>
        <row r="83">
          <cell r="R83">
            <v>15.376594740000002</v>
          </cell>
          <cell r="S83">
            <v>25.885370237244</v>
          </cell>
          <cell r="V83">
            <v>4.9514526702685593E-2</v>
          </cell>
          <cell r="W83">
            <v>0</v>
          </cell>
        </row>
        <row r="84">
          <cell r="R84">
            <v>13.432366219999999</v>
          </cell>
          <cell r="S84">
            <v>19.114561124163512</v>
          </cell>
          <cell r="V84">
            <v>6.2015771062994697E-2</v>
          </cell>
          <cell r="W84">
            <v>0</v>
          </cell>
        </row>
        <row r="85">
          <cell r="R85">
            <v>7.70965071</v>
          </cell>
          <cell r="S85">
            <v>15.872512874812617</v>
          </cell>
          <cell r="V85">
            <v>2.8573630030983652E-2</v>
          </cell>
          <cell r="W85">
            <v>0</v>
          </cell>
        </row>
        <row r="86">
          <cell r="R86">
            <v>7.6771597999999992</v>
          </cell>
          <cell r="S86">
            <v>14.668471678107151</v>
          </cell>
          <cell r="V86">
            <v>3.3182667093878654E-2</v>
          </cell>
          <cell r="W86">
            <v>0</v>
          </cell>
        </row>
        <row r="87">
          <cell r="R87">
            <v>23.947817079999997</v>
          </cell>
          <cell r="S87">
            <v>43.972365199271941</v>
          </cell>
          <cell r="V87">
            <v>0.10924452735114987</v>
          </cell>
          <cell r="W87">
            <v>0</v>
          </cell>
        </row>
        <row r="88">
          <cell r="R88">
            <v>6.5946968200000002</v>
          </cell>
          <cell r="S88">
            <v>15.179532731640901</v>
          </cell>
          <cell r="V88">
            <v>3.2516733980983967E-2</v>
          </cell>
          <cell r="W88">
            <v>0</v>
          </cell>
        </row>
        <row r="89">
          <cell r="R89">
            <v>14.891812290000001</v>
          </cell>
          <cell r="S89">
            <v>23.013176713277705</v>
          </cell>
          <cell r="V89">
            <v>4.6525326941426325E-2</v>
          </cell>
          <cell r="W89">
            <v>0</v>
          </cell>
        </row>
        <row r="90">
          <cell r="R90">
            <v>8.3596431100000004</v>
          </cell>
          <cell r="S90">
            <v>17.25817643723115</v>
          </cell>
          <cell r="V90">
            <v>3.4583526389922889E-2</v>
          </cell>
          <cell r="W90">
            <v>0</v>
          </cell>
        </row>
        <row r="91">
          <cell r="R91">
            <v>12.369309599999999</v>
          </cell>
          <cell r="S91">
            <v>25.354205573602307</v>
          </cell>
          <cell r="V91">
            <v>5.379359690783999E-2</v>
          </cell>
          <cell r="W91">
            <v>0</v>
          </cell>
        </row>
        <row r="92">
          <cell r="R92">
            <v>23.0450515</v>
          </cell>
          <cell r="S92">
            <v>68.996237720305501</v>
          </cell>
          <cell r="V92">
            <v>0.10359609468637195</v>
          </cell>
          <cell r="W92">
            <v>0</v>
          </cell>
        </row>
        <row r="93">
          <cell r="R93">
            <v>13.969764540000002</v>
          </cell>
          <cell r="S93">
            <v>32.67127490012841</v>
          </cell>
          <cell r="V93">
            <v>5.8065167866227549E-2</v>
          </cell>
          <cell r="W93">
            <v>0</v>
          </cell>
        </row>
        <row r="94">
          <cell r="R94">
            <v>33.653995980000005</v>
          </cell>
          <cell r="S94">
            <v>62.374631406448891</v>
          </cell>
          <cell r="V94">
            <v>0.1429866382538342</v>
          </cell>
          <cell r="W94">
            <v>0</v>
          </cell>
        </row>
        <row r="95">
          <cell r="R95">
            <v>14.81240144</v>
          </cell>
          <cell r="S95">
            <v>27.531682713974682</v>
          </cell>
          <cell r="V95">
            <v>5.2269749964819708E-2</v>
          </cell>
          <cell r="W95">
            <v>0</v>
          </cell>
        </row>
        <row r="96">
          <cell r="R96">
            <v>12.795181229999999</v>
          </cell>
          <cell r="S96">
            <v>37.12094175428453</v>
          </cell>
          <cell r="V96">
            <v>7.2717196199264103E-2</v>
          </cell>
          <cell r="W96">
            <v>0</v>
          </cell>
        </row>
        <row r="97">
          <cell r="R97">
            <v>5.9236040000000001</v>
          </cell>
          <cell r="S97">
            <v>13.612017938013649</v>
          </cell>
          <cell r="V97">
            <v>2.5816906919496174E-2</v>
          </cell>
          <cell r="W97">
            <v>0</v>
          </cell>
        </row>
        <row r="98">
          <cell r="R98">
            <v>7.8924580000000004</v>
          </cell>
          <cell r="S98">
            <v>14.408215282866502</v>
          </cell>
          <cell r="V98">
            <v>2.8984588753806047E-2</v>
          </cell>
          <cell r="W98">
            <v>0</v>
          </cell>
        </row>
        <row r="99">
          <cell r="R99">
            <v>22.885074399999997</v>
          </cell>
          <cell r="S99">
            <v>46.578163677715636</v>
          </cell>
          <cell r="V99">
            <v>9.2339725289356966E-2</v>
          </cell>
          <cell r="W99">
            <v>0</v>
          </cell>
        </row>
        <row r="100">
          <cell r="R100">
            <v>4.9550786000000002</v>
          </cell>
          <cell r="S100">
            <v>9.2415828647483007</v>
          </cell>
          <cell r="V100">
            <v>2.0058985251922491E-2</v>
          </cell>
          <cell r="W100">
            <v>0</v>
          </cell>
        </row>
        <row r="101">
          <cell r="R101">
            <v>19.358040320000001</v>
          </cell>
          <cell r="S101">
            <v>44.061576510599288</v>
          </cell>
          <cell r="V101">
            <v>9.0823377593103508E-2</v>
          </cell>
          <cell r="W101">
            <v>0</v>
          </cell>
        </row>
        <row r="102">
          <cell r="R102">
            <v>12.186863120000002</v>
          </cell>
          <cell r="S102">
            <v>23.906473500795183</v>
          </cell>
          <cell r="V102">
            <v>4.3596121154301705E-2</v>
          </cell>
          <cell r="W102">
            <v>0</v>
          </cell>
        </row>
        <row r="103">
          <cell r="R103">
            <v>58.747644379999997</v>
          </cell>
          <cell r="S103">
            <v>91.768932595099784</v>
          </cell>
          <cell r="V103">
            <v>0.24722916801150704</v>
          </cell>
          <cell r="W103">
            <v>0</v>
          </cell>
        </row>
        <row r="104">
          <cell r="R104">
            <v>10.59583364</v>
          </cell>
          <cell r="S104">
            <v>15.681512965184632</v>
          </cell>
          <cell r="V104">
            <v>3.5051479388173212E-2</v>
          </cell>
          <cell r="W104">
            <v>0</v>
          </cell>
        </row>
        <row r="105">
          <cell r="R105">
            <v>14.173298299999999</v>
          </cell>
          <cell r="S105">
            <v>18.416800820166888</v>
          </cell>
          <cell r="V105">
            <v>4.2040777374860727E-2</v>
          </cell>
          <cell r="W105">
            <v>0</v>
          </cell>
        </row>
        <row r="106">
          <cell r="R106">
            <v>22.453720780000001</v>
          </cell>
          <cell r="S106">
            <v>52.843496558714548</v>
          </cell>
          <cell r="V106">
            <v>0.12865707753177144</v>
          </cell>
          <cell r="W106">
            <v>0</v>
          </cell>
        </row>
        <row r="107">
          <cell r="R107">
            <v>18.90202743</v>
          </cell>
          <cell r="S107">
            <v>40.481319737316085</v>
          </cell>
          <cell r="V107">
            <v>6.7655204631652435E-2</v>
          </cell>
          <cell r="W107">
            <v>0</v>
          </cell>
        </row>
        <row r="108">
          <cell r="R108">
            <v>1.4310327700000001</v>
          </cell>
          <cell r="S108">
            <v>3.9752788713554437</v>
          </cell>
          <cell r="V108">
            <v>7.7902175413851809E-3</v>
          </cell>
          <cell r="W108">
            <v>0</v>
          </cell>
        </row>
        <row r="109">
          <cell r="R109">
            <v>32.102128659999998</v>
          </cell>
          <cell r="S109">
            <v>63.545697390780738</v>
          </cell>
          <cell r="V109">
            <v>0.1589990299503741</v>
          </cell>
          <cell r="W109">
            <v>0</v>
          </cell>
        </row>
        <row r="110">
          <cell r="R110">
            <v>15.961873360000002</v>
          </cell>
          <cell r="S110">
            <v>28.52257079567886</v>
          </cell>
          <cell r="V110">
            <v>4.9082570088916061E-2</v>
          </cell>
          <cell r="W110">
            <v>0</v>
          </cell>
        </row>
        <row r="111">
          <cell r="R111">
            <v>19.256644419999997</v>
          </cell>
          <cell r="S111">
            <v>37.385358355789911</v>
          </cell>
          <cell r="V111">
            <v>8.943001754382611E-2</v>
          </cell>
          <cell r="W111">
            <v>0</v>
          </cell>
        </row>
        <row r="112">
          <cell r="R112">
            <v>10.481962859999999</v>
          </cell>
          <cell r="S112">
            <v>24.498633602284396</v>
          </cell>
          <cell r="V112">
            <v>4.3465634260558828E-2</v>
          </cell>
          <cell r="W112">
            <v>0</v>
          </cell>
        </row>
        <row r="113">
          <cell r="R113">
            <v>5.2067719000000006</v>
          </cell>
          <cell r="S113">
            <v>12.597978428042587</v>
          </cell>
          <cell r="V113">
            <v>2.2847205199830661E-2</v>
          </cell>
          <cell r="W113">
            <v>0</v>
          </cell>
        </row>
        <row r="114">
          <cell r="R114">
            <v>7.368662650000001</v>
          </cell>
          <cell r="S114">
            <v>16.01603440289319</v>
          </cell>
          <cell r="V114">
            <v>2.6949293181287821E-2</v>
          </cell>
          <cell r="W114">
            <v>0</v>
          </cell>
        </row>
        <row r="115">
          <cell r="R115">
            <v>6.76054025</v>
          </cell>
          <cell r="S115">
            <v>19.100033193017957</v>
          </cell>
          <cell r="V115">
            <v>3.298468697923429E-2</v>
          </cell>
          <cell r="W115">
            <v>0</v>
          </cell>
        </row>
        <row r="116">
          <cell r="R116">
            <v>9.4843748999999988</v>
          </cell>
          <cell r="S116">
            <v>16.7097462133415</v>
          </cell>
          <cell r="V116">
            <v>2.4690520055117991E-2</v>
          </cell>
          <cell r="W116">
            <v>0</v>
          </cell>
        </row>
        <row r="117">
          <cell r="R117">
            <v>11.36711474</v>
          </cell>
          <cell r="S117">
            <v>20.595703639437524</v>
          </cell>
          <cell r="V117">
            <v>3.3841100960006518E-2</v>
          </cell>
          <cell r="W117">
            <v>0</v>
          </cell>
        </row>
        <row r="118">
          <cell r="R118">
            <v>6.7796870399999998</v>
          </cell>
          <cell r="S118">
            <v>17.984924809158642</v>
          </cell>
          <cell r="V118">
            <v>3.243574211590218E-2</v>
          </cell>
          <cell r="W118">
            <v>0</v>
          </cell>
        </row>
        <row r="119">
          <cell r="R119">
            <v>25.666191090000002</v>
          </cell>
          <cell r="S119">
            <v>64.138275148994225</v>
          </cell>
          <cell r="V119">
            <v>0.11301064907745295</v>
          </cell>
          <cell r="W119">
            <v>0</v>
          </cell>
        </row>
        <row r="120">
          <cell r="R120">
            <v>13.422373820000001</v>
          </cell>
          <cell r="S120">
            <v>27.215475533501525</v>
          </cell>
          <cell r="V120">
            <v>4.278620250348384E-2</v>
          </cell>
          <cell r="W120">
            <v>0</v>
          </cell>
        </row>
        <row r="121">
          <cell r="R121">
            <v>5.5287326199999995</v>
          </cell>
          <cell r="S121">
            <v>14.338052178860753</v>
          </cell>
          <cell r="V121">
            <v>2.5635425147738835E-2</v>
          </cell>
          <cell r="W121">
            <v>0</v>
          </cell>
        </row>
        <row r="122">
          <cell r="R122">
            <v>8.8489020000000007</v>
          </cell>
          <cell r="S122">
            <v>20.480183672223841</v>
          </cell>
          <cell r="V122">
            <v>4.263021817073373E-2</v>
          </cell>
          <cell r="W122">
            <v>0</v>
          </cell>
        </row>
        <row r="123">
          <cell r="R123">
            <v>27.126464339999998</v>
          </cell>
          <cell r="S123">
            <v>60.15602896466865</v>
          </cell>
          <cell r="V123">
            <v>0.12990345234441894</v>
          </cell>
          <cell r="W123">
            <v>0</v>
          </cell>
        </row>
        <row r="124">
          <cell r="R124">
            <v>13.512402549999999</v>
          </cell>
          <cell r="S124">
            <v>25.704093345436405</v>
          </cell>
          <cell r="V124">
            <v>4.8155663188535626E-2</v>
          </cell>
          <cell r="W124">
            <v>0</v>
          </cell>
        </row>
        <row r="125">
          <cell r="R125">
            <v>4.9881379799999994</v>
          </cell>
          <cell r="S125">
            <v>14.235590215696948</v>
          </cell>
          <cell r="V125">
            <v>2.4320057264836485E-2</v>
          </cell>
          <cell r="W125">
            <v>0</v>
          </cell>
        </row>
        <row r="126">
          <cell r="R126">
            <v>56.07665635</v>
          </cell>
          <cell r="S126">
            <v>116.69317717964299</v>
          </cell>
          <cell r="V126">
            <v>0.27364751452170316</v>
          </cell>
          <cell r="W126">
            <v>0</v>
          </cell>
        </row>
        <row r="127">
          <cell r="R127">
            <v>7.97979006</v>
          </cell>
          <cell r="S127">
            <v>16.520714760011987</v>
          </cell>
          <cell r="V127">
            <v>3.6723811417176774E-2</v>
          </cell>
          <cell r="W127">
            <v>0</v>
          </cell>
        </row>
        <row r="128">
          <cell r="R128">
            <v>8.7421196400000003</v>
          </cell>
          <cell r="S128">
            <v>20.396536011787248</v>
          </cell>
          <cell r="V128">
            <v>3.3473637868431744E-2</v>
          </cell>
          <cell r="W128">
            <v>0</v>
          </cell>
        </row>
        <row r="129">
          <cell r="R129">
            <v>6.2757402899999999</v>
          </cell>
          <cell r="S129">
            <v>13.595882300847881</v>
          </cell>
          <cell r="V129">
            <v>3.1634822561204513E-2</v>
          </cell>
          <cell r="W129">
            <v>0</v>
          </cell>
        </row>
        <row r="130">
          <cell r="R130">
            <v>20.4140333</v>
          </cell>
          <cell r="S130">
            <v>44.50970624357204</v>
          </cell>
          <cell r="V130">
            <v>0.10367108715404026</v>
          </cell>
          <cell r="W130">
            <v>0</v>
          </cell>
        </row>
        <row r="131">
          <cell r="R131">
            <v>70.564409619999992</v>
          </cell>
          <cell r="S131">
            <v>149.2631249999809</v>
          </cell>
          <cell r="V131">
            <v>0.28314756032592608</v>
          </cell>
          <cell r="W131">
            <v>0</v>
          </cell>
        </row>
        <row r="132">
          <cell r="R132">
            <v>15.271086779999999</v>
          </cell>
          <cell r="S132">
            <v>32.491271989455633</v>
          </cell>
          <cell r="V132">
            <v>5.6514323634846673E-2</v>
          </cell>
          <cell r="W132">
            <v>0</v>
          </cell>
        </row>
        <row r="133">
          <cell r="R133">
            <v>56.918765839999992</v>
          </cell>
          <cell r="S133">
            <v>99.884644583460883</v>
          </cell>
          <cell r="V133">
            <v>0.23114778324471233</v>
          </cell>
          <cell r="W133">
            <v>0</v>
          </cell>
        </row>
        <row r="134">
          <cell r="R134">
            <v>10.060226269999999</v>
          </cell>
          <cell r="S134">
            <v>21.825443218803169</v>
          </cell>
          <cell r="V134">
            <v>3.3514133800972637E-2</v>
          </cell>
          <cell r="W134">
            <v>0</v>
          </cell>
        </row>
        <row r="135">
          <cell r="R135">
            <v>7.3161649200000003</v>
          </cell>
          <cell r="S135">
            <v>16.452346354302069</v>
          </cell>
          <cell r="V135">
            <v>2.6661322105441466E-2</v>
          </cell>
          <cell r="W135">
            <v>0</v>
          </cell>
        </row>
        <row r="136">
          <cell r="R136">
            <v>33.578678520000004</v>
          </cell>
          <cell r="S136">
            <v>56.740080340753885</v>
          </cell>
          <cell r="V136">
            <v>0.15197523542855915</v>
          </cell>
          <cell r="W136">
            <v>0</v>
          </cell>
        </row>
        <row r="137">
          <cell r="R137">
            <v>17.052542500000001</v>
          </cell>
          <cell r="S137">
            <v>25.827389335694168</v>
          </cell>
          <cell r="V137">
            <v>5.4032072955025247E-2</v>
          </cell>
          <cell r="W137">
            <v>0</v>
          </cell>
        </row>
        <row r="138">
          <cell r="R138">
            <v>9.812277120000001</v>
          </cell>
          <cell r="S138">
            <v>25.4532475018285</v>
          </cell>
          <cell r="V138">
            <v>5.2122764728189802E-2</v>
          </cell>
          <cell r="W138">
            <v>0</v>
          </cell>
        </row>
        <row r="139">
          <cell r="R139">
            <v>9.5742742000000014</v>
          </cell>
          <cell r="S139">
            <v>16.206057809974652</v>
          </cell>
          <cell r="V139">
            <v>3.3695615572729973E-2</v>
          </cell>
          <cell r="W139">
            <v>0</v>
          </cell>
        </row>
        <row r="140">
          <cell r="R140">
            <v>16.475189650000001</v>
          </cell>
          <cell r="S140">
            <v>35.16578284258101</v>
          </cell>
          <cell r="V140">
            <v>6.9039565584809642E-2</v>
          </cell>
          <cell r="W140">
            <v>0</v>
          </cell>
        </row>
        <row r="141">
          <cell r="R141">
            <v>16.010137389999997</v>
          </cell>
          <cell r="S141">
            <v>41.864208649979183</v>
          </cell>
          <cell r="V141">
            <v>6.3320640000423478E-2</v>
          </cell>
          <cell r="W141">
            <v>0</v>
          </cell>
        </row>
        <row r="142">
          <cell r="R142">
            <v>21.076471850000001</v>
          </cell>
          <cell r="S142">
            <v>31.51178701029469</v>
          </cell>
          <cell r="V142">
            <v>9.7661190795101008E-2</v>
          </cell>
          <cell r="W142">
            <v>0</v>
          </cell>
        </row>
        <row r="143">
          <cell r="R143">
            <v>17.379430939999999</v>
          </cell>
          <cell r="S143">
            <v>39.417976917843376</v>
          </cell>
          <cell r="V143">
            <v>9.0077952464480401E-2</v>
          </cell>
          <cell r="W143">
            <v>0</v>
          </cell>
        </row>
        <row r="144">
          <cell r="R144">
            <v>24.459506879999999</v>
          </cell>
          <cell r="S144">
            <v>51.64934705034824</v>
          </cell>
          <cell r="V144">
            <v>0.11400054965067477</v>
          </cell>
          <cell r="W144">
            <v>0</v>
          </cell>
        </row>
        <row r="145">
          <cell r="R145">
            <v>60.716253839999993</v>
          </cell>
          <cell r="S145">
            <v>96.106818426599872</v>
          </cell>
          <cell r="V145">
            <v>0.23611678415241527</v>
          </cell>
          <cell r="W145">
            <v>0</v>
          </cell>
        </row>
        <row r="146">
          <cell r="R146">
            <v>5.1250984800000001</v>
          </cell>
          <cell r="S146">
            <v>12.513119616658715</v>
          </cell>
          <cell r="V146">
            <v>2.2754214539921942E-2</v>
          </cell>
          <cell r="W146">
            <v>0</v>
          </cell>
        </row>
        <row r="147">
          <cell r="R147">
            <v>30.515939339999999</v>
          </cell>
          <cell r="S147">
            <v>62.073291393480162</v>
          </cell>
          <cell r="V147">
            <v>0.13651028874599799</v>
          </cell>
          <cell r="W147">
            <v>0</v>
          </cell>
        </row>
        <row r="148">
          <cell r="R148">
            <v>33.324786119999999</v>
          </cell>
          <cell r="S148">
            <v>66.340824324408644</v>
          </cell>
          <cell r="V148">
            <v>0.1502579079189546</v>
          </cell>
          <cell r="W148">
            <v>0</v>
          </cell>
        </row>
        <row r="149">
          <cell r="R149">
            <v>33.601140370000003</v>
          </cell>
          <cell r="S149">
            <v>66.321037847178161</v>
          </cell>
          <cell r="V149">
            <v>0.14351158552751245</v>
          </cell>
          <cell r="W149">
            <v>0</v>
          </cell>
        </row>
        <row r="150">
          <cell r="R150">
            <v>11.571763379999998</v>
          </cell>
          <cell r="S150">
            <v>30.515637150529297</v>
          </cell>
          <cell r="V150">
            <v>5.840563366944173E-2</v>
          </cell>
          <cell r="W150">
            <v>0</v>
          </cell>
        </row>
        <row r="151">
          <cell r="R151">
            <v>32.926674380000001</v>
          </cell>
          <cell r="S151">
            <v>50.224288845917492</v>
          </cell>
          <cell r="V151">
            <v>0.1178626617355933</v>
          </cell>
          <cell r="W151">
            <v>0</v>
          </cell>
        </row>
        <row r="152">
          <cell r="R152">
            <v>19.662949659999999</v>
          </cell>
          <cell r="S152">
            <v>40.897261610206961</v>
          </cell>
          <cell r="V152">
            <v>9.6380319447326085E-2</v>
          </cell>
          <cell r="W152">
            <v>0</v>
          </cell>
        </row>
        <row r="153">
          <cell r="R153">
            <v>36.696845700000004</v>
          </cell>
          <cell r="S153">
            <v>46.297869585145662</v>
          </cell>
          <cell r="V153">
            <v>0.13078986331225848</v>
          </cell>
          <cell r="W153">
            <v>0</v>
          </cell>
        </row>
        <row r="154">
          <cell r="R154">
            <v>49.339364700000004</v>
          </cell>
          <cell r="S154">
            <v>127.1712068195237</v>
          </cell>
          <cell r="V154">
            <v>0.20271963860100523</v>
          </cell>
          <cell r="W154">
            <v>0</v>
          </cell>
        </row>
        <row r="155">
          <cell r="R155">
            <v>24.913731479999999</v>
          </cell>
          <cell r="S155">
            <v>54.286799609730288</v>
          </cell>
          <cell r="V155">
            <v>0.10433402056822821</v>
          </cell>
          <cell r="W155">
            <v>0</v>
          </cell>
        </row>
        <row r="156">
          <cell r="R156">
            <v>33.181701779999997</v>
          </cell>
          <cell r="S156">
            <v>71.639927396817257</v>
          </cell>
          <cell r="V156">
            <v>0.14949148489938435</v>
          </cell>
          <cell r="W156">
            <v>0</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
      <sheetName val="2016-17 Summary"/>
      <sheetName val="2016-17 DSG allocations"/>
      <sheetName val="2016-17 additions"/>
      <sheetName val="LA Type"/>
      <sheetName val="2015-16 HN block baseline"/>
      <sheetName val="2016-17 HN block "/>
      <sheetName val="2016-17 HN places &amp; deductions"/>
    </sheetNames>
    <sheetDataSet>
      <sheetData sheetId="0" refreshError="1"/>
      <sheetData sheetId="1" refreshError="1"/>
      <sheetData sheetId="2">
        <row r="6">
          <cell r="I6">
            <v>1.7775172800000003</v>
          </cell>
          <cell r="K6">
            <v>1.7775172800000003</v>
          </cell>
          <cell r="S6">
            <v>0.32145931999999999</v>
          </cell>
          <cell r="T6">
            <v>0.31472038343392583</v>
          </cell>
          <cell r="V6">
            <v>0.31472038343392583</v>
          </cell>
          <cell r="W6">
            <v>2.9984977688074998E-4</v>
          </cell>
        </row>
        <row r="7">
          <cell r="I7">
            <v>116.61375826999999</v>
          </cell>
          <cell r="K7">
            <v>109.38011286690799</v>
          </cell>
          <cell r="S7">
            <v>17.113243160000003</v>
          </cell>
          <cell r="T7">
            <v>32.284557595210892</v>
          </cell>
          <cell r="V7">
            <v>31.921225595210892</v>
          </cell>
          <cell r="W7">
            <v>2.7100915341362084E-2</v>
          </cell>
        </row>
        <row r="8">
          <cell r="I8">
            <v>210.49092503999998</v>
          </cell>
          <cell r="K8">
            <v>161.70646147026898</v>
          </cell>
          <cell r="S8">
            <v>19.516580010000002</v>
          </cell>
          <cell r="T8">
            <v>39.103558252486707</v>
          </cell>
          <cell r="V8">
            <v>35.670393252486704</v>
          </cell>
          <cell r="W8">
            <v>5.0652884048145247E-2</v>
          </cell>
        </row>
        <row r="9">
          <cell r="I9">
            <v>202.23622710000001</v>
          </cell>
          <cell r="K9">
            <v>145.08681987358602</v>
          </cell>
          <cell r="S9">
            <v>26.547525569999998</v>
          </cell>
          <cell r="T9">
            <v>36.437724685436294</v>
          </cell>
          <cell r="V9">
            <v>36.010225685436296</v>
          </cell>
          <cell r="W9">
            <v>4.2717729083156124E-2</v>
          </cell>
        </row>
        <row r="10">
          <cell r="I10">
            <v>103.19039807999999</v>
          </cell>
          <cell r="K10">
            <v>47.159729182524991</v>
          </cell>
          <cell r="S10">
            <v>12.4334031</v>
          </cell>
          <cell r="T10">
            <v>19.032605601245614</v>
          </cell>
          <cell r="V10">
            <v>16.172288744102758</v>
          </cell>
          <cell r="W10">
            <v>2.3536034660668725E-2</v>
          </cell>
        </row>
        <row r="11">
          <cell r="I11">
            <v>130.88731519999999</v>
          </cell>
          <cell r="K11">
            <v>115.31141693064799</v>
          </cell>
          <cell r="S11">
            <v>17.693331300000001</v>
          </cell>
          <cell r="T11">
            <v>25.799257528824342</v>
          </cell>
          <cell r="V11">
            <v>25.123925528824341</v>
          </cell>
          <cell r="W11">
            <v>3.0477484567975745E-2</v>
          </cell>
        </row>
        <row r="12">
          <cell r="I12">
            <v>65.028187119999998</v>
          </cell>
          <cell r="K12">
            <v>41.794559703245994</v>
          </cell>
          <cell r="S12">
            <v>8.0001392899999999</v>
          </cell>
          <cell r="T12">
            <v>17.475088550535261</v>
          </cell>
          <cell r="V12">
            <v>15.657919550535262</v>
          </cell>
          <cell r="W12">
            <v>1.5734146263182158E-2</v>
          </cell>
        </row>
        <row r="13">
          <cell r="I13">
            <v>208.64427372</v>
          </cell>
          <cell r="K13">
            <v>158.739169783948</v>
          </cell>
          <cell r="S13">
            <v>25.277549749999999</v>
          </cell>
          <cell r="T13">
            <v>36.900359624388663</v>
          </cell>
          <cell r="V13">
            <v>34.545056624388664</v>
          </cell>
          <cell r="W13">
            <v>4.6598393586844665E-2</v>
          </cell>
        </row>
        <row r="14">
          <cell r="I14">
            <v>218.23726400999999</v>
          </cell>
          <cell r="K14">
            <v>191.43365304896798</v>
          </cell>
          <cell r="S14">
            <v>22.477358649999999</v>
          </cell>
          <cell r="T14">
            <v>43.973495930434517</v>
          </cell>
          <cell r="V14">
            <v>43.121328930434515</v>
          </cell>
          <cell r="W14">
            <v>5.2986497529086733E-2</v>
          </cell>
        </row>
        <row r="15">
          <cell r="I15">
            <v>231.8127446</v>
          </cell>
          <cell r="K15">
            <v>124.59263980667302</v>
          </cell>
          <cell r="S15">
            <v>27.563082000000001</v>
          </cell>
          <cell r="T15">
            <v>38.905106182995809</v>
          </cell>
          <cell r="V15">
            <v>37.12710618299581</v>
          </cell>
          <cell r="W15">
            <v>5.1959475829528992E-2</v>
          </cell>
        </row>
        <row r="16">
          <cell r="I16">
            <v>256.89565920680002</v>
          </cell>
          <cell r="K16">
            <v>228.30159494258203</v>
          </cell>
          <cell r="S16">
            <v>25.598697730000001</v>
          </cell>
          <cell r="T16">
            <v>43.98410065156564</v>
          </cell>
          <cell r="V16">
            <v>41.83294765156564</v>
          </cell>
          <cell r="W16">
            <v>5.3138595241997252E-2</v>
          </cell>
        </row>
        <row r="17">
          <cell r="I17">
            <v>149.96649703999998</v>
          </cell>
          <cell r="K17">
            <v>93.889323312560975</v>
          </cell>
          <cell r="S17">
            <v>17.768616269999999</v>
          </cell>
          <cell r="T17">
            <v>42.719794681376108</v>
          </cell>
          <cell r="V17">
            <v>39.658152681376109</v>
          </cell>
          <cell r="W17">
            <v>3.8768982746069526E-2</v>
          </cell>
        </row>
        <row r="18">
          <cell r="I18">
            <v>112.85714676194051</v>
          </cell>
          <cell r="K18">
            <v>48.639428866006511</v>
          </cell>
          <cell r="S18">
            <v>11.43790585</v>
          </cell>
          <cell r="T18">
            <v>24.230043648568898</v>
          </cell>
          <cell r="V18">
            <v>22.339375648568897</v>
          </cell>
          <cell r="W18">
            <v>2.7144371830765089E-2</v>
          </cell>
        </row>
        <row r="19">
          <cell r="I19">
            <v>201.91861910447821</v>
          </cell>
          <cell r="K19">
            <v>169.1187925849452</v>
          </cell>
          <cell r="S19">
            <v>15.931416980000002</v>
          </cell>
          <cell r="T19">
            <v>23.745112313527471</v>
          </cell>
          <cell r="V19">
            <v>22.873780313527472</v>
          </cell>
          <cell r="W19">
            <v>5.2437497212962078E-2</v>
          </cell>
        </row>
        <row r="20">
          <cell r="I20">
            <v>240.66438187105175</v>
          </cell>
          <cell r="K20">
            <v>144.63105630923178</v>
          </cell>
          <cell r="S20">
            <v>19.810969019999998</v>
          </cell>
          <cell r="T20">
            <v>41.833775641541465</v>
          </cell>
          <cell r="V20">
            <v>39.851445641541467</v>
          </cell>
          <cell r="W20">
            <v>6.930585784956271E-2</v>
          </cell>
        </row>
        <row r="21">
          <cell r="I21">
            <v>175.56604512000001</v>
          </cell>
          <cell r="K21">
            <v>46.722724867888985</v>
          </cell>
          <cell r="S21">
            <v>10.6912076</v>
          </cell>
          <cell r="T21">
            <v>27.534412050405226</v>
          </cell>
          <cell r="V21">
            <v>25.449247050405226</v>
          </cell>
          <cell r="W21">
            <v>5.4868163520236948E-2</v>
          </cell>
        </row>
        <row r="22">
          <cell r="I22">
            <v>223.65682283999999</v>
          </cell>
          <cell r="K22">
            <v>119.90405755210898</v>
          </cell>
          <cell r="S22">
            <v>22.533751260000003</v>
          </cell>
          <cell r="T22">
            <v>55.938798465212983</v>
          </cell>
          <cell r="V22">
            <v>52.334965465212981</v>
          </cell>
          <cell r="W22">
            <v>6.0065559652836609E-2</v>
          </cell>
        </row>
        <row r="23">
          <cell r="I23">
            <v>193.57309439999997</v>
          </cell>
          <cell r="K23">
            <v>19.42359655446694</v>
          </cell>
          <cell r="S23">
            <v>14.677720599999999</v>
          </cell>
          <cell r="T23">
            <v>48.268652163268534</v>
          </cell>
          <cell r="V23">
            <v>42.566489163268535</v>
          </cell>
          <cell r="W23">
            <v>6.1650272966399612E-2</v>
          </cell>
        </row>
        <row r="24">
          <cell r="I24">
            <v>241.87237899999997</v>
          </cell>
          <cell r="K24">
            <v>102.26859390929593</v>
          </cell>
          <cell r="S24">
            <v>21.841753949999998</v>
          </cell>
          <cell r="T24">
            <v>51.631171267838475</v>
          </cell>
          <cell r="V24">
            <v>48.876006267838477</v>
          </cell>
          <cell r="W24">
            <v>7.2152257905459691E-2</v>
          </cell>
        </row>
        <row r="25">
          <cell r="I25">
            <v>236.36112297000003</v>
          </cell>
          <cell r="K25">
            <v>200.37421069455502</v>
          </cell>
          <cell r="S25">
            <v>24.732623499999999</v>
          </cell>
          <cell r="T25">
            <v>44.384443172544884</v>
          </cell>
          <cell r="V25">
            <v>43.415274172544883</v>
          </cell>
          <cell r="W25">
            <v>6.4621248291918537E-2</v>
          </cell>
        </row>
        <row r="26">
          <cell r="I26">
            <v>258.45763127000004</v>
          </cell>
          <cell r="K26">
            <v>193.33293289393805</v>
          </cell>
          <cell r="S26">
            <v>17.814719359999998</v>
          </cell>
          <cell r="T26">
            <v>32.120301505622926</v>
          </cell>
          <cell r="V26">
            <v>30.757975505622927</v>
          </cell>
          <cell r="W26">
            <v>7.1945115305972029E-2</v>
          </cell>
        </row>
        <row r="27">
          <cell r="I27">
            <v>195.49175177999999</v>
          </cell>
          <cell r="K27">
            <v>143.58243466705798</v>
          </cell>
          <cell r="S27">
            <v>15.453435300000001</v>
          </cell>
          <cell r="T27">
            <v>31.638056706913471</v>
          </cell>
          <cell r="V27">
            <v>30.303384706913469</v>
          </cell>
          <cell r="W27">
            <v>4.788760277246721E-2</v>
          </cell>
        </row>
        <row r="28">
          <cell r="I28">
            <v>154.18637325999998</v>
          </cell>
          <cell r="K28">
            <v>93.895347272670975</v>
          </cell>
          <cell r="S28">
            <v>12.37043414</v>
          </cell>
          <cell r="T28">
            <v>26.207705177189677</v>
          </cell>
          <cell r="V28">
            <v>24.445367177189677</v>
          </cell>
          <cell r="W28">
            <v>4.5445348068018213E-2</v>
          </cell>
        </row>
        <row r="29">
          <cell r="I29">
            <v>168.02962579999999</v>
          </cell>
          <cell r="K29">
            <v>91.436149669614977</v>
          </cell>
          <cell r="S29">
            <v>11.60625074</v>
          </cell>
          <cell r="T29">
            <v>19.485689575256799</v>
          </cell>
          <cell r="V29">
            <v>17.4175225752568</v>
          </cell>
          <cell r="W29">
            <v>5.1472763148215313E-2</v>
          </cell>
        </row>
        <row r="30">
          <cell r="I30">
            <v>208.89512012357704</v>
          </cell>
          <cell r="K30">
            <v>93.347124345822024</v>
          </cell>
          <cell r="S30">
            <v>19.666680190000001</v>
          </cell>
          <cell r="T30">
            <v>32.270349054967305</v>
          </cell>
          <cell r="V30">
            <v>27.760015054967305</v>
          </cell>
          <cell r="W30">
            <v>6.2087734959723216E-2</v>
          </cell>
        </row>
        <row r="31">
          <cell r="I31">
            <v>183.21416927999999</v>
          </cell>
          <cell r="K31">
            <v>110.067616710786</v>
          </cell>
          <cell r="S31">
            <v>13.44013202</v>
          </cell>
          <cell r="T31">
            <v>33.427040469613836</v>
          </cell>
          <cell r="V31">
            <v>32.041374469613835</v>
          </cell>
          <cell r="W31">
            <v>5.1058477949239976E-2</v>
          </cell>
        </row>
        <row r="32">
          <cell r="I32">
            <v>95.117863199999988</v>
          </cell>
          <cell r="K32">
            <v>50.57943706955799</v>
          </cell>
          <cell r="S32">
            <v>7.5160743000000014</v>
          </cell>
          <cell r="T32">
            <v>18.777909870186182</v>
          </cell>
          <cell r="V32">
            <v>14.820247870186183</v>
          </cell>
          <cell r="W32">
            <v>2.9989323337015299E-2</v>
          </cell>
        </row>
        <row r="33">
          <cell r="I33">
            <v>118.78505240000001</v>
          </cell>
          <cell r="K33">
            <v>100.95031252799501</v>
          </cell>
          <cell r="S33">
            <v>10.685693130000001</v>
          </cell>
          <cell r="T33">
            <v>27.761992217776516</v>
          </cell>
          <cell r="V33">
            <v>27.033825217776517</v>
          </cell>
          <cell r="W33">
            <v>3.5083872444694512E-2</v>
          </cell>
        </row>
        <row r="34">
          <cell r="I34">
            <v>321.86794320000001</v>
          </cell>
          <cell r="K34">
            <v>251.68057385306301</v>
          </cell>
          <cell r="S34">
            <v>23.351174899999997</v>
          </cell>
          <cell r="T34">
            <v>41.694817828056124</v>
          </cell>
          <cell r="V34">
            <v>39.962327228056125</v>
          </cell>
          <cell r="W34">
            <v>7.6093761494312448E-2</v>
          </cell>
        </row>
        <row r="35">
          <cell r="I35">
            <v>220.79962913999998</v>
          </cell>
          <cell r="K35">
            <v>175.22435666964597</v>
          </cell>
          <cell r="S35">
            <v>18.589580350000002</v>
          </cell>
          <cell r="T35">
            <v>36.322165761291735</v>
          </cell>
          <cell r="V35">
            <v>34.873338761291734</v>
          </cell>
          <cell r="W35">
            <v>6.6688328637854913E-2</v>
          </cell>
        </row>
        <row r="36">
          <cell r="I36">
            <v>106.27294289999999</v>
          </cell>
          <cell r="K36">
            <v>68.329940165655984</v>
          </cell>
          <cell r="S36">
            <v>9.3212449900000003</v>
          </cell>
          <cell r="T36">
            <v>20.841826744761711</v>
          </cell>
          <cell r="V36">
            <v>19.425878744761711</v>
          </cell>
          <cell r="W36">
            <v>3.4187220213345797E-2</v>
          </cell>
        </row>
        <row r="37">
          <cell r="I37">
            <v>140.01422138999999</v>
          </cell>
          <cell r="K37">
            <v>69.146842791518992</v>
          </cell>
          <cell r="S37">
            <v>10.374981479999999</v>
          </cell>
          <cell r="T37">
            <v>31.456537709265273</v>
          </cell>
          <cell r="V37">
            <v>27.334537709265273</v>
          </cell>
          <cell r="W37">
            <v>4.3426069860425139E-2</v>
          </cell>
        </row>
        <row r="38">
          <cell r="I38">
            <v>195.27759906</v>
          </cell>
          <cell r="K38">
            <v>124.67184316519302</v>
          </cell>
          <cell r="S38">
            <v>17.374038249999998</v>
          </cell>
          <cell r="T38">
            <v>34.755334563748065</v>
          </cell>
          <cell r="V38">
            <v>26.905060897081398</v>
          </cell>
          <cell r="W38">
            <v>5.4068564115221616E-2</v>
          </cell>
        </row>
        <row r="39">
          <cell r="I39">
            <v>888.61864969999999</v>
          </cell>
          <cell r="K39">
            <v>497.37415638470219</v>
          </cell>
          <cell r="S39">
            <v>84.816634040000011</v>
          </cell>
          <cell r="T39">
            <v>125.7060685736717</v>
          </cell>
          <cell r="V39">
            <v>105.08469343081455</v>
          </cell>
          <cell r="W39">
            <v>0.24666627659970297</v>
          </cell>
        </row>
        <row r="40">
          <cell r="I40">
            <v>228.56416118296337</v>
          </cell>
          <cell r="K40">
            <v>127.47453597757436</v>
          </cell>
          <cell r="S40">
            <v>16.302720180000001</v>
          </cell>
          <cell r="T40">
            <v>30.376092250289023</v>
          </cell>
          <cell r="V40">
            <v>27.114422250289024</v>
          </cell>
          <cell r="W40">
            <v>6.8078936298751155E-2</v>
          </cell>
        </row>
        <row r="41">
          <cell r="I41">
            <v>192.12101767999997</v>
          </cell>
          <cell r="K41">
            <v>135.25721191615696</v>
          </cell>
          <cell r="S41">
            <v>13.93396821</v>
          </cell>
          <cell r="T41">
            <v>31.467965081517043</v>
          </cell>
          <cell r="V41">
            <v>30.5569659386599</v>
          </cell>
          <cell r="W41">
            <v>6.2513608555872693E-2</v>
          </cell>
        </row>
        <row r="42">
          <cell r="I42">
            <v>237.04641100000001</v>
          </cell>
          <cell r="K42">
            <v>146.99205309226301</v>
          </cell>
          <cell r="S42">
            <v>17.527383579999999</v>
          </cell>
          <cell r="T42">
            <v>37.510439916666257</v>
          </cell>
          <cell r="V42">
            <v>36.253775916666257</v>
          </cell>
          <cell r="W42">
            <v>7.1413497585608568E-2</v>
          </cell>
        </row>
        <row r="43">
          <cell r="I43">
            <v>143.11615025999998</v>
          </cell>
          <cell r="K43">
            <v>72.101123796235001</v>
          </cell>
          <cell r="S43">
            <v>8.5493619400000007</v>
          </cell>
          <cell r="T43">
            <v>25.091523402686192</v>
          </cell>
          <cell r="V43">
            <v>22.637356402686194</v>
          </cell>
          <cell r="W43">
            <v>4.8506133471636688E-2</v>
          </cell>
        </row>
        <row r="44">
          <cell r="I44">
            <v>194.95127217000001</v>
          </cell>
          <cell r="K44">
            <v>99.685321089734018</v>
          </cell>
          <cell r="S44">
            <v>15.39985641</v>
          </cell>
          <cell r="T44">
            <v>28.83867776927789</v>
          </cell>
          <cell r="V44">
            <v>27.60384276927789</v>
          </cell>
          <cell r="W44">
            <v>6.0574000578851796E-2</v>
          </cell>
        </row>
        <row r="45">
          <cell r="I45">
            <v>167.40701856000001</v>
          </cell>
          <cell r="K45">
            <v>87.279822501366993</v>
          </cell>
          <cell r="S45">
            <v>14.761929040000002</v>
          </cell>
          <cell r="T45">
            <v>27.842693694512491</v>
          </cell>
          <cell r="V45">
            <v>23.836693694512491</v>
          </cell>
          <cell r="W45">
            <v>5.0305232132921186E-2</v>
          </cell>
        </row>
        <row r="46">
          <cell r="I46">
            <v>85.403361600000011</v>
          </cell>
          <cell r="K46">
            <v>64.13304236122201</v>
          </cell>
          <cell r="S46">
            <v>8.62091575</v>
          </cell>
          <cell r="T46">
            <v>19.892237525008373</v>
          </cell>
          <cell r="V46">
            <v>19.045569525008371</v>
          </cell>
          <cell r="W46">
            <v>2.5604563556251864E-2</v>
          </cell>
        </row>
        <row r="47">
          <cell r="I47">
            <v>292.88201705</v>
          </cell>
          <cell r="K47">
            <v>231.74381718368198</v>
          </cell>
          <cell r="S47">
            <v>27.792617640000003</v>
          </cell>
          <cell r="T47">
            <v>44.2539869662616</v>
          </cell>
          <cell r="V47">
            <v>41.204316966261601</v>
          </cell>
          <cell r="W47">
            <v>8.3672573246196924E-2</v>
          </cell>
        </row>
        <row r="48">
          <cell r="I48">
            <v>103.34174588999998</v>
          </cell>
          <cell r="K48">
            <v>90.184280997745986</v>
          </cell>
          <cell r="S48">
            <v>7.5041034999999994</v>
          </cell>
          <cell r="T48">
            <v>18.349323997338203</v>
          </cell>
          <cell r="V48">
            <v>17.845323997338202</v>
          </cell>
          <cell r="W48">
            <v>3.35962119574649E-2</v>
          </cell>
        </row>
        <row r="49">
          <cell r="I49">
            <v>155.11031244</v>
          </cell>
          <cell r="K49">
            <v>111.76251891996401</v>
          </cell>
          <cell r="S49">
            <v>12.080285879999998</v>
          </cell>
          <cell r="T49">
            <v>27.164499221714834</v>
          </cell>
          <cell r="V49">
            <v>26.140328221714835</v>
          </cell>
          <cell r="W49">
            <v>5.0470366792652606E-2</v>
          </cell>
        </row>
        <row r="50">
          <cell r="I50">
            <v>192.74146575999998</v>
          </cell>
          <cell r="K50">
            <v>123.33441278399698</v>
          </cell>
          <cell r="S50">
            <v>15.15666762</v>
          </cell>
          <cell r="T50">
            <v>33.709670286515077</v>
          </cell>
          <cell r="V50">
            <v>30.512326286515076</v>
          </cell>
          <cell r="W50">
            <v>6.1587985331588629E-2</v>
          </cell>
        </row>
        <row r="51">
          <cell r="I51">
            <v>194.99648567000003</v>
          </cell>
          <cell r="K51">
            <v>147.88007726906801</v>
          </cell>
          <cell r="S51">
            <v>17.547980600000002</v>
          </cell>
          <cell r="T51">
            <v>27.999502535776614</v>
          </cell>
          <cell r="V51">
            <v>24.365007135776615</v>
          </cell>
          <cell r="W51">
            <v>6.2228244275459602E-2</v>
          </cell>
        </row>
        <row r="52">
          <cell r="I52">
            <v>119.8055992</v>
          </cell>
          <cell r="K52">
            <v>113.78464048920101</v>
          </cell>
          <cell r="S52">
            <v>8.6077262999999995</v>
          </cell>
          <cell r="T52">
            <v>24.423356121039223</v>
          </cell>
          <cell r="V52">
            <v>23.749352121039223</v>
          </cell>
          <cell r="W52">
            <v>3.9139811455641861E-2</v>
          </cell>
        </row>
        <row r="53">
          <cell r="I53">
            <v>365.19448604000002</v>
          </cell>
          <cell r="K53">
            <v>208.60113177273902</v>
          </cell>
          <cell r="S53">
            <v>42.169615109999995</v>
          </cell>
          <cell r="T53">
            <v>64.97620741193623</v>
          </cell>
          <cell r="V53">
            <v>61.029706411936232</v>
          </cell>
          <cell r="W53">
            <v>0.102421151324301</v>
          </cell>
        </row>
        <row r="54">
          <cell r="I54">
            <v>183.97895955999999</v>
          </cell>
          <cell r="K54">
            <v>122.753254898173</v>
          </cell>
          <cell r="S54">
            <v>14.294004149999999</v>
          </cell>
          <cell r="T54">
            <v>26.263789569247812</v>
          </cell>
          <cell r="V54">
            <v>21.282680569247812</v>
          </cell>
          <cell r="W54">
            <v>5.5753227354411523E-2</v>
          </cell>
        </row>
        <row r="55">
          <cell r="I55">
            <v>148.96067136000002</v>
          </cell>
          <cell r="K55">
            <v>124.77895875588702</v>
          </cell>
          <cell r="S55">
            <v>12.898213890000001</v>
          </cell>
          <cell r="T55">
            <v>23.161045444346456</v>
          </cell>
          <cell r="V55">
            <v>22.293876444346456</v>
          </cell>
          <cell r="W55">
            <v>4.588136151169505E-2</v>
          </cell>
        </row>
        <row r="56">
          <cell r="I56">
            <v>144.13103040000001</v>
          </cell>
          <cell r="K56">
            <v>119.95888774865901</v>
          </cell>
          <cell r="S56">
            <v>22.010317000000001</v>
          </cell>
          <cell r="T56">
            <v>29.808239884606543</v>
          </cell>
          <cell r="V56">
            <v>26.970430313177971</v>
          </cell>
          <cell r="W56">
            <v>4.4767426833331292E-2</v>
          </cell>
        </row>
        <row r="57">
          <cell r="I57">
            <v>156.66225559999998</v>
          </cell>
          <cell r="K57">
            <v>125.87402575763097</v>
          </cell>
          <cell r="S57">
            <v>15.329225399999999</v>
          </cell>
          <cell r="T57">
            <v>27.79028105073775</v>
          </cell>
          <cell r="V57">
            <v>26.820281050737751</v>
          </cell>
          <cell r="W57">
            <v>5.3658624565186573E-2</v>
          </cell>
        </row>
        <row r="58">
          <cell r="I58">
            <v>153.65139393000001</v>
          </cell>
          <cell r="K58">
            <v>106.55710735269201</v>
          </cell>
          <cell r="S58">
            <v>10.605481520000001</v>
          </cell>
          <cell r="T58">
            <v>14.984212579253649</v>
          </cell>
          <cell r="V58">
            <v>14.160212579253649</v>
          </cell>
          <cell r="W58">
            <v>4.7256035126476845E-2</v>
          </cell>
        </row>
        <row r="59">
          <cell r="I59">
            <v>144.0299029</v>
          </cell>
          <cell r="K59">
            <v>86.259240216709998</v>
          </cell>
          <cell r="S59">
            <v>12.433330130000002</v>
          </cell>
          <cell r="T59">
            <v>23.727764444260846</v>
          </cell>
          <cell r="V59">
            <v>20.666107444260845</v>
          </cell>
          <cell r="W59">
            <v>4.9352086465348562E-2</v>
          </cell>
        </row>
        <row r="60">
          <cell r="I60">
            <v>194.60430249999999</v>
          </cell>
          <cell r="K60">
            <v>154.57340889489399</v>
          </cell>
          <cell r="S60">
            <v>13.068911380000001</v>
          </cell>
          <cell r="T60">
            <v>26.473443033706449</v>
          </cell>
          <cell r="V60">
            <v>22.95794003370645</v>
          </cell>
          <cell r="W60">
            <v>6.2215207328638701E-2</v>
          </cell>
        </row>
        <row r="61">
          <cell r="I61">
            <v>133.73379840000001</v>
          </cell>
          <cell r="K61">
            <v>82.749558128168033</v>
          </cell>
          <cell r="S61">
            <v>11.592990720000001</v>
          </cell>
          <cell r="T61">
            <v>18.874980013898327</v>
          </cell>
          <cell r="V61">
            <v>13.349155013898326</v>
          </cell>
          <cell r="W61">
            <v>4.3302943140449954E-2</v>
          </cell>
        </row>
        <row r="62">
          <cell r="I62">
            <v>185.94908192</v>
          </cell>
          <cell r="K62">
            <v>76.762431966861982</v>
          </cell>
          <cell r="S62">
            <v>14.56118343</v>
          </cell>
          <cell r="T62">
            <v>28.045679276761234</v>
          </cell>
          <cell r="V62">
            <v>26.526001276761235</v>
          </cell>
          <cell r="W62">
            <v>5.9460065900488045E-2</v>
          </cell>
        </row>
        <row r="63">
          <cell r="I63">
            <v>187.19770159999999</v>
          </cell>
          <cell r="K63">
            <v>77.260988032792994</v>
          </cell>
          <cell r="S63">
            <v>13.07153332</v>
          </cell>
          <cell r="T63">
            <v>21.222735578291477</v>
          </cell>
          <cell r="V63">
            <v>18.190106549720049</v>
          </cell>
          <cell r="W63">
            <v>5.6064665528466409E-2</v>
          </cell>
        </row>
        <row r="64">
          <cell r="I64">
            <v>307.91568562999998</v>
          </cell>
          <cell r="K64">
            <v>147.13271766773101</v>
          </cell>
          <cell r="S64">
            <v>27.677331049999996</v>
          </cell>
          <cell r="T64">
            <v>52.785424903475288</v>
          </cell>
          <cell r="V64">
            <v>50.635257903475292</v>
          </cell>
          <cell r="W64">
            <v>0.10025267250309094</v>
          </cell>
        </row>
        <row r="65">
          <cell r="I65">
            <v>413.71994131999998</v>
          </cell>
          <cell r="K65">
            <v>258.29021934935798</v>
          </cell>
          <cell r="S65">
            <v>39.202863780000001</v>
          </cell>
          <cell r="T65">
            <v>50.611088566137063</v>
          </cell>
          <cell r="V65">
            <v>45.654267851851351</v>
          </cell>
          <cell r="W65">
            <v>0.12308760913472447</v>
          </cell>
        </row>
        <row r="66">
          <cell r="I66">
            <v>140.70754411999997</v>
          </cell>
          <cell r="K66">
            <v>69.708425825937979</v>
          </cell>
          <cell r="S66">
            <v>11.504378580000001</v>
          </cell>
          <cell r="T66">
            <v>19.785895932179091</v>
          </cell>
          <cell r="V66">
            <v>19.00589593217909</v>
          </cell>
          <cell r="W66">
            <v>4.5835007922998508E-2</v>
          </cell>
        </row>
        <row r="67">
          <cell r="I67">
            <v>280.96553513999999</v>
          </cell>
          <cell r="K67">
            <v>192.91244553733497</v>
          </cell>
          <cell r="S67">
            <v>23.407146349999998</v>
          </cell>
          <cell r="T67">
            <v>30.728936008342547</v>
          </cell>
          <cell r="V67">
            <v>28.952153008342549</v>
          </cell>
          <cell r="W67">
            <v>8.769084996632831E-2</v>
          </cell>
        </row>
        <row r="68">
          <cell r="I68">
            <v>466.17614464166667</v>
          </cell>
          <cell r="K68">
            <v>322.00908058303867</v>
          </cell>
          <cell r="S68">
            <v>39.674564000000004</v>
          </cell>
          <cell r="T68">
            <v>58.800351454886588</v>
          </cell>
          <cell r="V68">
            <v>55.557385454886585</v>
          </cell>
          <cell r="W68">
            <v>0.1485197952830111</v>
          </cell>
        </row>
        <row r="69">
          <cell r="I69">
            <v>205.39422540000001</v>
          </cell>
          <cell r="K69">
            <v>70.890090050622007</v>
          </cell>
          <cell r="S69">
            <v>17.214206650000001</v>
          </cell>
          <cell r="T69">
            <v>24.381727111947857</v>
          </cell>
          <cell r="V69">
            <v>22.819886111947856</v>
          </cell>
          <cell r="W69">
            <v>6.5097821125704849E-2</v>
          </cell>
        </row>
        <row r="70">
          <cell r="I70">
            <v>105.54566106</v>
          </cell>
          <cell r="K70">
            <v>68.254824448774997</v>
          </cell>
          <cell r="S70">
            <v>9.36484323</v>
          </cell>
          <cell r="T70">
            <v>21.039887303476391</v>
          </cell>
          <cell r="V70">
            <v>19.299887303476392</v>
          </cell>
          <cell r="W70">
            <v>3.3590417758877833E-2</v>
          </cell>
        </row>
        <row r="71">
          <cell r="I71">
            <v>154.20148553999999</v>
          </cell>
          <cell r="K71">
            <v>102.133078317951</v>
          </cell>
          <cell r="S71">
            <v>15.943646510000001</v>
          </cell>
          <cell r="T71">
            <v>29.870658467248433</v>
          </cell>
          <cell r="V71">
            <v>26.811337038677003</v>
          </cell>
          <cell r="W71">
            <v>4.7354536502456995E-2</v>
          </cell>
        </row>
        <row r="72">
          <cell r="I72">
            <v>116.34181726999999</v>
          </cell>
          <cell r="K72">
            <v>105.172013345637</v>
          </cell>
          <cell r="S72">
            <v>7.8013649599999999</v>
          </cell>
          <cell r="T72">
            <v>17.214087471469909</v>
          </cell>
          <cell r="V72">
            <v>16.516087471469909</v>
          </cell>
          <cell r="W72">
            <v>3.7208894776501564E-2</v>
          </cell>
        </row>
        <row r="73">
          <cell r="I73">
            <v>87.669670139999994</v>
          </cell>
          <cell r="K73">
            <v>69.262545290645988</v>
          </cell>
          <cell r="S73">
            <v>7.407979430000001</v>
          </cell>
          <cell r="T73">
            <v>16.235892024445445</v>
          </cell>
          <cell r="V73">
            <v>15.905892024445444</v>
          </cell>
          <cell r="W73">
            <v>2.6777888770133061E-2</v>
          </cell>
        </row>
        <row r="74">
          <cell r="I74">
            <v>160.0767558</v>
          </cell>
          <cell r="K74">
            <v>78.480831431639999</v>
          </cell>
          <cell r="S74">
            <v>16.035428800000002</v>
          </cell>
          <cell r="T74">
            <v>23.577464321459214</v>
          </cell>
          <cell r="V74">
            <v>17.249798321459213</v>
          </cell>
          <cell r="W74">
            <v>5.1264171999080878E-2</v>
          </cell>
        </row>
        <row r="75">
          <cell r="I75">
            <v>100.21473944999998</v>
          </cell>
          <cell r="K75">
            <v>47.743793426495991</v>
          </cell>
          <cell r="S75">
            <v>7.0257299199999999</v>
          </cell>
          <cell r="T75">
            <v>16.160226176334969</v>
          </cell>
          <cell r="V75">
            <v>11.816735176334969</v>
          </cell>
          <cell r="W75">
            <v>3.3309399127405048E-2</v>
          </cell>
        </row>
        <row r="76">
          <cell r="I76">
            <v>240.58407728</v>
          </cell>
          <cell r="K76">
            <v>107.032701179024</v>
          </cell>
          <cell r="S76">
            <v>28.992626909999998</v>
          </cell>
          <cell r="T76">
            <v>43.303135230621471</v>
          </cell>
          <cell r="V76">
            <v>38.88995423062147</v>
          </cell>
          <cell r="W76">
            <v>7.329516357675879E-2</v>
          </cell>
        </row>
        <row r="77">
          <cell r="I77">
            <v>116.9721371</v>
          </cell>
          <cell r="K77">
            <v>60.528519602766011</v>
          </cell>
          <cell r="S77">
            <v>8.1661722799999996</v>
          </cell>
          <cell r="T77">
            <v>17.303630761841262</v>
          </cell>
          <cell r="V77">
            <v>16.881630761841262</v>
          </cell>
          <cell r="W77">
            <v>3.9281769321025013E-2</v>
          </cell>
        </row>
        <row r="78">
          <cell r="I78">
            <v>150.97487388000002</v>
          </cell>
          <cell r="K78">
            <v>85.827574132222011</v>
          </cell>
          <cell r="S78">
            <v>12.007315159999999</v>
          </cell>
          <cell r="T78">
            <v>26.197746801632078</v>
          </cell>
          <cell r="V78">
            <v>24.776414801632079</v>
          </cell>
          <cell r="W78">
            <v>5.1884151247897109E-2</v>
          </cell>
        </row>
        <row r="79">
          <cell r="I79">
            <v>61.429787370000007</v>
          </cell>
          <cell r="K79">
            <v>34.977283601696008</v>
          </cell>
          <cell r="S79">
            <v>4.3484410499999999</v>
          </cell>
          <cell r="T79">
            <v>10.622308657595877</v>
          </cell>
          <cell r="V79">
            <v>8.7563086575958771</v>
          </cell>
          <cell r="W79">
            <v>1.8951375028651459E-2</v>
          </cell>
        </row>
        <row r="80">
          <cell r="I80">
            <v>96.444104879999998</v>
          </cell>
          <cell r="K80">
            <v>40.021436842623984</v>
          </cell>
          <cell r="S80">
            <v>8.4871621800000003</v>
          </cell>
          <cell r="T80">
            <v>19.679756404225067</v>
          </cell>
          <cell r="V80">
            <v>14.558630832796496</v>
          </cell>
          <cell r="W80">
            <v>2.8403161473805536E-2</v>
          </cell>
        </row>
        <row r="81">
          <cell r="I81">
            <v>87.218438579999997</v>
          </cell>
          <cell r="K81">
            <v>45.072604395772011</v>
          </cell>
          <cell r="S81">
            <v>6.5679952000000004</v>
          </cell>
          <cell r="T81">
            <v>15.022139317781837</v>
          </cell>
          <cell r="V81">
            <v>12.904473317781838</v>
          </cell>
          <cell r="W81">
            <v>2.7316749238730353E-2</v>
          </cell>
        </row>
        <row r="82">
          <cell r="I82">
            <v>117.5969625</v>
          </cell>
          <cell r="K82">
            <v>61.318634737756021</v>
          </cell>
          <cell r="S82">
            <v>9.7833620999999997</v>
          </cell>
          <cell r="T82">
            <v>21.309780714918407</v>
          </cell>
          <cell r="V82">
            <v>14.617135800632692</v>
          </cell>
          <cell r="W82">
            <v>3.8012839830457203E-2</v>
          </cell>
        </row>
        <row r="83">
          <cell r="I83">
            <v>160.98791674</v>
          </cell>
          <cell r="K83">
            <v>50.943608984839983</v>
          </cell>
          <cell r="S83">
            <v>15.560598109999999</v>
          </cell>
          <cell r="T83">
            <v>26.34946058010382</v>
          </cell>
          <cell r="V83">
            <v>21.465484580103819</v>
          </cell>
          <cell r="W83">
            <v>4.9452036390975479E-2</v>
          </cell>
        </row>
        <row r="84">
          <cell r="I84">
            <v>176.99435805000002</v>
          </cell>
          <cell r="K84">
            <v>141.55229276029502</v>
          </cell>
          <cell r="S84">
            <v>14.05104618</v>
          </cell>
          <cell r="T84">
            <v>19.535242991846768</v>
          </cell>
          <cell r="V84">
            <v>19.10924299184677</v>
          </cell>
          <cell r="W84">
            <v>5.9623752010572705E-2</v>
          </cell>
        </row>
        <row r="85">
          <cell r="I85">
            <v>99.560268719999996</v>
          </cell>
          <cell r="K85">
            <v>9.4217044311270115</v>
          </cell>
          <cell r="S85">
            <v>7.9972619599999994</v>
          </cell>
          <cell r="T85">
            <v>16.274424328449651</v>
          </cell>
          <cell r="V85">
            <v>11.702778328449652</v>
          </cell>
          <cell r="W85">
            <v>3.0975785646463562E-2</v>
          </cell>
        </row>
        <row r="86">
          <cell r="I86">
            <v>100.24426061000001</v>
          </cell>
          <cell r="K86">
            <v>54.137372019488012</v>
          </cell>
          <cell r="S86">
            <v>7.9587676399999996</v>
          </cell>
          <cell r="T86">
            <v>14.894931825803223</v>
          </cell>
          <cell r="V86">
            <v>14.514931825803222</v>
          </cell>
          <cell r="W86">
            <v>3.2446063537931974E-2</v>
          </cell>
        </row>
        <row r="87">
          <cell r="I87">
            <v>326.79181255999998</v>
          </cell>
          <cell r="K87">
            <v>264.20762207327499</v>
          </cell>
          <cell r="S87">
            <v>24.094825180000001</v>
          </cell>
          <cell r="T87">
            <v>44.328207490134972</v>
          </cell>
          <cell r="V87">
            <v>41.814207490134969</v>
          </cell>
          <cell r="W87">
            <v>0.10601790009722323</v>
          </cell>
        </row>
        <row r="88">
          <cell r="I88">
            <v>92.192352029999995</v>
          </cell>
          <cell r="K88">
            <v>69.468635707280995</v>
          </cell>
          <cell r="S88">
            <v>6.7040347599999999</v>
          </cell>
          <cell r="T88">
            <v>15.479288512983008</v>
          </cell>
          <cell r="V88">
            <v>14.475288512983008</v>
          </cell>
          <cell r="W88">
            <v>3.1782627799712734E-2</v>
          </cell>
        </row>
        <row r="89">
          <cell r="I89">
            <v>170.08358182000001</v>
          </cell>
          <cell r="K89">
            <v>116.203627533065</v>
          </cell>
          <cell r="S89">
            <v>14.961871480000001</v>
          </cell>
          <cell r="T89">
            <v>23.512419652231994</v>
          </cell>
          <cell r="V89">
            <v>22.988252652231996</v>
          </cell>
          <cell r="W89">
            <v>5.0846989700812001E-2</v>
          </cell>
        </row>
        <row r="90">
          <cell r="I90">
            <v>107.72602698</v>
          </cell>
          <cell r="K90">
            <v>50.510408493635992</v>
          </cell>
          <cell r="S90">
            <v>8.4748061100000012</v>
          </cell>
          <cell r="T90">
            <v>17.564400492513951</v>
          </cell>
          <cell r="V90">
            <v>13.704742492513951</v>
          </cell>
          <cell r="W90">
            <v>3.4675381444306243E-2</v>
          </cell>
        </row>
        <row r="91">
          <cell r="I91">
            <v>157.35933277000001</v>
          </cell>
          <cell r="K91">
            <v>68.570758926714007</v>
          </cell>
          <cell r="S91">
            <v>12.228181300000001</v>
          </cell>
          <cell r="T91">
            <v>25.794647598880115</v>
          </cell>
          <cell r="V91">
            <v>22.076651598880115</v>
          </cell>
          <cell r="W91">
            <v>5.307920470647981E-2</v>
          </cell>
        </row>
        <row r="92">
          <cell r="I92">
            <v>305.0596683</v>
          </cell>
          <cell r="K92">
            <v>183.23117580302801</v>
          </cell>
          <cell r="S92">
            <v>23.273737499999999</v>
          </cell>
          <cell r="T92">
            <v>69.387002227010754</v>
          </cell>
          <cell r="V92">
            <v>64.40905122701075</v>
          </cell>
          <cell r="W92">
            <v>0.10269203010824642</v>
          </cell>
        </row>
        <row r="93">
          <cell r="I93">
            <v>176.76215909000001</v>
          </cell>
          <cell r="K93">
            <v>105.79071974082902</v>
          </cell>
          <cell r="S93">
            <v>14.312435290000002</v>
          </cell>
          <cell r="T93">
            <v>33.008015384383633</v>
          </cell>
          <cell r="V93">
            <v>28.544026241526488</v>
          </cell>
          <cell r="W93">
            <v>5.7569708611457229E-2</v>
          </cell>
        </row>
        <row r="94">
          <cell r="I94">
            <v>421.25886045000004</v>
          </cell>
          <cell r="K94">
            <v>322.99384087475505</v>
          </cell>
          <cell r="S94">
            <v>32.769754839999997</v>
          </cell>
          <cell r="T94">
            <v>63.385553887824543</v>
          </cell>
          <cell r="V94">
            <v>61.211044887824542</v>
          </cell>
          <cell r="W94">
            <v>0.13840167600034423</v>
          </cell>
        </row>
        <row r="95">
          <cell r="I95">
            <v>164.95895124</v>
          </cell>
          <cell r="K95">
            <v>115.21479970369001</v>
          </cell>
          <cell r="S95">
            <v>14.9874084</v>
          </cell>
          <cell r="T95">
            <v>26.910510116758065</v>
          </cell>
          <cell r="V95">
            <v>25.581671116758066</v>
          </cell>
          <cell r="W95">
            <v>5.2695339050086588E-2</v>
          </cell>
        </row>
        <row r="96">
          <cell r="I96">
            <v>207.81186894999999</v>
          </cell>
          <cell r="K96">
            <v>124.347596053365</v>
          </cell>
          <cell r="S96">
            <v>13.403745949999999</v>
          </cell>
          <cell r="T96">
            <v>37.068346040014511</v>
          </cell>
          <cell r="V96">
            <v>34.860342040014508</v>
          </cell>
          <cell r="W96">
            <v>7.1131030404489023E-2</v>
          </cell>
        </row>
        <row r="97">
          <cell r="I97">
            <v>72.376903519999999</v>
          </cell>
          <cell r="K97">
            <v>28.866768726250015</v>
          </cell>
          <cell r="S97">
            <v>5.8967587999999997</v>
          </cell>
          <cell r="T97">
            <v>12.968754288933816</v>
          </cell>
          <cell r="V97">
            <v>10.381668059767149</v>
          </cell>
          <cell r="W97">
            <v>2.5042526293306305E-2</v>
          </cell>
        </row>
        <row r="98">
          <cell r="I98">
            <v>86.986938719999984</v>
          </cell>
          <cell r="K98">
            <v>10.078985979570973</v>
          </cell>
          <cell r="S98">
            <v>8.15319796</v>
          </cell>
          <cell r="T98">
            <v>14.568975894101316</v>
          </cell>
          <cell r="V98">
            <v>12.445641494101316</v>
          </cell>
          <cell r="W98">
            <v>2.9643119971438009E-2</v>
          </cell>
        </row>
        <row r="99">
          <cell r="I99">
            <v>288.80179122999999</v>
          </cell>
          <cell r="K99">
            <v>211.60199164571696</v>
          </cell>
          <cell r="S99">
            <v>22.593017099999997</v>
          </cell>
          <cell r="T99">
            <v>47.315334237642098</v>
          </cell>
          <cell r="V99">
            <v>44.391334237642099</v>
          </cell>
          <cell r="W99">
            <v>8.9982455507513562E-2</v>
          </cell>
        </row>
        <row r="100">
          <cell r="I100">
            <v>65.812066829999992</v>
          </cell>
          <cell r="K100">
            <v>11.482544934315982</v>
          </cell>
          <cell r="S100">
            <v>5.1304304499999995</v>
          </cell>
          <cell r="T100">
            <v>9.4721734951106313</v>
          </cell>
          <cell r="V100">
            <v>6.5221792093963451</v>
          </cell>
          <cell r="W100">
            <v>2.1089434307279414E-2</v>
          </cell>
        </row>
        <row r="101">
          <cell r="I101">
            <v>273.36459801999996</v>
          </cell>
          <cell r="K101">
            <v>173.93630939396195</v>
          </cell>
          <cell r="S101">
            <v>19.524229819999999</v>
          </cell>
          <cell r="T101">
            <v>43.543624914213026</v>
          </cell>
          <cell r="V101">
            <v>32.975958914213024</v>
          </cell>
          <cell r="W101">
            <v>8.9113325719453421E-2</v>
          </cell>
        </row>
        <row r="102">
          <cell r="I102">
            <v>132.81903359999998</v>
          </cell>
          <cell r="K102">
            <v>121.88040915290298</v>
          </cell>
          <cell r="S102">
            <v>12.188075080000001</v>
          </cell>
          <cell r="T102">
            <v>23.671756678885703</v>
          </cell>
          <cell r="V102">
            <v>23.151756678885704</v>
          </cell>
          <cell r="W102">
            <v>4.3224721459524544E-2</v>
          </cell>
        </row>
        <row r="103">
          <cell r="I103">
            <v>710.15658175999999</v>
          </cell>
          <cell r="K103">
            <v>555.54450141559107</v>
          </cell>
          <cell r="S103">
            <v>58.139793559999994</v>
          </cell>
          <cell r="T103">
            <v>93.199695635007643</v>
          </cell>
          <cell r="V103">
            <v>87.36286063500765</v>
          </cell>
          <cell r="W103">
            <v>0.24094595404462044</v>
          </cell>
        </row>
        <row r="104">
          <cell r="I104">
            <v>109.36814896</v>
          </cell>
          <cell r="K104">
            <v>66.418881456413004</v>
          </cell>
          <cell r="S104">
            <v>10.970205320000002</v>
          </cell>
          <cell r="T104">
            <v>16.004127823775331</v>
          </cell>
          <cell r="V104">
            <v>13.234127823775331</v>
          </cell>
          <cell r="W104">
            <v>3.4527629380336024E-2</v>
          </cell>
        </row>
        <row r="105">
          <cell r="I105">
            <v>135.29150664000002</v>
          </cell>
          <cell r="K105">
            <v>95.033745489348007</v>
          </cell>
          <cell r="S105">
            <v>13.807795629999999</v>
          </cell>
          <cell r="T105">
            <v>18.860422375313181</v>
          </cell>
          <cell r="V105">
            <v>18.086822375313183</v>
          </cell>
          <cell r="W105">
            <v>4.2183214263499136E-2</v>
          </cell>
        </row>
        <row r="106">
          <cell r="I106">
            <v>368.92108259999998</v>
          </cell>
          <cell r="K106">
            <v>111.09216321856701</v>
          </cell>
          <cell r="S106">
            <v>22.175999640000001</v>
          </cell>
          <cell r="T106">
            <v>53.869881557928615</v>
          </cell>
          <cell r="V106">
            <v>45.461046557928611</v>
          </cell>
          <cell r="W106">
            <v>0.12608900400282552</v>
          </cell>
        </row>
        <row r="107">
          <cell r="I107">
            <v>226.69661992999997</v>
          </cell>
          <cell r="K107">
            <v>192.91499706712096</v>
          </cell>
          <cell r="S107">
            <v>19.033534529999997</v>
          </cell>
          <cell r="T107">
            <v>41.099319064816079</v>
          </cell>
          <cell r="V107">
            <v>38.490836350530365</v>
          </cell>
          <cell r="W107">
            <v>6.9911351601911281E-2</v>
          </cell>
        </row>
        <row r="108">
          <cell r="I108">
            <v>22.42765224</v>
          </cell>
          <cell r="K108">
            <v>3.4653692140769969</v>
          </cell>
          <cell r="S108">
            <v>1.3531453499999999</v>
          </cell>
          <cell r="T108">
            <v>4.0231469171451542</v>
          </cell>
          <cell r="V108">
            <v>3.7071469171451543</v>
          </cell>
          <cell r="W108">
            <v>7.6570334328098762E-3</v>
          </cell>
        </row>
        <row r="109">
          <cell r="I109">
            <v>463.16897796000001</v>
          </cell>
          <cell r="K109">
            <v>280.35407467658194</v>
          </cell>
          <cell r="S109">
            <v>32.451284780000002</v>
          </cell>
          <cell r="T109">
            <v>65.089554952658872</v>
          </cell>
          <cell r="V109">
            <v>55.707753381230305</v>
          </cell>
          <cell r="W109">
            <v>0.15569591023309437</v>
          </cell>
        </row>
        <row r="110">
          <cell r="I110">
            <v>154.81737334000002</v>
          </cell>
          <cell r="K110">
            <v>68.753753515255013</v>
          </cell>
          <cell r="S110">
            <v>15.844780800000001</v>
          </cell>
          <cell r="T110">
            <v>28.728568699555357</v>
          </cell>
          <cell r="V110">
            <v>28.426568699555357</v>
          </cell>
          <cell r="W110">
            <v>4.8516273319164048E-2</v>
          </cell>
        </row>
        <row r="111">
          <cell r="I111">
            <v>260.15624414999996</v>
          </cell>
          <cell r="K111">
            <v>128.1898945671629</v>
          </cell>
          <cell r="S111">
            <v>18.915103899999998</v>
          </cell>
          <cell r="T111">
            <v>38.130631948405501</v>
          </cell>
          <cell r="V111">
            <v>31.776973948405502</v>
          </cell>
          <cell r="W111">
            <v>8.758945149105464E-2</v>
          </cell>
        </row>
        <row r="112">
          <cell r="I112">
            <v>126.59382319999999</v>
          </cell>
          <cell r="K112">
            <v>46.50812421678296</v>
          </cell>
          <cell r="S112">
            <v>11.10621868</v>
          </cell>
          <cell r="T112">
            <v>24.844076243438092</v>
          </cell>
          <cell r="V112">
            <v>22.732076243438094</v>
          </cell>
          <cell r="W112">
            <v>4.3163882374360328E-2</v>
          </cell>
        </row>
        <row r="113">
          <cell r="I113">
            <v>66.499537840000002</v>
          </cell>
          <cell r="K113">
            <v>57.990445810880999</v>
          </cell>
          <cell r="S113">
            <v>5.1240221000000004</v>
          </cell>
          <cell r="T113">
            <v>12.648492365915009</v>
          </cell>
          <cell r="V113">
            <v>11.902492365915009</v>
          </cell>
          <cell r="W113">
            <v>2.2487284716409484E-2</v>
          </cell>
        </row>
        <row r="114">
          <cell r="I114">
            <v>82.231477703962</v>
          </cell>
          <cell r="K114">
            <v>38.126542203786009</v>
          </cell>
          <cell r="S114">
            <v>7.3794425000000006</v>
          </cell>
          <cell r="T114">
            <v>15.993011324523197</v>
          </cell>
          <cell r="V114">
            <v>15.326844324523197</v>
          </cell>
          <cell r="W114">
            <v>2.665765914945141E-2</v>
          </cell>
        </row>
        <row r="115">
          <cell r="I115">
            <v>96.686344050000002</v>
          </cell>
          <cell r="K115">
            <v>65.683462403375003</v>
          </cell>
          <cell r="S115">
            <v>6.5578117499999999</v>
          </cell>
          <cell r="T115">
            <v>18.118428374308742</v>
          </cell>
          <cell r="V115">
            <v>16.429263374308743</v>
          </cell>
          <cell r="W115">
            <v>3.2063646431185512E-2</v>
          </cell>
        </row>
        <row r="116">
          <cell r="I116">
            <v>82.145857409999991</v>
          </cell>
          <cell r="K116">
            <v>49.405899991533985</v>
          </cell>
          <cell r="S116">
            <v>9.4387031799999992</v>
          </cell>
          <cell r="T116">
            <v>16.830868989275736</v>
          </cell>
          <cell r="V116">
            <v>15.064868989275736</v>
          </cell>
          <cell r="W116">
            <v>2.6425891205968704E-2</v>
          </cell>
        </row>
        <row r="117">
          <cell r="I117">
            <v>118.77314240000001</v>
          </cell>
          <cell r="K117">
            <v>45.621264441265026</v>
          </cell>
          <cell r="S117">
            <v>11.576425820000001</v>
          </cell>
          <cell r="T117">
            <v>20.905580455633949</v>
          </cell>
          <cell r="V117">
            <v>17.125918455633951</v>
          </cell>
          <cell r="W117">
            <v>3.5576379324595266E-2</v>
          </cell>
        </row>
        <row r="118">
          <cell r="I118">
            <v>92.946505079999994</v>
          </cell>
          <cell r="K118">
            <v>63.947014400725998</v>
          </cell>
          <cell r="S118">
            <v>7.0376935300000003</v>
          </cell>
          <cell r="T118">
            <v>17.708092626124902</v>
          </cell>
          <cell r="V118">
            <v>17.092092626124902</v>
          </cell>
          <cell r="W118">
            <v>3.2314245520076182E-2</v>
          </cell>
        </row>
        <row r="119">
          <cell r="I119">
            <v>328.05407127000001</v>
          </cell>
          <cell r="K119">
            <v>152.69521206251602</v>
          </cell>
          <cell r="S119">
            <v>27.12920321</v>
          </cell>
          <cell r="T119">
            <v>64.901804854346324</v>
          </cell>
          <cell r="V119">
            <v>58.555856854346324</v>
          </cell>
          <cell r="W119">
            <v>0.11162668432950471</v>
          </cell>
        </row>
        <row r="120">
          <cell r="I120">
            <v>144.16173841999998</v>
          </cell>
          <cell r="K120">
            <v>79.064072759079977</v>
          </cell>
          <cell r="S120">
            <v>14.0473348</v>
          </cell>
          <cell r="T120">
            <v>27.505281121689553</v>
          </cell>
          <cell r="V120">
            <v>25.988263121689553</v>
          </cell>
          <cell r="W120">
            <v>4.5649593568212347E-2</v>
          </cell>
        </row>
        <row r="121">
          <cell r="I121">
            <v>84.707418320000002</v>
          </cell>
          <cell r="K121">
            <v>58.835127890582001</v>
          </cell>
          <cell r="S121">
            <v>5.5998752199999995</v>
          </cell>
          <cell r="T121">
            <v>14.498540199847678</v>
          </cell>
          <cell r="V121">
            <v>13.334373199847679</v>
          </cell>
          <cell r="W121">
            <v>2.5227940648092469E-2</v>
          </cell>
        </row>
        <row r="122">
          <cell r="I122">
            <v>123.29016927999999</v>
          </cell>
          <cell r="K122">
            <v>82.581536713469987</v>
          </cell>
          <cell r="S122">
            <v>8.8344440000000013</v>
          </cell>
          <cell r="T122">
            <v>20.532712401436537</v>
          </cell>
          <cell r="V122">
            <v>19.706712401436537</v>
          </cell>
          <cell r="W122">
            <v>4.2077470139285145E-2</v>
          </cell>
        </row>
        <row r="123">
          <cell r="I123">
            <v>382.70671245</v>
          </cell>
          <cell r="K123">
            <v>222.87649265331098</v>
          </cell>
          <cell r="S123">
            <v>27.767076469999999</v>
          </cell>
          <cell r="T123">
            <v>60.3962160767827</v>
          </cell>
          <cell r="V123">
            <v>55.616550076782701</v>
          </cell>
          <cell r="W123">
            <v>0.12756652464252777</v>
          </cell>
        </row>
        <row r="124">
          <cell r="I124">
            <v>145.21235120000003</v>
          </cell>
          <cell r="K124">
            <v>58.152312042663027</v>
          </cell>
          <cell r="S124">
            <v>13.364329100000001</v>
          </cell>
          <cell r="T124">
            <v>25.934788532921079</v>
          </cell>
          <cell r="V124">
            <v>21.531545866254412</v>
          </cell>
          <cell r="W124">
            <v>4.7952787506571726E-2</v>
          </cell>
        </row>
        <row r="125">
          <cell r="I125">
            <v>72.648317819999988</v>
          </cell>
          <cell r="K125">
            <v>20.346497610408996</v>
          </cell>
          <cell r="S125">
            <v>4.92825311</v>
          </cell>
          <cell r="T125">
            <v>14.37700750190084</v>
          </cell>
          <cell r="V125">
            <v>11.316844501900841</v>
          </cell>
          <cell r="W125">
            <v>2.3892377873773383E-2</v>
          </cell>
        </row>
        <row r="126">
          <cell r="I126">
            <v>814.65822172000003</v>
          </cell>
          <cell r="K126">
            <v>354.10270987479521</v>
          </cell>
          <cell r="S126">
            <v>55.761714599999998</v>
          </cell>
          <cell r="T126">
            <v>118.12705937106968</v>
          </cell>
          <cell r="V126">
            <v>105.61509937106968</v>
          </cell>
          <cell r="W126">
            <v>0.26868567978020674</v>
          </cell>
        </row>
        <row r="127">
          <cell r="I127">
            <v>114.383628</v>
          </cell>
          <cell r="K127">
            <v>44.708364616583012</v>
          </cell>
          <cell r="S127">
            <v>8.2571088600000007</v>
          </cell>
          <cell r="T127">
            <v>16.869425885374373</v>
          </cell>
          <cell r="V127">
            <v>13.435258885374374</v>
          </cell>
          <cell r="W127">
            <v>3.6068886204496012E-2</v>
          </cell>
        </row>
        <row r="128">
          <cell r="I128">
            <v>109.50584105999999</v>
          </cell>
          <cell r="K128">
            <v>23.327813233888975</v>
          </cell>
          <cell r="S128">
            <v>8.95522068</v>
          </cell>
          <cell r="T128">
            <v>20.67648059914772</v>
          </cell>
          <cell r="V128">
            <v>17.47864759914772</v>
          </cell>
          <cell r="W128">
            <v>3.5573482225301732E-2</v>
          </cell>
        </row>
        <row r="129">
          <cell r="I129">
            <v>96.133393039999987</v>
          </cell>
          <cell r="K129">
            <v>55.678215557728997</v>
          </cell>
          <cell r="S129">
            <v>6.3609123199999988</v>
          </cell>
          <cell r="T129">
            <v>13.974344457362443</v>
          </cell>
          <cell r="V129">
            <v>11.974344457362443</v>
          </cell>
          <cell r="W129">
            <v>3.1313297714160249E-2</v>
          </cell>
        </row>
        <row r="130">
          <cell r="I130">
            <v>303.61826679999996</v>
          </cell>
          <cell r="K130">
            <v>158.58883103595798</v>
          </cell>
          <cell r="S130">
            <v>21.304580940000001</v>
          </cell>
          <cell r="T130">
            <v>44.900963751200521</v>
          </cell>
          <cell r="V130">
            <v>37.330291751200519</v>
          </cell>
          <cell r="W130">
            <v>0.10184752566418132</v>
          </cell>
        </row>
        <row r="131">
          <cell r="I131">
            <v>866.19433360856783</v>
          </cell>
          <cell r="K131">
            <v>455.38029213263098</v>
          </cell>
          <cell r="S131">
            <v>71.472516940000006</v>
          </cell>
          <cell r="T131">
            <v>150.52640412066731</v>
          </cell>
          <cell r="V131">
            <v>139.5927461206673</v>
          </cell>
          <cell r="W131">
            <v>0.28626238119407638</v>
          </cell>
        </row>
        <row r="132">
          <cell r="I132">
            <v>166.29065610000001</v>
          </cell>
          <cell r="K132">
            <v>60.645325806224008</v>
          </cell>
          <cell r="S132">
            <v>15.28355277</v>
          </cell>
          <cell r="T132">
            <v>32.664649426216016</v>
          </cell>
          <cell r="V132">
            <v>23.109303926216015</v>
          </cell>
          <cell r="W132">
            <v>5.5273757421331678E-2</v>
          </cell>
        </row>
        <row r="133">
          <cell r="I133">
            <v>701.38889366000012</v>
          </cell>
          <cell r="K133">
            <v>615.59035297103117</v>
          </cell>
          <cell r="S133">
            <v>58.275735839999996</v>
          </cell>
          <cell r="T133">
            <v>101.15029658980838</v>
          </cell>
          <cell r="V133">
            <v>96.460797589808379</v>
          </cell>
          <cell r="W133">
            <v>0.22668932842114053</v>
          </cell>
        </row>
        <row r="134">
          <cell r="I134">
            <v>113.33943836</v>
          </cell>
          <cell r="K134">
            <v>67.766504598045003</v>
          </cell>
          <cell r="S134">
            <v>10.410275670000001</v>
          </cell>
          <cell r="T134">
            <v>22.093735562169016</v>
          </cell>
          <cell r="V134">
            <v>21.347381562169016</v>
          </cell>
          <cell r="W134">
            <v>3.5075181146813912E-2</v>
          </cell>
        </row>
        <row r="135">
          <cell r="I135">
            <v>80.563310240000007</v>
          </cell>
          <cell r="K135">
            <v>23.236115283773017</v>
          </cell>
          <cell r="S135">
            <v>7.1543679399999993</v>
          </cell>
          <cell r="T135">
            <v>16.736820684742455</v>
          </cell>
          <cell r="V135">
            <v>13.994335684742454</v>
          </cell>
          <cell r="W135">
            <v>2.5737830123754423E-2</v>
          </cell>
        </row>
        <row r="136">
          <cell r="I136">
            <v>447.8401278</v>
          </cell>
          <cell r="K136">
            <v>215.05443751478001</v>
          </cell>
          <cell r="S136">
            <v>34.428127799999999</v>
          </cell>
          <cell r="T136">
            <v>57.287839737422097</v>
          </cell>
          <cell r="V136">
            <v>54.056002737422098</v>
          </cell>
          <cell r="W136">
            <v>0.14897319132244913</v>
          </cell>
        </row>
        <row r="137">
          <cell r="I137">
            <v>202.77720149999996</v>
          </cell>
          <cell r="K137">
            <v>75.207423452360942</v>
          </cell>
          <cell r="S137">
            <v>16.756274750000003</v>
          </cell>
          <cell r="T137">
            <v>25.80054583767577</v>
          </cell>
          <cell r="V137">
            <v>23.487543837675769</v>
          </cell>
          <cell r="W137">
            <v>5.5117314059480851E-2</v>
          </cell>
        </row>
        <row r="138">
          <cell r="I138">
            <v>153.04653189000001</v>
          </cell>
          <cell r="K138">
            <v>101.32599716986402</v>
          </cell>
          <cell r="S138">
            <v>9.7837145599999999</v>
          </cell>
          <cell r="T138">
            <v>25.941380847614273</v>
          </cell>
          <cell r="V138">
            <v>21.579718847614274</v>
          </cell>
          <cell r="W138">
            <v>5.0364622668438629E-2</v>
          </cell>
        </row>
        <row r="139">
          <cell r="I139">
            <v>106.85450043</v>
          </cell>
          <cell r="K139">
            <v>77.85322507950201</v>
          </cell>
          <cell r="S139">
            <v>9.695443899999999</v>
          </cell>
          <cell r="T139">
            <v>16.445739149890546</v>
          </cell>
          <cell r="V139">
            <v>15.932403149890545</v>
          </cell>
          <cell r="W139">
            <v>3.4734771979823692E-2</v>
          </cell>
        </row>
        <row r="140">
          <cell r="I140">
            <v>195.75010079999998</v>
          </cell>
          <cell r="K140">
            <v>89.260798939095991</v>
          </cell>
          <cell r="S140">
            <v>16.408534300000003</v>
          </cell>
          <cell r="T140">
            <v>35.497699101531232</v>
          </cell>
          <cell r="V140">
            <v>33.815548101531235</v>
          </cell>
          <cell r="W140">
            <v>6.7421294759118969E-2</v>
          </cell>
        </row>
        <row r="141">
          <cell r="I141">
            <v>186.14726540999999</v>
          </cell>
          <cell r="K141">
            <v>139.21898909881298</v>
          </cell>
          <cell r="S141">
            <v>16.079844010000002</v>
          </cell>
          <cell r="T141">
            <v>42.46932353667269</v>
          </cell>
          <cell r="V141">
            <v>39.704329536672688</v>
          </cell>
          <cell r="W141">
            <v>6.2060212516434642E-2</v>
          </cell>
        </row>
        <row r="142">
          <cell r="I142">
            <v>295.14076295000007</v>
          </cell>
          <cell r="K142">
            <v>124.71921874006205</v>
          </cell>
          <cell r="S142">
            <v>21.04124303</v>
          </cell>
          <cell r="T142">
            <v>32.247360519893249</v>
          </cell>
          <cell r="V142">
            <v>24.188588021083724</v>
          </cell>
          <cell r="W142">
            <v>9.569843241365579E-2</v>
          </cell>
        </row>
        <row r="143">
          <cell r="I143">
            <v>277.99425401999997</v>
          </cell>
          <cell r="K143">
            <v>179.03769780535197</v>
          </cell>
          <cell r="S143">
            <v>16.91455642</v>
          </cell>
          <cell r="T143">
            <v>40.091473805628937</v>
          </cell>
          <cell r="V143">
            <v>37.098805805628935</v>
          </cell>
          <cell r="W143">
            <v>8.8034156232612071E-2</v>
          </cell>
        </row>
        <row r="144">
          <cell r="I144">
            <v>334.98332619999996</v>
          </cell>
          <cell r="K144">
            <v>170.50858046956699</v>
          </cell>
          <cell r="S144">
            <v>24.936709880000002</v>
          </cell>
          <cell r="T144">
            <v>52.386791993389316</v>
          </cell>
          <cell r="V144">
            <v>50.544950993389314</v>
          </cell>
          <cell r="W144">
            <v>0.11135870264485283</v>
          </cell>
        </row>
        <row r="145">
          <cell r="I145">
            <v>710.81733854000004</v>
          </cell>
          <cell r="K145">
            <v>419.1073178567521</v>
          </cell>
          <cell r="S145">
            <v>61.755110479999999</v>
          </cell>
          <cell r="T145">
            <v>97.857885017957528</v>
          </cell>
          <cell r="V145">
            <v>91.553877017957532</v>
          </cell>
          <cell r="W145">
            <v>0.23416239604881101</v>
          </cell>
        </row>
        <row r="146">
          <cell r="I146">
            <v>69.539374980000005</v>
          </cell>
          <cell r="K146">
            <v>50.231541765353001</v>
          </cell>
          <cell r="S146">
            <v>5.6153687999999997</v>
          </cell>
          <cell r="T146">
            <v>12.384444985733833</v>
          </cell>
          <cell r="V146">
            <v>11.684444985733833</v>
          </cell>
          <cell r="W146">
            <v>2.2190332038822265E-2</v>
          </cell>
        </row>
        <row r="147">
          <cell r="I147">
            <v>403.47760578000003</v>
          </cell>
          <cell r="K147">
            <v>165.38931218978101</v>
          </cell>
          <cell r="S147">
            <v>30.384530949999998</v>
          </cell>
          <cell r="T147">
            <v>63.283109056746746</v>
          </cell>
          <cell r="V147">
            <v>51.910636056746746</v>
          </cell>
          <cell r="W147">
            <v>0.13361132231848608</v>
          </cell>
        </row>
        <row r="148">
          <cell r="I148">
            <v>459.10369540999994</v>
          </cell>
          <cell r="K148">
            <v>241.89547853444699</v>
          </cell>
          <cell r="S148">
            <v>32.85602076</v>
          </cell>
          <cell r="T148">
            <v>67.644547442791023</v>
          </cell>
          <cell r="V148">
            <v>61.094539442791024</v>
          </cell>
          <cell r="W148">
            <v>0.14743193449828915</v>
          </cell>
        </row>
        <row r="149">
          <cell r="I149">
            <v>435.04861541185704</v>
          </cell>
          <cell r="K149">
            <v>139.76991117073811</v>
          </cell>
          <cell r="S149">
            <v>33.829257409999997</v>
          </cell>
          <cell r="T149">
            <v>67.440917567978204</v>
          </cell>
          <cell r="V149">
            <v>52.651752567978207</v>
          </cell>
          <cell r="W149">
            <v>0.14582404439037788</v>
          </cell>
        </row>
        <row r="150">
          <cell r="I150">
            <v>176.68092347999999</v>
          </cell>
          <cell r="K150">
            <v>119.33274937021399</v>
          </cell>
          <cell r="S150">
            <v>11.8229854</v>
          </cell>
          <cell r="T150">
            <v>30.507298246953667</v>
          </cell>
          <cell r="V150">
            <v>27.841298246953667</v>
          </cell>
          <cell r="W150">
            <v>5.6313816067710319E-2</v>
          </cell>
        </row>
        <row r="151">
          <cell r="I151">
            <v>352.06777319999998</v>
          </cell>
          <cell r="K151">
            <v>159.66133060422194</v>
          </cell>
          <cell r="S151">
            <v>35.037876279999999</v>
          </cell>
          <cell r="T151">
            <v>50.831516222242392</v>
          </cell>
          <cell r="V151">
            <v>44.306856222242388</v>
          </cell>
          <cell r="W151">
            <v>0.11807128170797068</v>
          </cell>
        </row>
        <row r="152">
          <cell r="I152">
            <v>282.80136730108114</v>
          </cell>
          <cell r="K152">
            <v>153.45247161497019</v>
          </cell>
          <cell r="S152">
            <v>19.789861740000003</v>
          </cell>
          <cell r="T152">
            <v>41.744419320450085</v>
          </cell>
          <cell r="V152">
            <v>39.946252891878657</v>
          </cell>
          <cell r="W152">
            <v>9.4331001547107829E-2</v>
          </cell>
        </row>
        <row r="153">
          <cell r="I153">
            <v>392.27910096000005</v>
          </cell>
          <cell r="K153">
            <v>193.41133651207005</v>
          </cell>
          <cell r="S153">
            <v>37.133648450000003</v>
          </cell>
          <cell r="T153">
            <v>47.429783548310894</v>
          </cell>
          <cell r="V153">
            <v>41.146692048310896</v>
          </cell>
          <cell r="W153">
            <v>0.1299986394994494</v>
          </cell>
        </row>
        <row r="154">
          <cell r="I154">
            <v>590.60552336713636</v>
          </cell>
          <cell r="K154">
            <v>347.54414604941735</v>
          </cell>
          <cell r="S154">
            <v>48.28531126</v>
          </cell>
          <cell r="T154">
            <v>125.32077378933896</v>
          </cell>
          <cell r="V154">
            <v>117.60795430362467</v>
          </cell>
          <cell r="W154">
            <v>0.19885979260745468</v>
          </cell>
        </row>
        <row r="155">
          <cell r="I155">
            <v>304.70733009000003</v>
          </cell>
          <cell r="K155">
            <v>163.78456593591801</v>
          </cell>
          <cell r="S155">
            <v>24.960888280000002</v>
          </cell>
          <cell r="T155">
            <v>54.788809490788061</v>
          </cell>
          <cell r="V155">
            <v>50.62832449078806</v>
          </cell>
          <cell r="W155">
            <v>0.10269203010824642</v>
          </cell>
        </row>
        <row r="156">
          <cell r="I156">
            <v>427.95227519999997</v>
          </cell>
          <cell r="K156">
            <v>292.974044019595</v>
          </cell>
          <cell r="S156">
            <v>32.871551919999995</v>
          </cell>
          <cell r="T156">
            <v>71.674656810783546</v>
          </cell>
          <cell r="V156">
            <v>67.718493810783542</v>
          </cell>
          <cell r="W156">
            <v>0.14766515099141861</v>
          </cell>
        </row>
      </sheetData>
      <sheetData sheetId="3" refreshError="1"/>
      <sheetData sheetId="4" refreshError="1"/>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
      <sheetName val="2017-18 Summary"/>
      <sheetName val="2017-18 DSG allocations"/>
      <sheetName val="2017-18 Cash Floor"/>
      <sheetName val="2017-18 HN block baseline"/>
      <sheetName val="2017-18 HN block "/>
      <sheetName val="2017-18 HN places &amp; deductions"/>
    </sheetNames>
    <sheetDataSet>
      <sheetData sheetId="0" refreshError="1"/>
      <sheetData sheetId="1" refreshError="1"/>
      <sheetData sheetId="2">
        <row r="6">
          <cell r="E6">
            <v>118.68878604054834</v>
          </cell>
          <cell r="H6">
            <v>110.87673527822133</v>
          </cell>
          <cell r="O6">
            <v>18.108547999999992</v>
          </cell>
          <cell r="P6">
            <v>33.973225728991601</v>
          </cell>
          <cell r="R6">
            <v>32.889225728991597</v>
          </cell>
          <cell r="T6">
            <v>161.875</v>
          </cell>
        </row>
        <row r="7">
          <cell r="E7">
            <v>212.47915271272265</v>
          </cell>
          <cell r="H7">
            <v>145.71729520646167</v>
          </cell>
          <cell r="O7">
            <v>24.207351780849738</v>
          </cell>
          <cell r="P7">
            <v>45.770758698488073</v>
          </cell>
          <cell r="R7">
            <v>40.507478698488072</v>
          </cell>
          <cell r="T7">
            <v>210.43199999999999</v>
          </cell>
        </row>
        <row r="8">
          <cell r="E8">
            <v>204.52581758734541</v>
          </cell>
          <cell r="H8">
            <v>143.5195601348054</v>
          </cell>
          <cell r="O8">
            <v>26.208978483761051</v>
          </cell>
          <cell r="P8">
            <v>41.304613885572699</v>
          </cell>
          <cell r="R8">
            <v>40.776613885572701</v>
          </cell>
          <cell r="T8">
            <v>210.505</v>
          </cell>
        </row>
        <row r="9">
          <cell r="E9">
            <v>104.50157191453933</v>
          </cell>
          <cell r="H9">
            <v>42.279597421444315</v>
          </cell>
          <cell r="O9">
            <v>17.180753639844447</v>
          </cell>
          <cell r="P9">
            <v>20.074086883004657</v>
          </cell>
          <cell r="R9">
            <v>16.356750883004658</v>
          </cell>
          <cell r="T9">
            <v>75.816999999999993</v>
          </cell>
        </row>
        <row r="10">
          <cell r="E10">
            <v>131.18990827391366</v>
          </cell>
          <cell r="H10">
            <v>115.05178947164268</v>
          </cell>
          <cell r="O10">
            <v>18.827245887044029</v>
          </cell>
          <cell r="P10">
            <v>26.986493736771127</v>
          </cell>
          <cell r="R10">
            <v>24.906007936771125</v>
          </cell>
          <cell r="T10">
            <v>158.785</v>
          </cell>
        </row>
        <row r="11">
          <cell r="E11">
            <v>66.9791482825798</v>
          </cell>
          <cell r="H11">
            <v>42.637917952292796</v>
          </cell>
          <cell r="O11">
            <v>10.904068509999998</v>
          </cell>
          <cell r="P11">
            <v>16.004591059256306</v>
          </cell>
          <cell r="R11">
            <v>14.169927059256306</v>
          </cell>
          <cell r="T11">
            <v>67.712000000000003</v>
          </cell>
        </row>
        <row r="12">
          <cell r="E12">
            <v>209.32978723350254</v>
          </cell>
          <cell r="H12">
            <v>149.53745751990755</v>
          </cell>
          <cell r="O12">
            <v>28.289226856999992</v>
          </cell>
          <cell r="P12">
            <v>40.222585029216695</v>
          </cell>
          <cell r="R12">
            <v>37.089616029216693</v>
          </cell>
          <cell r="T12">
            <v>214.916</v>
          </cell>
        </row>
        <row r="13">
          <cell r="E13">
            <v>215.37307076711787</v>
          </cell>
          <cell r="H13">
            <v>188.55273008913886</v>
          </cell>
          <cell r="O13">
            <v>23.518877439999994</v>
          </cell>
          <cell r="P13">
            <v>50.703794649993178</v>
          </cell>
          <cell r="R13">
            <v>48.07179464999318</v>
          </cell>
          <cell r="T13">
            <v>260.14299999999997</v>
          </cell>
        </row>
        <row r="14">
          <cell r="E14">
            <v>234.72982333838132</v>
          </cell>
          <cell r="H14">
            <v>128.21526746630732</v>
          </cell>
          <cell r="O14">
            <v>27.399872725999987</v>
          </cell>
          <cell r="P14">
            <v>45.200211113065897</v>
          </cell>
          <cell r="R14">
            <v>43.364545113065894</v>
          </cell>
          <cell r="T14">
            <v>198.98</v>
          </cell>
        </row>
        <row r="15">
          <cell r="E15">
            <v>259.29738613337531</v>
          </cell>
          <cell r="H15">
            <v>212.73367436116928</v>
          </cell>
          <cell r="O15">
            <v>28.605848566000017</v>
          </cell>
          <cell r="P15">
            <v>46.225410285162063</v>
          </cell>
          <cell r="R15">
            <v>41.965084285162064</v>
          </cell>
          <cell r="T15">
            <v>283.30500000000001</v>
          </cell>
        </row>
        <row r="16">
          <cell r="E16">
            <v>155.82322718594989</v>
          </cell>
          <cell r="H16">
            <v>97.786874798208899</v>
          </cell>
          <cell r="O16">
            <v>24.141085440845043</v>
          </cell>
          <cell r="P16">
            <v>42.495618144564723</v>
          </cell>
          <cell r="R16">
            <v>38.514286144564721</v>
          </cell>
          <cell r="T16">
            <v>160.44200000000001</v>
          </cell>
        </row>
        <row r="17">
          <cell r="E17">
            <v>112.05481961764823</v>
          </cell>
          <cell r="H17">
            <v>47.929669434876232</v>
          </cell>
          <cell r="O17">
            <v>13.912171542115004</v>
          </cell>
          <cell r="P17">
            <v>24.755830651417085</v>
          </cell>
          <cell r="R17">
            <v>22.401830651417086</v>
          </cell>
          <cell r="T17">
            <v>84.244</v>
          </cell>
        </row>
        <row r="18">
          <cell r="E18">
            <v>206.08104540954403</v>
          </cell>
          <cell r="H18">
            <v>165.51511078662003</v>
          </cell>
          <cell r="O18">
            <v>19.680595259011003</v>
          </cell>
          <cell r="P18">
            <v>28.123480991856528</v>
          </cell>
          <cell r="R18">
            <v>25.433998791856528</v>
          </cell>
          <cell r="T18">
            <v>210.63</v>
          </cell>
        </row>
        <row r="19">
          <cell r="E19">
            <v>242.11017539689757</v>
          </cell>
          <cell r="H19">
            <v>141.22326034842359</v>
          </cell>
          <cell r="O19">
            <v>25.689727759999997</v>
          </cell>
          <cell r="P19">
            <v>48.696715233430254</v>
          </cell>
          <cell r="R19">
            <v>44.240556233430254</v>
          </cell>
          <cell r="T19">
            <v>211.154</v>
          </cell>
        </row>
        <row r="20">
          <cell r="E20">
            <v>175.10150724725131</v>
          </cell>
          <cell r="H20">
            <v>37.090708079349312</v>
          </cell>
          <cell r="O20">
            <v>14.11143401999999</v>
          </cell>
          <cell r="P20">
            <v>32.109831497995842</v>
          </cell>
          <cell r="R20">
            <v>29.83066809799584</v>
          </cell>
          <cell r="T20">
            <v>81.033000000000001</v>
          </cell>
        </row>
        <row r="21">
          <cell r="E21">
            <v>231.28490433281866</v>
          </cell>
          <cell r="H21">
            <v>126.22896917583165</v>
          </cell>
          <cell r="O21">
            <v>23.21648303330031</v>
          </cell>
          <cell r="P21">
            <v>53.627317148010704</v>
          </cell>
          <cell r="R21">
            <v>48.272319148010702</v>
          </cell>
          <cell r="T21">
            <v>197.71799999999999</v>
          </cell>
        </row>
        <row r="22">
          <cell r="E22">
            <v>200.00948985018456</v>
          </cell>
          <cell r="H22">
            <v>20.481467601536572</v>
          </cell>
          <cell r="O22">
            <v>19.096086239999998</v>
          </cell>
          <cell r="P22">
            <v>46.005328940169015</v>
          </cell>
          <cell r="R22">
            <v>38.740995940169014</v>
          </cell>
          <cell r="T22">
            <v>78.319000000000003</v>
          </cell>
        </row>
        <row r="23">
          <cell r="E23">
            <v>241.77269428933775</v>
          </cell>
          <cell r="H23">
            <v>92.776150525835746</v>
          </cell>
          <cell r="O23">
            <v>26.3094093075429</v>
          </cell>
          <cell r="P23">
            <v>58.818607227610912</v>
          </cell>
          <cell r="R23">
            <v>55.566607227610909</v>
          </cell>
          <cell r="T23">
            <v>174.65199999999999</v>
          </cell>
        </row>
        <row r="24">
          <cell r="E24">
            <v>235.07686778700349</v>
          </cell>
          <cell r="H24">
            <v>195.56385898051548</v>
          </cell>
          <cell r="O24">
            <v>27.591862820000003</v>
          </cell>
          <cell r="P24">
            <v>51.198191619932167</v>
          </cell>
          <cell r="R24">
            <v>50.25819161993217</v>
          </cell>
          <cell r="T24">
            <v>273.41399999999999</v>
          </cell>
        </row>
        <row r="25">
          <cell r="E25">
            <v>254.46683999103092</v>
          </cell>
          <cell r="H25">
            <v>178.02906063898195</v>
          </cell>
          <cell r="O25">
            <v>23.349862099999992</v>
          </cell>
          <cell r="P25">
            <v>41.51467226732197</v>
          </cell>
          <cell r="R25">
            <v>39.88133626732197</v>
          </cell>
          <cell r="T25">
            <v>241.26</v>
          </cell>
        </row>
        <row r="26">
          <cell r="E26">
            <v>195.28785968887135</v>
          </cell>
          <cell r="H26">
            <v>140.59172792235736</v>
          </cell>
          <cell r="O26">
            <v>18.029320131999999</v>
          </cell>
          <cell r="P26">
            <v>35.853678687029472</v>
          </cell>
          <cell r="R26">
            <v>33.511022687029474</v>
          </cell>
          <cell r="T26">
            <v>192.13200000000001</v>
          </cell>
        </row>
        <row r="27">
          <cell r="E27">
            <v>155.43383958079755</v>
          </cell>
          <cell r="H27">
            <v>92.922283048556537</v>
          </cell>
          <cell r="O27">
            <v>15.046130959999998</v>
          </cell>
          <cell r="P27">
            <v>31.427093976078837</v>
          </cell>
          <cell r="R27">
            <v>28.521928976078836</v>
          </cell>
          <cell r="T27">
            <v>136.49</v>
          </cell>
        </row>
        <row r="28">
          <cell r="E28">
            <v>169.91451535410047</v>
          </cell>
          <cell r="H28">
            <v>83.654024302837456</v>
          </cell>
          <cell r="O28">
            <v>14.680727980000009</v>
          </cell>
          <cell r="P28">
            <v>22.698263053385457</v>
          </cell>
          <cell r="R28">
            <v>19.117926053385457</v>
          </cell>
          <cell r="T28">
            <v>117.453</v>
          </cell>
        </row>
        <row r="29">
          <cell r="E29">
            <v>210.943976217337</v>
          </cell>
          <cell r="H29">
            <v>92.725461608527965</v>
          </cell>
          <cell r="O29">
            <v>23.786245657959494</v>
          </cell>
          <cell r="P29">
            <v>35.062744624241724</v>
          </cell>
          <cell r="R29">
            <v>30.043090624241724</v>
          </cell>
          <cell r="T29">
            <v>146.55500000000001</v>
          </cell>
        </row>
        <row r="30">
          <cell r="E30">
            <v>179.6244411693464</v>
          </cell>
          <cell r="H30">
            <v>103.92221898454937</v>
          </cell>
          <cell r="O30">
            <v>17.671661225550995</v>
          </cell>
          <cell r="P30">
            <v>43.522791385049423</v>
          </cell>
          <cell r="R30">
            <v>41.178795385049426</v>
          </cell>
          <cell r="T30">
            <v>162.773</v>
          </cell>
        </row>
        <row r="31">
          <cell r="E31">
            <v>97.749573875680468</v>
          </cell>
          <cell r="H31">
            <v>52.039993508678464</v>
          </cell>
          <cell r="O31">
            <v>11.187687229261204</v>
          </cell>
          <cell r="P31">
            <v>18.934825529017569</v>
          </cell>
          <cell r="R31">
            <v>14.674662529017571</v>
          </cell>
          <cell r="T31">
            <v>77.902000000000001</v>
          </cell>
        </row>
        <row r="32">
          <cell r="E32">
            <v>116.42117861056505</v>
          </cell>
          <cell r="H32">
            <v>98.272518450482053</v>
          </cell>
          <cell r="O32">
            <v>14.422234150000005</v>
          </cell>
          <cell r="P32">
            <v>32.35626614560136</v>
          </cell>
          <cell r="R32">
            <v>31.679598145601361</v>
          </cell>
          <cell r="T32">
            <v>144.374</v>
          </cell>
        </row>
        <row r="33">
          <cell r="E33">
            <v>326.54622386306619</v>
          </cell>
          <cell r="H33">
            <v>233.11350081197918</v>
          </cell>
          <cell r="O33">
            <v>27.234464067745996</v>
          </cell>
          <cell r="P33">
            <v>47.501290769530513</v>
          </cell>
          <cell r="R33">
            <v>43.477290769530512</v>
          </cell>
          <cell r="T33">
            <v>303.82499999999999</v>
          </cell>
        </row>
        <row r="34">
          <cell r="E34">
            <v>221.58418332544696</v>
          </cell>
          <cell r="H34">
            <v>171.35746533208197</v>
          </cell>
          <cell r="O34">
            <v>21.429009276447498</v>
          </cell>
          <cell r="P34">
            <v>41.641615447734587</v>
          </cell>
          <cell r="R34">
            <v>40.03961544773459</v>
          </cell>
          <cell r="T34">
            <v>232.82599999999999</v>
          </cell>
        </row>
        <row r="35">
          <cell r="E35">
            <v>108.0643456697438</v>
          </cell>
          <cell r="H35">
            <v>69.084227973994786</v>
          </cell>
          <cell r="O35">
            <v>13.287732853225796</v>
          </cell>
          <cell r="P35">
            <v>23.966673488988608</v>
          </cell>
          <cell r="R35">
            <v>21.000844488988609</v>
          </cell>
          <cell r="T35">
            <v>103.373</v>
          </cell>
        </row>
        <row r="36">
          <cell r="E36">
            <v>143.129322080452</v>
          </cell>
          <cell r="H36">
            <v>62.327588677855012</v>
          </cell>
          <cell r="O36">
            <v>13.545506741221676</v>
          </cell>
          <cell r="P36">
            <v>34.801221665003304</v>
          </cell>
          <cell r="R36">
            <v>29.126403465003307</v>
          </cell>
          <cell r="T36">
            <v>104.999</v>
          </cell>
        </row>
        <row r="37">
          <cell r="E37">
            <v>199.55967185696665</v>
          </cell>
          <cell r="H37">
            <v>118.67818873715564</v>
          </cell>
          <cell r="O37">
            <v>20.085892960752993</v>
          </cell>
          <cell r="P37">
            <v>36.055591860316007</v>
          </cell>
          <cell r="R37">
            <v>27.516100860316005</v>
          </cell>
          <cell r="T37">
            <v>166.28</v>
          </cell>
        </row>
        <row r="38">
          <cell r="E38">
            <v>904.37186144566806</v>
          </cell>
          <cell r="H38">
            <v>455.27057708753938</v>
          </cell>
          <cell r="O38">
            <v>87.621816727557373</v>
          </cell>
          <cell r="P38">
            <v>147.46691844915938</v>
          </cell>
          <cell r="R38">
            <v>119.55859444915939</v>
          </cell>
          <cell r="T38">
            <v>662.45100000000002</v>
          </cell>
        </row>
        <row r="39">
          <cell r="E39">
            <v>233.3408055770405</v>
          </cell>
          <cell r="H39">
            <v>120.54059591044251</v>
          </cell>
          <cell r="O39">
            <v>19.729463448299697</v>
          </cell>
          <cell r="P39">
            <v>35.394634532680627</v>
          </cell>
          <cell r="R39">
            <v>30.330300532680628</v>
          </cell>
          <cell r="T39">
            <v>170.6</v>
          </cell>
        </row>
        <row r="40">
          <cell r="E40">
            <v>195.29518634245474</v>
          </cell>
          <cell r="H40">
            <v>125.57629914287273</v>
          </cell>
          <cell r="O40">
            <v>17.415036250980076</v>
          </cell>
          <cell r="P40">
            <v>30.850575557317935</v>
          </cell>
          <cell r="R40">
            <v>29.514575557317936</v>
          </cell>
          <cell r="T40">
            <v>172.506</v>
          </cell>
        </row>
        <row r="41">
          <cell r="E41">
            <v>246.40433089283241</v>
          </cell>
          <cell r="H41">
            <v>152.57794771218741</v>
          </cell>
          <cell r="O41">
            <v>22.245880069999984</v>
          </cell>
          <cell r="P41">
            <v>38.667228063631669</v>
          </cell>
          <cell r="R41">
            <v>36.854898063631666</v>
          </cell>
          <cell r="T41">
            <v>211.679</v>
          </cell>
        </row>
        <row r="42">
          <cell r="E42">
            <v>145.46588789717291</v>
          </cell>
          <cell r="H42">
            <v>66.734751070198897</v>
          </cell>
          <cell r="O42">
            <v>12.218214980494004</v>
          </cell>
          <cell r="P42">
            <v>26.557580040048123</v>
          </cell>
          <cell r="R42">
            <v>23.753580040048121</v>
          </cell>
          <cell r="T42">
            <v>102.70699999999999</v>
          </cell>
        </row>
        <row r="43">
          <cell r="E43">
            <v>199.51753434152238</v>
          </cell>
          <cell r="H43">
            <v>99.788714183577383</v>
          </cell>
          <cell r="O43">
            <v>19.55328075757156</v>
          </cell>
          <cell r="P43">
            <v>29.893639669936146</v>
          </cell>
          <cell r="R43">
            <v>27.834470669936145</v>
          </cell>
          <cell r="T43">
            <v>147.17599999999999</v>
          </cell>
        </row>
        <row r="44">
          <cell r="E44">
            <v>175.91833179268167</v>
          </cell>
          <cell r="H44">
            <v>76.764173780376638</v>
          </cell>
          <cell r="O44">
            <v>18.175176141597007</v>
          </cell>
          <cell r="P44">
            <v>31.606661960339736</v>
          </cell>
          <cell r="R44">
            <v>25.119806960339737</v>
          </cell>
          <cell r="T44">
            <v>120.059</v>
          </cell>
        </row>
        <row r="45">
          <cell r="E45">
            <v>87.502299409127374</v>
          </cell>
          <cell r="H45">
            <v>61.488976025051372</v>
          </cell>
          <cell r="O45">
            <v>9.7969615199999982</v>
          </cell>
          <cell r="P45">
            <v>19.699585862303433</v>
          </cell>
          <cell r="R45">
            <v>18.017585862303434</v>
          </cell>
          <cell r="T45">
            <v>89.304000000000002</v>
          </cell>
        </row>
        <row r="46">
          <cell r="E46">
            <v>301.15706643124008</v>
          </cell>
          <cell r="H46">
            <v>238.55197720975505</v>
          </cell>
          <cell r="O46">
            <v>28.797604426647769</v>
          </cell>
          <cell r="P46">
            <v>46.056014709260829</v>
          </cell>
          <cell r="R46">
            <v>42.399179709260828</v>
          </cell>
          <cell r="T46">
            <v>309.74900000000002</v>
          </cell>
        </row>
        <row r="47">
          <cell r="E47">
            <v>105.66230830139389</v>
          </cell>
          <cell r="H47">
            <v>87.171381568412897</v>
          </cell>
          <cell r="O47">
            <v>9.5445695373900037</v>
          </cell>
          <cell r="P47">
            <v>18.645633061070317</v>
          </cell>
          <cell r="R47">
            <v>17.853633061070315</v>
          </cell>
          <cell r="T47">
            <v>114.57</v>
          </cell>
        </row>
        <row r="48">
          <cell r="E48">
            <v>156.70017387626476</v>
          </cell>
          <cell r="H48">
            <v>113.68188310222774</v>
          </cell>
          <cell r="O48">
            <v>14.993540464553272</v>
          </cell>
          <cell r="P48">
            <v>27.000025132223922</v>
          </cell>
          <cell r="R48">
            <v>25.504025132223923</v>
          </cell>
          <cell r="T48">
            <v>154.179</v>
          </cell>
        </row>
        <row r="49">
          <cell r="E49">
            <v>195.88240371004034</v>
          </cell>
          <cell r="H49">
            <v>115.84552737627233</v>
          </cell>
          <cell r="O49">
            <v>19.07729772182255</v>
          </cell>
          <cell r="P49">
            <v>35.061121760748975</v>
          </cell>
          <cell r="R49">
            <v>30.978123760748975</v>
          </cell>
          <cell r="T49">
            <v>165.90100000000001</v>
          </cell>
        </row>
        <row r="50">
          <cell r="E50">
            <v>198.87240824305397</v>
          </cell>
          <cell r="H50">
            <v>131.45402107373997</v>
          </cell>
          <cell r="O50">
            <v>18.539208092000006</v>
          </cell>
          <cell r="P50">
            <v>32.084102000368077</v>
          </cell>
          <cell r="R50">
            <v>27.364102000368078</v>
          </cell>
          <cell r="T50">
            <v>177.357</v>
          </cell>
        </row>
        <row r="51">
          <cell r="E51">
            <v>116.57035178419412</v>
          </cell>
          <cell r="H51">
            <v>102.99226410966111</v>
          </cell>
          <cell r="O51">
            <v>12.26538387449029</v>
          </cell>
          <cell r="P51">
            <v>29.308031976948314</v>
          </cell>
          <cell r="R51">
            <v>27.806031976948315</v>
          </cell>
          <cell r="T51">
            <v>143.06399999999999</v>
          </cell>
        </row>
        <row r="52">
          <cell r="E52">
            <v>386.79124740078578</v>
          </cell>
          <cell r="H52">
            <v>213.97951910061383</v>
          </cell>
          <cell r="O52">
            <v>40.263157450999984</v>
          </cell>
          <cell r="P52">
            <v>70.933750728427441</v>
          </cell>
          <cell r="R52">
            <v>65.130760728427447</v>
          </cell>
          <cell r="T52">
            <v>319.37299999999999</v>
          </cell>
        </row>
        <row r="53">
          <cell r="E53">
            <v>188.0845347321476</v>
          </cell>
          <cell r="H53">
            <v>121.33988201339162</v>
          </cell>
          <cell r="O53">
            <v>16.523840449999994</v>
          </cell>
          <cell r="P53">
            <v>27.520419483276726</v>
          </cell>
          <cell r="R53">
            <v>20.002431483276727</v>
          </cell>
          <cell r="T53">
            <v>157.86600000000001</v>
          </cell>
        </row>
        <row r="54">
          <cell r="E54">
            <v>156.20990092909818</v>
          </cell>
          <cell r="H54">
            <v>128.8128767524002</v>
          </cell>
          <cell r="O54">
            <v>15.252578330000006</v>
          </cell>
          <cell r="P54">
            <v>21.1848157255322</v>
          </cell>
          <cell r="R54">
            <v>19.978815725532201</v>
          </cell>
          <cell r="T54">
            <v>164.04400000000001</v>
          </cell>
        </row>
        <row r="55">
          <cell r="E55">
            <v>153.45180583232406</v>
          </cell>
          <cell r="H55">
            <v>121.14852708387404</v>
          </cell>
          <cell r="O55">
            <v>17.926807999999994</v>
          </cell>
          <cell r="P55">
            <v>31.575266050918636</v>
          </cell>
          <cell r="R55">
            <v>27.640600050918636</v>
          </cell>
          <cell r="T55">
            <v>166.71600000000001</v>
          </cell>
        </row>
        <row r="56">
          <cell r="E56">
            <v>158.55638792979283</v>
          </cell>
          <cell r="H56">
            <v>127.34231240516183</v>
          </cell>
          <cell r="O56">
            <v>17.980889223160979</v>
          </cell>
          <cell r="P56">
            <v>29.821991511730772</v>
          </cell>
          <cell r="R56">
            <v>28.287991511730773</v>
          </cell>
          <cell r="T56">
            <v>173.61099999999999</v>
          </cell>
        </row>
        <row r="57">
          <cell r="E57">
            <v>154.32471981539985</v>
          </cell>
          <cell r="H57">
            <v>97.094155732727856</v>
          </cell>
          <cell r="O57">
            <v>13.958294792387999</v>
          </cell>
          <cell r="P57">
            <v>19.034555339516178</v>
          </cell>
          <cell r="R57">
            <v>17.536555339516177</v>
          </cell>
          <cell r="T57">
            <v>128.589</v>
          </cell>
        </row>
        <row r="58">
          <cell r="E58">
            <v>150.12086394848504</v>
          </cell>
          <cell r="H58">
            <v>88.484924638679061</v>
          </cell>
          <cell r="O58">
            <v>14.207131942904999</v>
          </cell>
          <cell r="P58">
            <v>25.037250063021858</v>
          </cell>
          <cell r="R58">
            <v>22.115079063021859</v>
          </cell>
          <cell r="T58">
            <v>124.807</v>
          </cell>
        </row>
        <row r="59">
          <cell r="E59">
            <v>197.59854689734487</v>
          </cell>
          <cell r="H59">
            <v>152.63212202448389</v>
          </cell>
          <cell r="O59">
            <v>18.030351352232362</v>
          </cell>
          <cell r="P59">
            <v>27.443519035081522</v>
          </cell>
          <cell r="R59">
            <v>23.463519035081521</v>
          </cell>
          <cell r="T59">
            <v>194.126</v>
          </cell>
        </row>
        <row r="60">
          <cell r="E60">
            <v>137.42998459755924</v>
          </cell>
          <cell r="H60">
            <v>73.69999254880625</v>
          </cell>
          <cell r="O60">
            <v>13.196950739999988</v>
          </cell>
          <cell r="P60">
            <v>21.530414644381914</v>
          </cell>
          <cell r="R60">
            <v>13.663078644381912</v>
          </cell>
          <cell r="T60">
            <v>100.56</v>
          </cell>
        </row>
        <row r="61">
          <cell r="E61">
            <v>188.0295526179172</v>
          </cell>
          <cell r="H61">
            <v>62.029387892449215</v>
          </cell>
          <cell r="O61">
            <v>17.847766289999992</v>
          </cell>
          <cell r="P61">
            <v>28.931751502524619</v>
          </cell>
          <cell r="R61">
            <v>25.894757502524619</v>
          </cell>
          <cell r="T61">
            <v>105.77200000000001</v>
          </cell>
        </row>
        <row r="62">
          <cell r="E62">
            <v>186.27421983180037</v>
          </cell>
          <cell r="H62">
            <v>66.80489841809441</v>
          </cell>
          <cell r="O62">
            <v>15.938198038430864</v>
          </cell>
          <cell r="P62">
            <v>25.729599980589878</v>
          </cell>
          <cell r="R62">
            <v>21.000939980589877</v>
          </cell>
          <cell r="T62">
            <v>103.744</v>
          </cell>
        </row>
        <row r="63">
          <cell r="E63">
            <v>317.08183150814955</v>
          </cell>
          <cell r="H63">
            <v>134.67182724879049</v>
          </cell>
          <cell r="O63">
            <v>31.761216560940792</v>
          </cell>
          <cell r="P63">
            <v>52.510614010909279</v>
          </cell>
          <cell r="R63">
            <v>48.228105010909282</v>
          </cell>
          <cell r="T63">
            <v>214.661</v>
          </cell>
        </row>
        <row r="64">
          <cell r="E64">
            <v>414.12238916551649</v>
          </cell>
          <cell r="H64">
            <v>201.63878169598451</v>
          </cell>
          <cell r="O64">
            <v>42.728746761586457</v>
          </cell>
          <cell r="P64">
            <v>59.43577679520309</v>
          </cell>
          <cell r="R64">
            <v>51.701951795203087</v>
          </cell>
          <cell r="T64">
            <v>296.06900000000002</v>
          </cell>
        </row>
        <row r="65">
          <cell r="E65">
            <v>145.21410029280878</v>
          </cell>
          <cell r="H65">
            <v>71.353090911149764</v>
          </cell>
          <cell r="O65">
            <v>12.790379600000003</v>
          </cell>
          <cell r="P65">
            <v>17.665269822590439</v>
          </cell>
          <cell r="R65">
            <v>16.569269822590439</v>
          </cell>
          <cell r="T65">
            <v>100.71299999999999</v>
          </cell>
        </row>
        <row r="66">
          <cell r="E66">
            <v>284.03730593478178</v>
          </cell>
          <cell r="H66">
            <v>185.07902450736177</v>
          </cell>
          <cell r="O66">
            <v>26.450667496237973</v>
          </cell>
          <cell r="P66">
            <v>34.397819147924977</v>
          </cell>
          <cell r="R66">
            <v>30.550817147924977</v>
          </cell>
          <cell r="T66">
            <v>242.08099999999999</v>
          </cell>
        </row>
        <row r="67">
          <cell r="E67">
            <v>482.06752262736353</v>
          </cell>
          <cell r="H67">
            <v>321.14755267726451</v>
          </cell>
          <cell r="O67">
            <v>50.880100323697938</v>
          </cell>
          <cell r="P67">
            <v>62.648172338897155</v>
          </cell>
          <cell r="R67">
            <v>55.241361338897157</v>
          </cell>
          <cell r="T67">
            <v>427.26900000000001</v>
          </cell>
        </row>
        <row r="68">
          <cell r="E68">
            <v>210.1200140033325</v>
          </cell>
          <cell r="H68">
            <v>63.896875352545528</v>
          </cell>
          <cell r="O68">
            <v>20.753711232644825</v>
          </cell>
          <cell r="P68">
            <v>27.073691388304447</v>
          </cell>
          <cell r="R68">
            <v>24.572856388304444</v>
          </cell>
          <cell r="T68">
            <v>109.223</v>
          </cell>
        </row>
        <row r="69">
          <cell r="E69">
            <v>107.07241685406835</v>
          </cell>
          <cell r="H69">
            <v>69.557971619492349</v>
          </cell>
          <cell r="O69">
            <v>11.708807395110865</v>
          </cell>
          <cell r="P69">
            <v>21.779054363112266</v>
          </cell>
          <cell r="R69">
            <v>19.625054363112266</v>
          </cell>
          <cell r="T69">
            <v>100.892</v>
          </cell>
        </row>
        <row r="70">
          <cell r="E70">
            <v>154.86144192065211</v>
          </cell>
          <cell r="H70">
            <v>85.466082036715122</v>
          </cell>
          <cell r="O70">
            <v>19.189496510318033</v>
          </cell>
          <cell r="P70">
            <v>35.952018999225473</v>
          </cell>
          <cell r="R70">
            <v>30.906352199225473</v>
          </cell>
          <cell r="T70">
            <v>135.56200000000001</v>
          </cell>
        </row>
        <row r="71">
          <cell r="E71">
            <v>115.3953594072301</v>
          </cell>
          <cell r="H71">
            <v>103.75360603715311</v>
          </cell>
          <cell r="O71">
            <v>11.744710757999993</v>
          </cell>
          <cell r="P71">
            <v>19.833801184057709</v>
          </cell>
          <cell r="R71">
            <v>18.679801184057709</v>
          </cell>
          <cell r="T71">
            <v>134.178</v>
          </cell>
        </row>
        <row r="72">
          <cell r="E72">
            <v>89.358979265745646</v>
          </cell>
          <cell r="H72">
            <v>70.374673454504645</v>
          </cell>
          <cell r="O72">
            <v>9.0659203929201322</v>
          </cell>
          <cell r="P72">
            <v>16.957935666044143</v>
          </cell>
          <cell r="R72">
            <v>16.165935666044142</v>
          </cell>
          <cell r="T72">
            <v>95.606999999999999</v>
          </cell>
        </row>
        <row r="73">
          <cell r="E73">
            <v>163.6138123341963</v>
          </cell>
          <cell r="H73">
            <v>71.472463050478297</v>
          </cell>
          <cell r="O73">
            <v>17.507923644753998</v>
          </cell>
          <cell r="P73">
            <v>23.186529790109077</v>
          </cell>
          <cell r="R73">
            <v>16.102025790109078</v>
          </cell>
          <cell r="T73">
            <v>105.08199999999999</v>
          </cell>
        </row>
        <row r="74">
          <cell r="E74">
            <v>97.667508700718045</v>
          </cell>
          <cell r="H74">
            <v>38.164346227077061</v>
          </cell>
          <cell r="O74">
            <v>8.8011101977935091</v>
          </cell>
          <cell r="P74">
            <v>22.228430894460598</v>
          </cell>
          <cell r="R74">
            <v>17.135615894460599</v>
          </cell>
          <cell r="T74">
            <v>64.100999999999999</v>
          </cell>
        </row>
        <row r="75">
          <cell r="E75">
            <v>244.11689915518065</v>
          </cell>
          <cell r="H75">
            <v>103.69028217847759</v>
          </cell>
          <cell r="O75">
            <v>34.881058916394473</v>
          </cell>
          <cell r="P75">
            <v>50.595115508178118</v>
          </cell>
          <cell r="R75">
            <v>44.007441508178118</v>
          </cell>
          <cell r="T75">
            <v>182.57900000000001</v>
          </cell>
        </row>
        <row r="76">
          <cell r="E76">
            <v>117.48053492350888</v>
          </cell>
          <cell r="H76">
            <v>47.27472632854888</v>
          </cell>
          <cell r="O76">
            <v>10.329585870914512</v>
          </cell>
          <cell r="P76">
            <v>22.250968755941212</v>
          </cell>
          <cell r="R76">
            <v>18.888968755941214</v>
          </cell>
          <cell r="T76">
            <v>76.492999999999995</v>
          </cell>
        </row>
        <row r="77">
          <cell r="E77">
            <v>151.15115219844049</v>
          </cell>
          <cell r="H77">
            <v>85.746865047772502</v>
          </cell>
          <cell r="O77">
            <v>14.501370990000007</v>
          </cell>
          <cell r="P77">
            <v>29.662216645078257</v>
          </cell>
          <cell r="R77">
            <v>26.789051645078256</v>
          </cell>
          <cell r="T77">
            <v>127.03700000000001</v>
          </cell>
        </row>
        <row r="78">
          <cell r="E78">
            <v>62.876813455624124</v>
          </cell>
          <cell r="H78">
            <v>34.985403945795127</v>
          </cell>
          <cell r="O78">
            <v>5.6675155150940002</v>
          </cell>
          <cell r="P78">
            <v>10.593354528568396</v>
          </cell>
          <cell r="R78">
            <v>8.2413545285683956</v>
          </cell>
          <cell r="T78">
            <v>48.893999999999998</v>
          </cell>
        </row>
        <row r="79">
          <cell r="E79">
            <v>96.52406017128699</v>
          </cell>
          <cell r="H79">
            <v>37.436250490489982</v>
          </cell>
          <cell r="O79">
            <v>9.9373216599999985</v>
          </cell>
          <cell r="P79">
            <v>23.038992159886632</v>
          </cell>
          <cell r="R79">
            <v>16.413318159886632</v>
          </cell>
          <cell r="T79">
            <v>63.786999999999999</v>
          </cell>
        </row>
        <row r="80">
          <cell r="E80">
            <v>88.230368800370101</v>
          </cell>
          <cell r="H80">
            <v>39.672259761505096</v>
          </cell>
          <cell r="O80">
            <v>7.8407497351800002</v>
          </cell>
          <cell r="P80">
            <v>16.108173466852708</v>
          </cell>
          <cell r="R80">
            <v>13.532344466852708</v>
          </cell>
          <cell r="T80">
            <v>61.045000000000002</v>
          </cell>
        </row>
        <row r="81">
          <cell r="E81">
            <v>118.60048751997734</v>
          </cell>
          <cell r="H81">
            <v>53.93307786387232</v>
          </cell>
          <cell r="O81">
            <v>12.322171800000005</v>
          </cell>
          <cell r="P81">
            <v>24.616953751474501</v>
          </cell>
          <cell r="R81">
            <v>16.694785951474501</v>
          </cell>
          <cell r="T81">
            <v>82.95</v>
          </cell>
        </row>
        <row r="82">
          <cell r="E82">
            <v>168.20625690895289</v>
          </cell>
          <cell r="H82">
            <v>38.006998369521888</v>
          </cell>
          <cell r="O82">
            <v>17.109689431032006</v>
          </cell>
          <cell r="P82">
            <v>27.00560905657807</v>
          </cell>
          <cell r="R82">
            <v>21.403604056578068</v>
          </cell>
          <cell r="T82">
            <v>76.52</v>
          </cell>
        </row>
        <row r="83">
          <cell r="E83">
            <v>178.24341884996696</v>
          </cell>
          <cell r="H83">
            <v>129.55812287676594</v>
          </cell>
          <cell r="O83">
            <v>16.041916530904096</v>
          </cell>
          <cell r="P83">
            <v>20.717942645488076</v>
          </cell>
          <cell r="R83">
            <v>20.081942645488077</v>
          </cell>
          <cell r="T83">
            <v>165.68199999999999</v>
          </cell>
        </row>
        <row r="84">
          <cell r="E84">
            <v>100.44119277640442</v>
          </cell>
          <cell r="H84">
            <v>7.2802748465064022</v>
          </cell>
          <cell r="O84">
            <v>9.8831560976321349</v>
          </cell>
          <cell r="P84">
            <v>17.110495207871587</v>
          </cell>
          <cell r="R84">
            <v>11.578155207871585</v>
          </cell>
          <cell r="T84">
            <v>28.742000000000001</v>
          </cell>
        </row>
        <row r="85">
          <cell r="E85">
            <v>101.71153023960127</v>
          </cell>
          <cell r="H85">
            <v>55.729384125247279</v>
          </cell>
          <cell r="O85">
            <v>8.8827251284949966</v>
          </cell>
          <cell r="P85">
            <v>15.55624689597653</v>
          </cell>
          <cell r="R85">
            <v>14.62024689597653</v>
          </cell>
          <cell r="T85">
            <v>79.231999999999999</v>
          </cell>
        </row>
        <row r="86">
          <cell r="E86">
            <v>328.78815302214321</v>
          </cell>
          <cell r="H86">
            <v>253.40230965524816</v>
          </cell>
          <cell r="O86">
            <v>27.26377362220834</v>
          </cell>
          <cell r="P86">
            <v>47.902185598483065</v>
          </cell>
          <cell r="R86">
            <v>44.518185598483065</v>
          </cell>
          <cell r="T86">
            <v>325.18400000000003</v>
          </cell>
        </row>
        <row r="87">
          <cell r="E87">
            <v>92.950920343754717</v>
          </cell>
          <cell r="H87">
            <v>61.213727633560723</v>
          </cell>
          <cell r="O87">
            <v>9.3509547940124005</v>
          </cell>
          <cell r="P87">
            <v>18.081342035240699</v>
          </cell>
          <cell r="R87">
            <v>15.917342035240699</v>
          </cell>
          <cell r="T87">
            <v>86.481999999999999</v>
          </cell>
        </row>
        <row r="88">
          <cell r="E88">
            <v>174.26001960598055</v>
          </cell>
          <cell r="H88">
            <v>110.12785820304255</v>
          </cell>
          <cell r="O88">
            <v>18.20924067000001</v>
          </cell>
          <cell r="P88">
            <v>25.847848201079351</v>
          </cell>
          <cell r="R88">
            <v>24.84384820107935</v>
          </cell>
          <cell r="T88">
            <v>153.18100000000001</v>
          </cell>
        </row>
        <row r="89">
          <cell r="E89">
            <v>107.36425037306667</v>
          </cell>
          <cell r="H89">
            <v>44.725358176403667</v>
          </cell>
          <cell r="O89">
            <v>10.604589835211012</v>
          </cell>
          <cell r="P89">
            <v>21.225724638912244</v>
          </cell>
          <cell r="R89">
            <v>16.593561638912245</v>
          </cell>
          <cell r="T89">
            <v>71.924000000000007</v>
          </cell>
        </row>
        <row r="90">
          <cell r="E90">
            <v>161.75098146537766</v>
          </cell>
          <cell r="H90">
            <v>64.568973542001643</v>
          </cell>
          <cell r="O90">
            <v>14.556206025751198</v>
          </cell>
          <cell r="P90">
            <v>27.41542666418573</v>
          </cell>
          <cell r="R90">
            <v>22.508604064185732</v>
          </cell>
          <cell r="T90">
            <v>101.634</v>
          </cell>
        </row>
        <row r="91">
          <cell r="E91">
            <v>305.39972901074515</v>
          </cell>
          <cell r="H91">
            <v>181.06125461879716</v>
          </cell>
          <cell r="O91">
            <v>29.216540526905863</v>
          </cell>
          <cell r="P91">
            <v>76.444359542193951</v>
          </cell>
          <cell r="R91">
            <v>70.013355542193949</v>
          </cell>
          <cell r="T91">
            <v>280.291</v>
          </cell>
        </row>
        <row r="92">
          <cell r="E92">
            <v>179.33236350687022</v>
          </cell>
          <cell r="H92">
            <v>97.287130152229238</v>
          </cell>
          <cell r="O92">
            <v>19.420212118477991</v>
          </cell>
          <cell r="P92">
            <v>37.319886613062558</v>
          </cell>
          <cell r="R92">
            <v>31.889556613062556</v>
          </cell>
          <cell r="T92">
            <v>148.59700000000001</v>
          </cell>
        </row>
        <row r="93">
          <cell r="E93">
            <v>420.10096987275386</v>
          </cell>
          <cell r="H93">
            <v>304.16513966221885</v>
          </cell>
          <cell r="O93">
            <v>40.862934509799985</v>
          </cell>
          <cell r="P93">
            <v>69.402451805873895</v>
          </cell>
          <cell r="R93">
            <v>66.193791005873891</v>
          </cell>
          <cell r="T93">
            <v>411.22199999999998</v>
          </cell>
        </row>
        <row r="94">
          <cell r="E94">
            <v>163.43268718751776</v>
          </cell>
          <cell r="H94">
            <v>100.17243221462276</v>
          </cell>
          <cell r="O94">
            <v>18.062653170000004</v>
          </cell>
          <cell r="P94">
            <v>35.185555031714564</v>
          </cell>
          <cell r="R94">
            <v>33.027555031714563</v>
          </cell>
          <cell r="T94">
            <v>151.26300000000001</v>
          </cell>
        </row>
        <row r="95">
          <cell r="E95">
            <v>209.65481247099856</v>
          </cell>
          <cell r="H95">
            <v>120.43213464625053</v>
          </cell>
          <cell r="O95">
            <v>17.551675340000013</v>
          </cell>
          <cell r="P95">
            <v>38.352215703620779</v>
          </cell>
          <cell r="R95">
            <v>35.533046703620776</v>
          </cell>
          <cell r="T95">
            <v>173.517</v>
          </cell>
        </row>
        <row r="96">
          <cell r="E96">
            <v>72.836778504081551</v>
          </cell>
          <cell r="H96">
            <v>22.654426577239558</v>
          </cell>
          <cell r="O96">
            <v>6.7706892645095067</v>
          </cell>
          <cell r="P96">
            <v>14.634017516948175</v>
          </cell>
          <cell r="R96">
            <v>11.794094516948174</v>
          </cell>
          <cell r="T96">
            <v>41.219000000000001</v>
          </cell>
        </row>
        <row r="97">
          <cell r="E97">
            <v>89.027970805276354</v>
          </cell>
          <cell r="H97">
            <v>9.4838504559553414</v>
          </cell>
          <cell r="O97">
            <v>9.3765335900744926</v>
          </cell>
          <cell r="P97">
            <v>16.02273408300271</v>
          </cell>
          <cell r="R97">
            <v>13.802901083002709</v>
          </cell>
          <cell r="T97">
            <v>32.662999999999997</v>
          </cell>
        </row>
        <row r="98">
          <cell r="E98">
            <v>292.99356206025089</v>
          </cell>
          <cell r="H98">
            <v>209.09655037100089</v>
          </cell>
          <cell r="O98">
            <v>28.967977107764742</v>
          </cell>
          <cell r="P98">
            <v>48.935639567485694</v>
          </cell>
          <cell r="R98">
            <v>44.556803567485694</v>
          </cell>
          <cell r="T98">
            <v>282.62099999999998</v>
          </cell>
        </row>
        <row r="99">
          <cell r="E99">
            <v>64.464522390349245</v>
          </cell>
          <cell r="H99">
            <v>7.8239417747152675</v>
          </cell>
          <cell r="O99">
            <v>6.503144195894377</v>
          </cell>
          <cell r="P99">
            <v>11.983001176341549</v>
          </cell>
          <cell r="R99">
            <v>8.2053431763415503</v>
          </cell>
          <cell r="T99">
            <v>22.532</v>
          </cell>
        </row>
        <row r="100">
          <cell r="E100">
            <v>276.13010155467583</v>
          </cell>
          <cell r="H100">
            <v>171.10062050108479</v>
          </cell>
          <cell r="O100">
            <v>24.968863439999957</v>
          </cell>
          <cell r="P100">
            <v>46.208849526810859</v>
          </cell>
          <cell r="R100">
            <v>34.736183526810862</v>
          </cell>
          <cell r="T100">
            <v>230.80600000000001</v>
          </cell>
        </row>
        <row r="101">
          <cell r="E101">
            <v>133.81996215059422</v>
          </cell>
          <cell r="H101">
            <v>121.83169690996223</v>
          </cell>
          <cell r="O101">
            <v>13.768199456781078</v>
          </cell>
          <cell r="P101">
            <v>24.790286903128099</v>
          </cell>
          <cell r="R101">
            <v>24.162286903128098</v>
          </cell>
          <cell r="T101">
            <v>159.762</v>
          </cell>
        </row>
        <row r="102">
          <cell r="E102">
            <v>720.15419548989291</v>
          </cell>
          <cell r="H102">
            <v>556.56549573648408</v>
          </cell>
          <cell r="O102">
            <v>70.753141035004958</v>
          </cell>
          <cell r="P102">
            <v>102.68050263736664</v>
          </cell>
          <cell r="R102">
            <v>93.234496637366647</v>
          </cell>
          <cell r="T102">
            <v>720.553</v>
          </cell>
        </row>
        <row r="103">
          <cell r="E103">
            <v>109.50085180857543</v>
          </cell>
          <cell r="H103">
            <v>53.49963862437243</v>
          </cell>
          <cell r="O103">
            <v>13.02580161999999</v>
          </cell>
          <cell r="P103">
            <v>18.495849096492748</v>
          </cell>
          <cell r="R103">
            <v>13.990851096492747</v>
          </cell>
          <cell r="T103">
            <v>80.516000000000005</v>
          </cell>
        </row>
        <row r="104">
          <cell r="E104">
            <v>136.06077811181623</v>
          </cell>
          <cell r="H104">
            <v>94.890995979940229</v>
          </cell>
          <cell r="O104">
            <v>15.247579730000002</v>
          </cell>
          <cell r="P104">
            <v>22.619942427974937</v>
          </cell>
          <cell r="R104">
            <v>21.408342427974937</v>
          </cell>
          <cell r="T104">
            <v>131.547</v>
          </cell>
        </row>
        <row r="105">
          <cell r="E105">
            <v>368.2780539496647</v>
          </cell>
          <cell r="H105">
            <v>98.707949818048718</v>
          </cell>
          <cell r="O105">
            <v>30.970978614000046</v>
          </cell>
          <cell r="P105">
            <v>63.156608700207357</v>
          </cell>
          <cell r="R105">
            <v>53.93077970020736</v>
          </cell>
          <cell r="T105">
            <v>183.61</v>
          </cell>
        </row>
        <row r="106">
          <cell r="E106">
            <v>230.83674503087852</v>
          </cell>
          <cell r="H106">
            <v>181.60145076990852</v>
          </cell>
          <cell r="O106">
            <v>23.1544633770635</v>
          </cell>
          <cell r="P106">
            <v>48.009723257916569</v>
          </cell>
          <cell r="R106">
            <v>44.385393257916569</v>
          </cell>
          <cell r="T106">
            <v>249.14099999999999</v>
          </cell>
        </row>
        <row r="107">
          <cell r="E107">
            <v>22.339389315959494</v>
          </cell>
          <cell r="H107">
            <v>3.449254577185493</v>
          </cell>
          <cell r="O107">
            <v>1.8323629205950009</v>
          </cell>
          <cell r="P107">
            <v>3.8871340400060821</v>
          </cell>
          <cell r="R107">
            <v>3.6151340400060823</v>
          </cell>
          <cell r="T107">
            <v>8.8970000000000002</v>
          </cell>
        </row>
        <row r="108">
          <cell r="E108">
            <v>464.60516298725958</v>
          </cell>
          <cell r="H108">
            <v>248.00644244818855</v>
          </cell>
          <cell r="O108">
            <v>43.107925759999986</v>
          </cell>
          <cell r="P108">
            <v>71.082921002095802</v>
          </cell>
          <cell r="R108">
            <v>58.888591002095801</v>
          </cell>
          <cell r="T108">
            <v>350.00299999999999</v>
          </cell>
        </row>
        <row r="109">
          <cell r="E109">
            <v>160.29146512074578</v>
          </cell>
          <cell r="H109">
            <v>64.921501063737793</v>
          </cell>
          <cell r="O109">
            <v>17.752932486831515</v>
          </cell>
          <cell r="P109">
            <v>29.493036998613029</v>
          </cell>
          <cell r="R109">
            <v>28.731036998613028</v>
          </cell>
          <cell r="T109">
            <v>111.405</v>
          </cell>
        </row>
        <row r="110">
          <cell r="E110">
            <v>260.780243354216</v>
          </cell>
          <cell r="H110">
            <v>118.52675853495899</v>
          </cell>
          <cell r="O110">
            <v>24.264924430000036</v>
          </cell>
          <cell r="P110">
            <v>45.303568872611358</v>
          </cell>
          <cell r="R110">
            <v>37.152733872611357</v>
          </cell>
          <cell r="T110">
            <v>179.94399999999999</v>
          </cell>
        </row>
        <row r="111">
          <cell r="E111">
            <v>127.24961231910379</v>
          </cell>
          <cell r="H111">
            <v>44.652750953177794</v>
          </cell>
          <cell r="O111">
            <v>12.677640519999995</v>
          </cell>
          <cell r="P111">
            <v>30.232715901614696</v>
          </cell>
          <cell r="R111">
            <v>26.497717901614696</v>
          </cell>
          <cell r="T111">
            <v>83.828000000000003</v>
          </cell>
        </row>
        <row r="112">
          <cell r="E112">
            <v>66.394935168903899</v>
          </cell>
          <cell r="H112">
            <v>53.777687105005889</v>
          </cell>
          <cell r="O112">
            <v>6.4223048900000004</v>
          </cell>
          <cell r="P112">
            <v>15.672820531381918</v>
          </cell>
          <cell r="R112">
            <v>14.739316731381917</v>
          </cell>
          <cell r="T112">
            <v>74.938999999999993</v>
          </cell>
        </row>
        <row r="113">
          <cell r="E113">
            <v>83.199287324382311</v>
          </cell>
          <cell r="H113">
            <v>35.8382898055903</v>
          </cell>
          <cell r="O113">
            <v>9.2844415779788356</v>
          </cell>
          <cell r="P113">
            <v>18.059410546191078</v>
          </cell>
          <cell r="R113">
            <v>16.911577546191079</v>
          </cell>
          <cell r="T113">
            <v>62.033999999999999</v>
          </cell>
        </row>
        <row r="114">
          <cell r="E114">
            <v>96.687238347206602</v>
          </cell>
          <cell r="H114">
            <v>64.060447779618599</v>
          </cell>
          <cell r="O114">
            <v>9.1610901173928543</v>
          </cell>
          <cell r="P114">
            <v>20.056232854562182</v>
          </cell>
          <cell r="R114">
            <v>17.661568854562184</v>
          </cell>
          <cell r="T114">
            <v>90.882999999999996</v>
          </cell>
        </row>
        <row r="115">
          <cell r="E115">
            <v>83.831479649703851</v>
          </cell>
          <cell r="H115">
            <v>49.727500196172848</v>
          </cell>
          <cell r="O115">
            <v>12.309788598886724</v>
          </cell>
          <cell r="P115">
            <v>18.194885907406871</v>
          </cell>
          <cell r="R115">
            <v>16.428885907406872</v>
          </cell>
          <cell r="T115">
            <v>78.465999999999994</v>
          </cell>
        </row>
        <row r="116">
          <cell r="E116">
            <v>123.79081822624397</v>
          </cell>
          <cell r="H116">
            <v>36.323413105233954</v>
          </cell>
          <cell r="O116">
            <v>14.567397068607116</v>
          </cell>
          <cell r="P116">
            <v>22.133483272453404</v>
          </cell>
          <cell r="R116">
            <v>17.706155272453405</v>
          </cell>
          <cell r="T116">
            <v>68.596999999999994</v>
          </cell>
        </row>
        <row r="117">
          <cell r="E117">
            <v>94.864063989228654</v>
          </cell>
          <cell r="H117">
            <v>62.402869588522641</v>
          </cell>
          <cell r="O117">
            <v>9.3277600736492765</v>
          </cell>
          <cell r="P117">
            <v>18.94448285033473</v>
          </cell>
          <cell r="R117">
            <v>17.55848285033473</v>
          </cell>
          <cell r="T117">
            <v>89.289000000000001</v>
          </cell>
        </row>
        <row r="118">
          <cell r="E118">
            <v>337.58726147175707</v>
          </cell>
          <cell r="H118">
            <v>146.62876465665607</v>
          </cell>
          <cell r="O118">
            <v>34.428075340999442</v>
          </cell>
          <cell r="P118">
            <v>64.338587937519662</v>
          </cell>
          <cell r="R118">
            <v>54.598768937519665</v>
          </cell>
          <cell r="T118">
            <v>235.65600000000001</v>
          </cell>
        </row>
        <row r="119">
          <cell r="E119">
            <v>149.77623403768416</v>
          </cell>
          <cell r="H119">
            <v>79.836576139730155</v>
          </cell>
          <cell r="O119">
            <v>15.731774099999976</v>
          </cell>
          <cell r="P119">
            <v>27.943569867148216</v>
          </cell>
          <cell r="R119">
            <v>25.943895867148218</v>
          </cell>
          <cell r="T119">
            <v>121.512</v>
          </cell>
        </row>
        <row r="120">
          <cell r="E120">
            <v>83.008078850271872</v>
          </cell>
          <cell r="H120">
            <v>56.236637432066871</v>
          </cell>
          <cell r="O120">
            <v>8.9462526846146275</v>
          </cell>
          <cell r="P120">
            <v>15.787751133039317</v>
          </cell>
          <cell r="R120">
            <v>14.055751133039315</v>
          </cell>
          <cell r="T120">
            <v>79.239000000000004</v>
          </cell>
        </row>
        <row r="121">
          <cell r="E121">
            <v>125.45337374057945</v>
          </cell>
          <cell r="H121">
            <v>79.45431655372245</v>
          </cell>
          <cell r="O121">
            <v>11.932245694002123</v>
          </cell>
          <cell r="P121">
            <v>20.876874310214038</v>
          </cell>
          <cell r="R121">
            <v>19.403877910214039</v>
          </cell>
          <cell r="T121">
            <v>110.79</v>
          </cell>
        </row>
        <row r="122">
          <cell r="E122">
            <v>388.59541970856344</v>
          </cell>
          <cell r="H122">
            <v>212.48347755349238</v>
          </cell>
          <cell r="O122">
            <v>35.864379846012874</v>
          </cell>
          <cell r="P122">
            <v>63.481331382529291</v>
          </cell>
          <cell r="R122">
            <v>57.398826382529293</v>
          </cell>
          <cell r="T122">
            <v>305.74700000000001</v>
          </cell>
        </row>
        <row r="123">
          <cell r="E123">
            <v>146.17422220603959</v>
          </cell>
          <cell r="H123">
            <v>38.960092609779565</v>
          </cell>
          <cell r="O123">
            <v>15.211214449664196</v>
          </cell>
          <cell r="P123">
            <v>29.623878701856025</v>
          </cell>
          <cell r="R123">
            <v>22.575270701856027</v>
          </cell>
          <cell r="T123">
            <v>76.747</v>
          </cell>
        </row>
        <row r="124">
          <cell r="E124">
            <v>71.463252518612947</v>
          </cell>
          <cell r="H124">
            <v>18.255216811238945</v>
          </cell>
          <cell r="O124">
            <v>6.8219464505839937</v>
          </cell>
          <cell r="P124">
            <v>17.155250940140586</v>
          </cell>
          <cell r="R124">
            <v>11.970088940140586</v>
          </cell>
          <cell r="T124">
            <v>37.046999999999997</v>
          </cell>
        </row>
        <row r="125">
          <cell r="E125">
            <v>819.52904366255166</v>
          </cell>
          <cell r="H125">
            <v>330.90670022840163</v>
          </cell>
          <cell r="O125">
            <v>75.165222595240607</v>
          </cell>
          <cell r="P125">
            <v>130.4187482794627</v>
          </cell>
          <cell r="R125">
            <v>112.5759352794627</v>
          </cell>
          <cell r="T125">
            <v>518.64800000000002</v>
          </cell>
        </row>
        <row r="126">
          <cell r="E126">
            <v>116.37676890151567</v>
          </cell>
          <cell r="H126">
            <v>37.13585095699969</v>
          </cell>
          <cell r="O126">
            <v>9.5406490499999972</v>
          </cell>
          <cell r="P126">
            <v>17.783562112743727</v>
          </cell>
          <cell r="R126">
            <v>12.852087112743726</v>
          </cell>
          <cell r="T126">
            <v>59.529000000000003</v>
          </cell>
        </row>
        <row r="127">
          <cell r="E127">
            <v>112.56771917788015</v>
          </cell>
          <cell r="H127">
            <v>21.242903893866135</v>
          </cell>
          <cell r="O127">
            <v>10.857962997304002</v>
          </cell>
          <cell r="P127">
            <v>21.753174197306432</v>
          </cell>
          <cell r="R127">
            <v>16.008172197306433</v>
          </cell>
          <cell r="T127">
            <v>48.109000000000002</v>
          </cell>
        </row>
        <row r="128">
          <cell r="E128">
            <v>97.117350206763632</v>
          </cell>
          <cell r="H128">
            <v>55.914754125344629</v>
          </cell>
          <cell r="O128">
            <v>8.5708759741319991</v>
          </cell>
          <cell r="P128">
            <v>14.331544676224306</v>
          </cell>
          <cell r="R128">
            <v>12.194058676224305</v>
          </cell>
          <cell r="T128">
            <v>76.680000000000007</v>
          </cell>
        </row>
        <row r="129">
          <cell r="E129">
            <v>307.63651377237727</v>
          </cell>
          <cell r="H129">
            <v>146.44761279722928</v>
          </cell>
          <cell r="O129">
            <v>28.420547888655975</v>
          </cell>
          <cell r="P129">
            <v>48.08111957404887</v>
          </cell>
          <cell r="R129">
            <v>39.591445574048869</v>
          </cell>
          <cell r="T129">
            <v>214.46</v>
          </cell>
        </row>
        <row r="130">
          <cell r="E130">
            <v>858.05799013743331</v>
          </cell>
          <cell r="H130">
            <v>414.63632385972733</v>
          </cell>
          <cell r="O130">
            <v>80.325270921030764</v>
          </cell>
          <cell r="P130">
            <v>189.67238438263198</v>
          </cell>
          <cell r="R130">
            <v>174.06289238263199</v>
          </cell>
          <cell r="T130">
            <v>669.024</v>
          </cell>
        </row>
        <row r="131">
          <cell r="E131">
            <v>166.62856243725287</v>
          </cell>
          <cell r="H131">
            <v>48.707727720196871</v>
          </cell>
          <cell r="O131">
            <v>16.166644309999999</v>
          </cell>
          <cell r="P131">
            <v>37.383056939590524</v>
          </cell>
          <cell r="R131">
            <v>26.062078939590524</v>
          </cell>
          <cell r="T131">
            <v>90.936000000000007</v>
          </cell>
        </row>
        <row r="132">
          <cell r="E132">
            <v>714.67128339322005</v>
          </cell>
          <cell r="H132">
            <v>624.49099999450209</v>
          </cell>
          <cell r="O132">
            <v>68.174319703724592</v>
          </cell>
          <cell r="P132">
            <v>106.72001130440658</v>
          </cell>
          <cell r="R132">
            <v>97.093839304406586</v>
          </cell>
          <cell r="T132">
            <v>789.75900000000001</v>
          </cell>
        </row>
        <row r="133">
          <cell r="E133">
            <v>118.78200773202448</v>
          </cell>
          <cell r="H133">
            <v>71.112836412165493</v>
          </cell>
          <cell r="O133">
            <v>10.935628870934259</v>
          </cell>
          <cell r="P133">
            <v>20.092811974069019</v>
          </cell>
          <cell r="R133">
            <v>18.950982974069017</v>
          </cell>
          <cell r="T133">
            <v>100.999</v>
          </cell>
        </row>
        <row r="134">
          <cell r="E134">
            <v>79.784450679765754</v>
          </cell>
          <cell r="H134">
            <v>21.148407060044772</v>
          </cell>
          <cell r="O134">
            <v>7.4579612863920026</v>
          </cell>
          <cell r="P134">
            <v>18.680385717054779</v>
          </cell>
          <cell r="R134">
            <v>15.034715717054778</v>
          </cell>
          <cell r="T134">
            <v>43.640999999999998</v>
          </cell>
        </row>
        <row r="135">
          <cell r="E135">
            <v>459.36970415866443</v>
          </cell>
          <cell r="H135">
            <v>210.10980258498938</v>
          </cell>
          <cell r="O135">
            <v>42.548230950000018</v>
          </cell>
          <cell r="P135">
            <v>60.515326871468552</v>
          </cell>
          <cell r="R135">
            <v>55.299823871468554</v>
          </cell>
          <cell r="T135">
            <v>307.95800000000003</v>
          </cell>
        </row>
        <row r="136">
          <cell r="E136">
            <v>206.82587883141821</v>
          </cell>
          <cell r="H136">
            <v>67.423125513767189</v>
          </cell>
          <cell r="O136">
            <v>20.803387179999987</v>
          </cell>
          <cell r="P136">
            <v>29.432297165725895</v>
          </cell>
          <cell r="R136">
            <v>24.113971165725896</v>
          </cell>
          <cell r="T136">
            <v>112.34</v>
          </cell>
        </row>
        <row r="137">
          <cell r="E137">
            <v>156.25910579246357</v>
          </cell>
          <cell r="H137">
            <v>90.579083182295562</v>
          </cell>
          <cell r="O137">
            <v>13.528364595270007</v>
          </cell>
          <cell r="P137">
            <v>25.078872175546241</v>
          </cell>
          <cell r="R137">
            <v>20.24086817554624</v>
          </cell>
          <cell r="T137">
            <v>124.348</v>
          </cell>
        </row>
        <row r="138">
          <cell r="E138">
            <v>107.49029061742907</v>
          </cell>
          <cell r="H138">
            <v>78.771366226174052</v>
          </cell>
          <cell r="O138">
            <v>11.127815856103958</v>
          </cell>
          <cell r="P138">
            <v>20.146938514668832</v>
          </cell>
          <cell r="R138">
            <v>19.126938514668833</v>
          </cell>
          <cell r="T138">
            <v>109.026</v>
          </cell>
        </row>
        <row r="139">
          <cell r="E139">
            <v>205.51432278339539</v>
          </cell>
          <cell r="H139">
            <v>89.192625092427377</v>
          </cell>
          <cell r="O139">
            <v>18.65816549875856</v>
          </cell>
          <cell r="P139">
            <v>33.147855574316068</v>
          </cell>
          <cell r="R139">
            <v>29.629028574316067</v>
          </cell>
          <cell r="T139">
            <v>137.47999999999999</v>
          </cell>
        </row>
        <row r="140">
          <cell r="E140">
            <v>197.38836494916941</v>
          </cell>
          <cell r="H140">
            <v>146.08480578054244</v>
          </cell>
          <cell r="O140">
            <v>17.439484759999981</v>
          </cell>
          <cell r="P140">
            <v>36.403318932587908</v>
          </cell>
          <cell r="R140">
            <v>33.332153932587907</v>
          </cell>
          <cell r="T140">
            <v>196.85599999999999</v>
          </cell>
        </row>
        <row r="141">
          <cell r="E141">
            <v>296.79114245499585</v>
          </cell>
          <cell r="H141">
            <v>97.117155999726833</v>
          </cell>
          <cell r="O141">
            <v>26.517325410000062</v>
          </cell>
          <cell r="P141">
            <v>39.068173815661432</v>
          </cell>
          <cell r="R141">
            <v>27.356327815661434</v>
          </cell>
          <cell r="T141">
            <v>150.99100000000001</v>
          </cell>
        </row>
        <row r="142">
          <cell r="E142">
            <v>281.67686534399292</v>
          </cell>
          <cell r="H142">
            <v>182.59530141573387</v>
          </cell>
          <cell r="O142">
            <v>24.277672024441578</v>
          </cell>
          <cell r="P142">
            <v>39.368026365103155</v>
          </cell>
          <cell r="R142">
            <v>35.782352365103158</v>
          </cell>
          <cell r="T142">
            <v>242.655</v>
          </cell>
        </row>
        <row r="143">
          <cell r="E143">
            <v>339.65838348675175</v>
          </cell>
          <cell r="H143">
            <v>170.97442957382583</v>
          </cell>
          <cell r="O143">
            <v>30.0555214</v>
          </cell>
          <cell r="P143">
            <v>57.213334371047452</v>
          </cell>
          <cell r="R143">
            <v>53.531004371047452</v>
          </cell>
          <cell r="T143">
            <v>254.56100000000001</v>
          </cell>
        </row>
        <row r="144">
          <cell r="E144">
            <v>725.82566059054818</v>
          </cell>
          <cell r="H144">
            <v>419.29537865612423</v>
          </cell>
          <cell r="O144">
            <v>79.570728934661034</v>
          </cell>
          <cell r="P144">
            <v>104.16093383644791</v>
          </cell>
          <cell r="R144">
            <v>94.569437836447918</v>
          </cell>
          <cell r="T144">
            <v>593.43600000000004</v>
          </cell>
        </row>
        <row r="145">
          <cell r="E145">
            <v>69.298425531138818</v>
          </cell>
          <cell r="H145">
            <v>49.064689860804826</v>
          </cell>
          <cell r="O145">
            <v>6.1686388937569996</v>
          </cell>
          <cell r="P145">
            <v>14.342851413155982</v>
          </cell>
          <cell r="R145">
            <v>12.674851413155981</v>
          </cell>
          <cell r="T145">
            <v>67.908000000000001</v>
          </cell>
        </row>
        <row r="146">
          <cell r="E146">
            <v>403.44608697260855</v>
          </cell>
          <cell r="H146">
            <v>159.45511677753544</v>
          </cell>
          <cell r="O146">
            <v>37.057452299645711</v>
          </cell>
          <cell r="P146">
            <v>75.731223148245078</v>
          </cell>
          <cell r="R146">
            <v>58.853401148245077</v>
          </cell>
          <cell r="T146">
            <v>255.36600000000001</v>
          </cell>
        </row>
        <row r="147">
          <cell r="E147">
            <v>464.63729262200957</v>
          </cell>
          <cell r="H147">
            <v>206.60323321276263</v>
          </cell>
          <cell r="O147">
            <v>40.964607022810227</v>
          </cell>
          <cell r="P147">
            <v>75.248079563671013</v>
          </cell>
          <cell r="R147">
            <v>65.368079563671017</v>
          </cell>
          <cell r="T147">
            <v>312.93599999999998</v>
          </cell>
        </row>
        <row r="148">
          <cell r="E148">
            <v>449.51079390247617</v>
          </cell>
          <cell r="H148">
            <v>141.57653997923691</v>
          </cell>
          <cell r="O148">
            <v>42.349308018834556</v>
          </cell>
          <cell r="P148">
            <v>66.540813232676271</v>
          </cell>
          <cell r="R148">
            <v>49.909815232676273</v>
          </cell>
          <cell r="T148">
            <v>233.83600000000001</v>
          </cell>
        </row>
        <row r="149">
          <cell r="E149">
            <v>177.15700275006631</v>
          </cell>
          <cell r="H149">
            <v>115.37153277240931</v>
          </cell>
          <cell r="O149">
            <v>15.094628822502507</v>
          </cell>
          <cell r="P149">
            <v>32.229468772847575</v>
          </cell>
          <cell r="R149">
            <v>29.025468772847574</v>
          </cell>
          <cell r="T149">
            <v>159.49199999999999</v>
          </cell>
        </row>
        <row r="150">
          <cell r="E150">
            <v>356.73144380744679</v>
          </cell>
          <cell r="H150">
            <v>138.99467367318377</v>
          </cell>
          <cell r="O150">
            <v>35.611413949552599</v>
          </cell>
          <cell r="P150">
            <v>58.991084962433142</v>
          </cell>
          <cell r="R150">
            <v>49.168416962433142</v>
          </cell>
          <cell r="T150">
            <v>223.77500000000001</v>
          </cell>
        </row>
        <row r="151">
          <cell r="E151">
            <v>280.71417885491468</v>
          </cell>
          <cell r="H151">
            <v>144.52334635820466</v>
          </cell>
          <cell r="O151">
            <v>25.765705201167442</v>
          </cell>
          <cell r="P151">
            <v>49.758388603199236</v>
          </cell>
          <cell r="R151">
            <v>45.782217603199236</v>
          </cell>
          <cell r="T151">
            <v>216.071</v>
          </cell>
        </row>
        <row r="152">
          <cell r="E152">
            <v>398.2471687788659</v>
          </cell>
          <cell r="H152">
            <v>169.75379150395682</v>
          </cell>
          <cell r="O152">
            <v>36.815147268104027</v>
          </cell>
          <cell r="P152">
            <v>54.123064850308062</v>
          </cell>
          <cell r="R152">
            <v>44.941738050308061</v>
          </cell>
          <cell r="T152">
            <v>251.511</v>
          </cell>
        </row>
        <row r="153">
          <cell r="E153">
            <v>594.36625896312</v>
          </cell>
          <cell r="H153">
            <v>308.47323455553584</v>
          </cell>
          <cell r="O153">
            <v>67.796263642445965</v>
          </cell>
          <cell r="P153">
            <v>142.34712991528153</v>
          </cell>
          <cell r="R153">
            <v>130.30063691528153</v>
          </cell>
          <cell r="T153">
            <v>506.57</v>
          </cell>
        </row>
        <row r="154">
          <cell r="E154">
            <v>310.50485455544128</v>
          </cell>
          <cell r="H154">
            <v>153.11117660506324</v>
          </cell>
          <cell r="O154">
            <v>30.469421196800038</v>
          </cell>
          <cell r="P154">
            <v>57.645404522351122</v>
          </cell>
          <cell r="R154">
            <v>51.895412522351123</v>
          </cell>
          <cell r="T154">
            <v>235.476</v>
          </cell>
        </row>
        <row r="155">
          <cell r="E155">
            <v>434.93786334764553</v>
          </cell>
          <cell r="H155">
            <v>287.40332864612753</v>
          </cell>
          <cell r="O155">
            <v>44.998613279548834</v>
          </cell>
          <cell r="P155">
            <v>75.665681614566196</v>
          </cell>
          <cell r="R155">
            <v>70.675848614566192</v>
          </cell>
          <cell r="T155">
            <v>403.07799999999997</v>
          </cell>
        </row>
      </sheetData>
      <sheetData sheetId="3"/>
      <sheetData sheetId="4" refreshError="1"/>
      <sheetData sheetId="5" refreshError="1"/>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409 SARS"/>
      <sheetName val="SEN Reform Grant"/>
      <sheetName val="00356 OOB"/>
      <sheetName val="00356 OOB  S Roberts 10.11"/>
      <sheetName val="00559 Pre 16 Top-up"/>
      <sheetName val="Ncl Schedule Reconcilation"/>
      <sheetName val="00559 Pivot"/>
      <sheetName val="00559 Data 23.11.17"/>
      <sheetName val="00559 Data at 23.11.17"/>
      <sheetName val="00354 Post 16"/>
      <sheetName val="BMS Establishment at 28.6.17"/>
      <sheetName val="17-18 Salary Tables"/>
      <sheetName val="Gateshead KE&amp;PP1718 e-mails"/>
    </sheetNames>
    <sheetDataSet>
      <sheetData sheetId="0">
        <row r="16">
          <cell r="I16">
            <v>133377.60000000001</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tabSelected="1" workbookViewId="0">
      <selection activeCell="B10" sqref="B10"/>
    </sheetView>
  </sheetViews>
  <sheetFormatPr defaultRowHeight="15" x14ac:dyDescent="0.25"/>
  <cols>
    <col min="1" max="1" width="17.42578125" customWidth="1"/>
    <col min="2" max="5" width="12.7109375" customWidth="1"/>
  </cols>
  <sheetData>
    <row r="1" spans="1:5" x14ac:dyDescent="0.25">
      <c r="A1" s="14" t="s">
        <v>339</v>
      </c>
    </row>
    <row r="2" spans="1:5" x14ac:dyDescent="0.25">
      <c r="A2" t="s">
        <v>266</v>
      </c>
    </row>
    <row r="4" spans="1:5" x14ac:dyDescent="0.25">
      <c r="B4" s="291" t="s">
        <v>262</v>
      </c>
      <c r="C4" s="291" t="s">
        <v>263</v>
      </c>
      <c r="D4" s="291" t="s">
        <v>264</v>
      </c>
      <c r="E4" s="291" t="s">
        <v>265</v>
      </c>
    </row>
    <row r="5" spans="1:5" s="2" customFormat="1" x14ac:dyDescent="0.25">
      <c r="B5" s="291" t="s">
        <v>338</v>
      </c>
      <c r="C5" s="291" t="s">
        <v>338</v>
      </c>
      <c r="D5" s="291" t="s">
        <v>338</v>
      </c>
      <c r="E5" s="291" t="s">
        <v>338</v>
      </c>
    </row>
    <row r="6" spans="1:5" x14ac:dyDescent="0.25">
      <c r="A6" t="s">
        <v>260</v>
      </c>
      <c r="B6" s="12">
        <f>('HN DSG 14-15'!M73)*1000000</f>
        <v>16566339.235306313</v>
      </c>
      <c r="C6" s="12">
        <f>('HN DSG 15-16'!J70)*1000000</f>
        <v>16091658.485726818</v>
      </c>
      <c r="D6" s="12">
        <f>('HN DSG 16-17'!J70)*100000</f>
        <v>1651608.7471469908</v>
      </c>
      <c r="E6" s="12">
        <f>('HN DSG 17-18'!I69)*1000000</f>
        <v>18679801.184057709</v>
      </c>
    </row>
    <row r="7" spans="1:5" x14ac:dyDescent="0.25">
      <c r="A7" t="s">
        <v>261</v>
      </c>
      <c r="B7" s="12">
        <f>('SARS Funding'!B36)</f>
        <v>260527</v>
      </c>
      <c r="C7" s="12">
        <f>('SARS Funding'!C36)</f>
        <v>317647</v>
      </c>
      <c r="D7" s="12">
        <f>('SARS Funding'!D36)</f>
        <v>322663</v>
      </c>
      <c r="E7" s="12">
        <f>('SARS Funding'!E36)</f>
        <v>249416</v>
      </c>
    </row>
    <row r="8" spans="1:5" x14ac:dyDescent="0.25">
      <c r="A8" t="s">
        <v>2</v>
      </c>
      <c r="B8" s="12">
        <f>('SEN Reform Grant'!B5)</f>
        <v>224036</v>
      </c>
      <c r="C8" s="12">
        <f>('SEN Reform Grant'!B11)</f>
        <v>103711</v>
      </c>
      <c r="D8" s="12">
        <f>('SEN Reform Grant'!B15)</f>
        <v>116304</v>
      </c>
      <c r="E8" s="12">
        <f>('SEN Reform Grant'!B26)</f>
        <v>128520</v>
      </c>
    </row>
    <row r="9" spans="1:5" ht="15.75" thickBot="1" x14ac:dyDescent="0.3">
      <c r="B9" s="13">
        <f>SUM(B6:B8)</f>
        <v>17050902.235306315</v>
      </c>
      <c r="C9" s="13">
        <f t="shared" ref="C9:E9" si="0">SUM(C6:C8)</f>
        <v>16513016.485726818</v>
      </c>
      <c r="D9" s="13">
        <f t="shared" si="0"/>
        <v>2090575.7471469908</v>
      </c>
      <c r="E9" s="13">
        <f t="shared" si="0"/>
        <v>19057737.184057709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J156"/>
  <sheetViews>
    <sheetView workbookViewId="0">
      <selection activeCell="B69" sqref="B69"/>
    </sheetView>
  </sheetViews>
  <sheetFormatPr defaultRowHeight="15" x14ac:dyDescent="0.25"/>
  <cols>
    <col min="1" max="1" width="8.7109375" style="208" customWidth="1"/>
    <col min="2" max="2" width="31.85546875" style="209" customWidth="1"/>
    <col min="3" max="3" width="19" style="210" customWidth="1"/>
    <col min="4" max="5" width="19" style="166" customWidth="1"/>
    <col min="6" max="6" width="19" style="211" customWidth="1"/>
    <col min="7" max="10" width="19" style="166" customWidth="1"/>
    <col min="11" max="16384" width="9.140625" style="166"/>
  </cols>
  <sheetData>
    <row r="1" spans="1:10" ht="14.25" x14ac:dyDescent="0.2">
      <c r="A1" s="1" t="s">
        <v>247</v>
      </c>
      <c r="B1" s="6"/>
      <c r="C1" s="213" t="s">
        <v>248</v>
      </c>
      <c r="D1" s="214"/>
      <c r="E1" s="214"/>
      <c r="F1" s="215"/>
      <c r="G1" s="9" t="s">
        <v>249</v>
      </c>
      <c r="H1" s="10"/>
      <c r="I1" s="10"/>
      <c r="J1" s="11"/>
    </row>
    <row r="2" spans="1:10" s="171" customFormat="1" ht="63.75" x14ac:dyDescent="0.2">
      <c r="A2" s="45"/>
      <c r="B2" s="216"/>
      <c r="C2" s="217" t="s">
        <v>250</v>
      </c>
      <c r="D2" s="217" t="s">
        <v>251</v>
      </c>
      <c r="E2" s="217" t="s">
        <v>252</v>
      </c>
      <c r="F2" s="218" t="s">
        <v>253</v>
      </c>
      <c r="G2" s="219" t="s">
        <v>254</v>
      </c>
      <c r="H2" s="219" t="s">
        <v>255</v>
      </c>
      <c r="I2" s="219" t="s">
        <v>256</v>
      </c>
      <c r="J2" s="221" t="s">
        <v>257</v>
      </c>
    </row>
    <row r="3" spans="1:10" s="178" customFormat="1" ht="13.5" thickBot="1" x14ac:dyDescent="0.25">
      <c r="A3" s="61" t="s">
        <v>34</v>
      </c>
      <c r="B3" s="172"/>
      <c r="C3" s="173">
        <f t="shared" ref="C3:J3" si="0">SUM(C4:C153)</f>
        <v>33093.59599252238</v>
      </c>
      <c r="D3" s="174">
        <f t="shared" si="0"/>
        <v>3294.1191446757452</v>
      </c>
      <c r="E3" s="174">
        <f t="shared" si="0"/>
        <v>5824.6508464441849</v>
      </c>
      <c r="F3" s="174">
        <f t="shared" si="0"/>
        <v>42212.365983642288</v>
      </c>
      <c r="G3" s="173">
        <f t="shared" si="0"/>
        <v>18428.306771202715</v>
      </c>
      <c r="H3" s="174">
        <f t="shared" si="0"/>
        <v>3294.1191446757452</v>
      </c>
      <c r="I3" s="175">
        <f t="shared" si="0"/>
        <v>5131.5469158441902</v>
      </c>
      <c r="J3" s="174">
        <f t="shared" si="0"/>
        <v>26853.970000000016</v>
      </c>
    </row>
    <row r="4" spans="1:10" s="188" customFormat="1" ht="12.75" hidden="1" x14ac:dyDescent="0.2">
      <c r="A4" s="76">
        <v>202</v>
      </c>
      <c r="B4" s="179" t="s">
        <v>37</v>
      </c>
      <c r="C4" s="222">
        <f>'[4]2017-18 DSG allocations'!E6</f>
        <v>118.68878604054834</v>
      </c>
      <c r="D4" s="226">
        <f>'[4]2017-18 DSG allocations'!O6</f>
        <v>18.108547999999992</v>
      </c>
      <c r="E4" s="227">
        <f>'[4]2017-18 DSG allocations'!P6</f>
        <v>33.973225728991601</v>
      </c>
      <c r="F4" s="190">
        <f t="shared" ref="F4:F67" si="1">SUM(C4:E4)</f>
        <v>170.77055976953991</v>
      </c>
      <c r="G4" s="194">
        <f>'[4]2017-18 DSG allocations'!H6</f>
        <v>110.87673527822133</v>
      </c>
      <c r="H4" s="196">
        <f t="shared" ref="H4:H67" si="2">D4</f>
        <v>18.108547999999992</v>
      </c>
      <c r="I4" s="194">
        <f>'[4]2017-18 DSG allocations'!R6</f>
        <v>32.889225728991597</v>
      </c>
      <c r="J4" s="196">
        <f>'[4]2017-18 DSG allocations'!T6</f>
        <v>161.875</v>
      </c>
    </row>
    <row r="5" spans="1:10" s="188" customFormat="1" ht="12.75" hidden="1" x14ac:dyDescent="0.2">
      <c r="A5" s="76">
        <v>203</v>
      </c>
      <c r="B5" s="179" t="s">
        <v>38</v>
      </c>
      <c r="C5" s="225">
        <f>'[4]2017-18 DSG allocations'!E7</f>
        <v>212.47915271272265</v>
      </c>
      <c r="D5" s="226">
        <f>'[4]2017-18 DSG allocations'!O7</f>
        <v>24.207351780849738</v>
      </c>
      <c r="E5" s="227">
        <f>'[4]2017-18 DSG allocations'!P7</f>
        <v>45.770758698488073</v>
      </c>
      <c r="F5" s="190">
        <f t="shared" si="1"/>
        <v>282.45726319206045</v>
      </c>
      <c r="G5" s="194">
        <f>'[4]2017-18 DSG allocations'!H7</f>
        <v>145.71729520646167</v>
      </c>
      <c r="H5" s="196">
        <f t="shared" si="2"/>
        <v>24.207351780849738</v>
      </c>
      <c r="I5" s="194">
        <f>'[4]2017-18 DSG allocations'!R7</f>
        <v>40.507478698488072</v>
      </c>
      <c r="J5" s="196">
        <f>'[4]2017-18 DSG allocations'!T7</f>
        <v>210.43199999999999</v>
      </c>
    </row>
    <row r="6" spans="1:10" s="188" customFormat="1" ht="12.75" hidden="1" x14ac:dyDescent="0.2">
      <c r="A6" s="76">
        <v>204</v>
      </c>
      <c r="B6" s="179" t="s">
        <v>39</v>
      </c>
      <c r="C6" s="225">
        <f>'[4]2017-18 DSG allocations'!E8</f>
        <v>204.52581758734541</v>
      </c>
      <c r="D6" s="226">
        <f>'[4]2017-18 DSG allocations'!O8</f>
        <v>26.208978483761051</v>
      </c>
      <c r="E6" s="227">
        <f>'[4]2017-18 DSG allocations'!P8</f>
        <v>41.304613885572699</v>
      </c>
      <c r="F6" s="190">
        <f t="shared" si="1"/>
        <v>272.03940995667915</v>
      </c>
      <c r="G6" s="194">
        <f>'[4]2017-18 DSG allocations'!H8</f>
        <v>143.5195601348054</v>
      </c>
      <c r="H6" s="196">
        <f t="shared" si="2"/>
        <v>26.208978483761051</v>
      </c>
      <c r="I6" s="194">
        <f>'[4]2017-18 DSG allocations'!R8</f>
        <v>40.776613885572701</v>
      </c>
      <c r="J6" s="196">
        <f>'[4]2017-18 DSG allocations'!T8</f>
        <v>210.505</v>
      </c>
    </row>
    <row r="7" spans="1:10" s="188" customFormat="1" ht="12.75" hidden="1" x14ac:dyDescent="0.2">
      <c r="A7" s="76">
        <v>205</v>
      </c>
      <c r="B7" s="179" t="s">
        <v>40</v>
      </c>
      <c r="C7" s="225">
        <f>'[4]2017-18 DSG allocations'!E9</f>
        <v>104.50157191453933</v>
      </c>
      <c r="D7" s="226">
        <f>'[4]2017-18 DSG allocations'!O9</f>
        <v>17.180753639844447</v>
      </c>
      <c r="E7" s="227">
        <f>'[4]2017-18 DSG allocations'!P9</f>
        <v>20.074086883004657</v>
      </c>
      <c r="F7" s="190">
        <f t="shared" si="1"/>
        <v>141.75641243738843</v>
      </c>
      <c r="G7" s="194">
        <f>'[4]2017-18 DSG allocations'!H9</f>
        <v>42.279597421444315</v>
      </c>
      <c r="H7" s="196">
        <f t="shared" si="2"/>
        <v>17.180753639844447</v>
      </c>
      <c r="I7" s="194">
        <f>'[4]2017-18 DSG allocations'!R9</f>
        <v>16.356750883004658</v>
      </c>
      <c r="J7" s="196">
        <f>'[4]2017-18 DSG allocations'!T9</f>
        <v>75.816999999999993</v>
      </c>
    </row>
    <row r="8" spans="1:10" s="188" customFormat="1" ht="12.75" hidden="1" x14ac:dyDescent="0.2">
      <c r="A8" s="76">
        <v>206</v>
      </c>
      <c r="B8" s="179" t="s">
        <v>41</v>
      </c>
      <c r="C8" s="225">
        <f>'[4]2017-18 DSG allocations'!E10</f>
        <v>131.18990827391366</v>
      </c>
      <c r="D8" s="226">
        <f>'[4]2017-18 DSG allocations'!O10</f>
        <v>18.827245887044029</v>
      </c>
      <c r="E8" s="227">
        <f>'[4]2017-18 DSG allocations'!P10</f>
        <v>26.986493736771127</v>
      </c>
      <c r="F8" s="190">
        <f t="shared" si="1"/>
        <v>177.00364789772883</v>
      </c>
      <c r="G8" s="194">
        <f>'[4]2017-18 DSG allocations'!H10</f>
        <v>115.05178947164268</v>
      </c>
      <c r="H8" s="196">
        <f t="shared" si="2"/>
        <v>18.827245887044029</v>
      </c>
      <c r="I8" s="194">
        <f>'[4]2017-18 DSG allocations'!R10</f>
        <v>24.906007936771125</v>
      </c>
      <c r="J8" s="196">
        <f>'[4]2017-18 DSG allocations'!T10</f>
        <v>158.785</v>
      </c>
    </row>
    <row r="9" spans="1:10" s="188" customFormat="1" ht="12.75" hidden="1" x14ac:dyDescent="0.2">
      <c r="A9" s="76">
        <v>207</v>
      </c>
      <c r="B9" s="179" t="s">
        <v>42</v>
      </c>
      <c r="C9" s="225">
        <f>'[4]2017-18 DSG allocations'!E11</f>
        <v>66.9791482825798</v>
      </c>
      <c r="D9" s="226">
        <f>'[4]2017-18 DSG allocations'!O11</f>
        <v>10.904068509999998</v>
      </c>
      <c r="E9" s="227">
        <f>'[4]2017-18 DSG allocations'!P11</f>
        <v>16.004591059256306</v>
      </c>
      <c r="F9" s="190">
        <f t="shared" si="1"/>
        <v>93.887807851836101</v>
      </c>
      <c r="G9" s="194">
        <f>'[4]2017-18 DSG allocations'!H11</f>
        <v>42.637917952292796</v>
      </c>
      <c r="H9" s="196">
        <f t="shared" si="2"/>
        <v>10.904068509999998</v>
      </c>
      <c r="I9" s="194">
        <f>'[4]2017-18 DSG allocations'!R11</f>
        <v>14.169927059256306</v>
      </c>
      <c r="J9" s="196">
        <f>'[4]2017-18 DSG allocations'!T11</f>
        <v>67.712000000000003</v>
      </c>
    </row>
    <row r="10" spans="1:10" s="188" customFormat="1" ht="12.75" hidden="1" x14ac:dyDescent="0.2">
      <c r="A10" s="76">
        <v>208</v>
      </c>
      <c r="B10" s="179" t="s">
        <v>43</v>
      </c>
      <c r="C10" s="225">
        <f>'[4]2017-18 DSG allocations'!E12</f>
        <v>209.32978723350254</v>
      </c>
      <c r="D10" s="226">
        <f>'[4]2017-18 DSG allocations'!O12</f>
        <v>28.289226856999992</v>
      </c>
      <c r="E10" s="227">
        <f>'[4]2017-18 DSG allocations'!P12</f>
        <v>40.222585029216695</v>
      </c>
      <c r="F10" s="190">
        <f t="shared" si="1"/>
        <v>277.84159911971921</v>
      </c>
      <c r="G10" s="194">
        <f>'[4]2017-18 DSG allocations'!H12</f>
        <v>149.53745751990755</v>
      </c>
      <c r="H10" s="196">
        <f t="shared" si="2"/>
        <v>28.289226856999992</v>
      </c>
      <c r="I10" s="194">
        <f>'[4]2017-18 DSG allocations'!R12</f>
        <v>37.089616029216693</v>
      </c>
      <c r="J10" s="196">
        <f>'[4]2017-18 DSG allocations'!T12</f>
        <v>214.916</v>
      </c>
    </row>
    <row r="11" spans="1:10" s="188" customFormat="1" ht="12.75" hidden="1" x14ac:dyDescent="0.2">
      <c r="A11" s="76">
        <v>209</v>
      </c>
      <c r="B11" s="179" t="s">
        <v>44</v>
      </c>
      <c r="C11" s="225">
        <f>'[4]2017-18 DSG allocations'!E13</f>
        <v>215.37307076711787</v>
      </c>
      <c r="D11" s="226">
        <f>'[4]2017-18 DSG allocations'!O13</f>
        <v>23.518877439999994</v>
      </c>
      <c r="E11" s="227">
        <f>'[4]2017-18 DSG allocations'!P13</f>
        <v>50.703794649993178</v>
      </c>
      <c r="F11" s="190">
        <f t="shared" si="1"/>
        <v>289.59574285711102</v>
      </c>
      <c r="G11" s="194">
        <f>'[4]2017-18 DSG allocations'!H13</f>
        <v>188.55273008913886</v>
      </c>
      <c r="H11" s="196">
        <f t="shared" si="2"/>
        <v>23.518877439999994</v>
      </c>
      <c r="I11" s="194">
        <f>'[4]2017-18 DSG allocations'!R13</f>
        <v>48.07179464999318</v>
      </c>
      <c r="J11" s="196">
        <f>'[4]2017-18 DSG allocations'!T13</f>
        <v>260.14299999999997</v>
      </c>
    </row>
    <row r="12" spans="1:10" s="188" customFormat="1" ht="12.75" hidden="1" x14ac:dyDescent="0.2">
      <c r="A12" s="76">
        <v>210</v>
      </c>
      <c r="B12" s="179" t="s">
        <v>45</v>
      </c>
      <c r="C12" s="225">
        <f>'[4]2017-18 DSG allocations'!E14</f>
        <v>234.72982333838132</v>
      </c>
      <c r="D12" s="226">
        <f>'[4]2017-18 DSG allocations'!O14</f>
        <v>27.399872725999987</v>
      </c>
      <c r="E12" s="227">
        <f>'[4]2017-18 DSG allocations'!P14</f>
        <v>45.200211113065897</v>
      </c>
      <c r="F12" s="190">
        <f t="shared" si="1"/>
        <v>307.32990717744724</v>
      </c>
      <c r="G12" s="194">
        <f>'[4]2017-18 DSG allocations'!H14</f>
        <v>128.21526746630732</v>
      </c>
      <c r="H12" s="196">
        <f t="shared" si="2"/>
        <v>27.399872725999987</v>
      </c>
      <c r="I12" s="194">
        <f>'[4]2017-18 DSG allocations'!R14</f>
        <v>43.364545113065894</v>
      </c>
      <c r="J12" s="196">
        <f>'[4]2017-18 DSG allocations'!T14</f>
        <v>198.98</v>
      </c>
    </row>
    <row r="13" spans="1:10" s="188" customFormat="1" ht="12.75" hidden="1" x14ac:dyDescent="0.2">
      <c r="A13" s="76">
        <v>211</v>
      </c>
      <c r="B13" s="179" t="s">
        <v>46</v>
      </c>
      <c r="C13" s="225">
        <f>'[4]2017-18 DSG allocations'!E15</f>
        <v>259.29738613337531</v>
      </c>
      <c r="D13" s="226">
        <f>'[4]2017-18 DSG allocations'!O15</f>
        <v>28.605848566000017</v>
      </c>
      <c r="E13" s="227">
        <f>'[4]2017-18 DSG allocations'!P15</f>
        <v>46.225410285162063</v>
      </c>
      <c r="F13" s="190">
        <f t="shared" si="1"/>
        <v>334.1286449845374</v>
      </c>
      <c r="G13" s="194">
        <f>'[4]2017-18 DSG allocations'!H15</f>
        <v>212.73367436116928</v>
      </c>
      <c r="H13" s="196">
        <f t="shared" si="2"/>
        <v>28.605848566000017</v>
      </c>
      <c r="I13" s="194">
        <f>'[4]2017-18 DSG allocations'!R15</f>
        <v>41.965084285162064</v>
      </c>
      <c r="J13" s="196">
        <f>'[4]2017-18 DSG allocations'!T15</f>
        <v>283.30500000000001</v>
      </c>
    </row>
    <row r="14" spans="1:10" s="188" customFormat="1" ht="12.75" hidden="1" x14ac:dyDescent="0.2">
      <c r="A14" s="76">
        <v>212</v>
      </c>
      <c r="B14" s="179" t="s">
        <v>47</v>
      </c>
      <c r="C14" s="225">
        <f>'[4]2017-18 DSG allocations'!E16</f>
        <v>155.82322718594989</v>
      </c>
      <c r="D14" s="226">
        <f>'[4]2017-18 DSG allocations'!O16</f>
        <v>24.141085440845043</v>
      </c>
      <c r="E14" s="227">
        <f>'[4]2017-18 DSG allocations'!P16</f>
        <v>42.495618144564723</v>
      </c>
      <c r="F14" s="190">
        <f t="shared" si="1"/>
        <v>222.45993077135967</v>
      </c>
      <c r="G14" s="194">
        <f>'[4]2017-18 DSG allocations'!H16</f>
        <v>97.786874798208899</v>
      </c>
      <c r="H14" s="196">
        <f t="shared" si="2"/>
        <v>24.141085440845043</v>
      </c>
      <c r="I14" s="194">
        <f>'[4]2017-18 DSG allocations'!R16</f>
        <v>38.514286144564721</v>
      </c>
      <c r="J14" s="196">
        <f>'[4]2017-18 DSG allocations'!T16</f>
        <v>160.44200000000001</v>
      </c>
    </row>
    <row r="15" spans="1:10" s="188" customFormat="1" ht="12.75" hidden="1" x14ac:dyDescent="0.2">
      <c r="A15" s="76">
        <v>213</v>
      </c>
      <c r="B15" s="179" t="s">
        <v>48</v>
      </c>
      <c r="C15" s="225">
        <f>'[4]2017-18 DSG allocations'!E17</f>
        <v>112.05481961764823</v>
      </c>
      <c r="D15" s="226">
        <f>'[4]2017-18 DSG allocations'!O17</f>
        <v>13.912171542115004</v>
      </c>
      <c r="E15" s="227">
        <f>'[4]2017-18 DSG allocations'!P17</f>
        <v>24.755830651417085</v>
      </c>
      <c r="F15" s="190">
        <f t="shared" si="1"/>
        <v>150.72282181118032</v>
      </c>
      <c r="G15" s="194">
        <f>'[4]2017-18 DSG allocations'!H17</f>
        <v>47.929669434876232</v>
      </c>
      <c r="H15" s="196">
        <f t="shared" si="2"/>
        <v>13.912171542115004</v>
      </c>
      <c r="I15" s="194">
        <f>'[4]2017-18 DSG allocations'!R17</f>
        <v>22.401830651417086</v>
      </c>
      <c r="J15" s="196">
        <f>'[4]2017-18 DSG allocations'!T17</f>
        <v>84.244</v>
      </c>
    </row>
    <row r="16" spans="1:10" s="188" customFormat="1" ht="12.75" hidden="1" x14ac:dyDescent="0.2">
      <c r="A16" s="76">
        <v>301</v>
      </c>
      <c r="B16" s="179" t="s">
        <v>49</v>
      </c>
      <c r="C16" s="225">
        <f>'[4]2017-18 DSG allocations'!E18</f>
        <v>206.08104540954403</v>
      </c>
      <c r="D16" s="226">
        <f>'[4]2017-18 DSG allocations'!O18</f>
        <v>19.680595259011003</v>
      </c>
      <c r="E16" s="227">
        <f>'[4]2017-18 DSG allocations'!P18</f>
        <v>28.123480991856528</v>
      </c>
      <c r="F16" s="190">
        <f t="shared" si="1"/>
        <v>253.88512166041156</v>
      </c>
      <c r="G16" s="194">
        <f>'[4]2017-18 DSG allocations'!H18</f>
        <v>165.51511078662003</v>
      </c>
      <c r="H16" s="196">
        <f t="shared" si="2"/>
        <v>19.680595259011003</v>
      </c>
      <c r="I16" s="194">
        <f>'[4]2017-18 DSG allocations'!R18</f>
        <v>25.433998791856528</v>
      </c>
      <c r="J16" s="196">
        <f>'[4]2017-18 DSG allocations'!T18</f>
        <v>210.63</v>
      </c>
    </row>
    <row r="17" spans="1:10" s="188" customFormat="1" ht="12.75" hidden="1" x14ac:dyDescent="0.2">
      <c r="A17" s="76">
        <v>302</v>
      </c>
      <c r="B17" s="179" t="s">
        <v>50</v>
      </c>
      <c r="C17" s="225">
        <f>'[4]2017-18 DSG allocations'!E19</f>
        <v>242.11017539689757</v>
      </c>
      <c r="D17" s="226">
        <f>'[4]2017-18 DSG allocations'!O19</f>
        <v>25.689727759999997</v>
      </c>
      <c r="E17" s="227">
        <f>'[4]2017-18 DSG allocations'!P19</f>
        <v>48.696715233430254</v>
      </c>
      <c r="F17" s="190">
        <f t="shared" si="1"/>
        <v>316.49661839032785</v>
      </c>
      <c r="G17" s="194">
        <f>'[4]2017-18 DSG allocations'!H19</f>
        <v>141.22326034842359</v>
      </c>
      <c r="H17" s="196">
        <f t="shared" si="2"/>
        <v>25.689727759999997</v>
      </c>
      <c r="I17" s="194">
        <f>'[4]2017-18 DSG allocations'!R19</f>
        <v>44.240556233430254</v>
      </c>
      <c r="J17" s="196">
        <f>'[4]2017-18 DSG allocations'!T19</f>
        <v>211.154</v>
      </c>
    </row>
    <row r="18" spans="1:10" s="188" customFormat="1" ht="12.75" hidden="1" x14ac:dyDescent="0.2">
      <c r="A18" s="76">
        <v>303</v>
      </c>
      <c r="B18" s="179" t="s">
        <v>51</v>
      </c>
      <c r="C18" s="225">
        <f>'[4]2017-18 DSG allocations'!E20</f>
        <v>175.10150724725131</v>
      </c>
      <c r="D18" s="226">
        <f>'[4]2017-18 DSG allocations'!O20</f>
        <v>14.11143401999999</v>
      </c>
      <c r="E18" s="227">
        <f>'[4]2017-18 DSG allocations'!P20</f>
        <v>32.109831497995842</v>
      </c>
      <c r="F18" s="190">
        <f t="shared" si="1"/>
        <v>221.32277276524712</v>
      </c>
      <c r="G18" s="194">
        <f>'[4]2017-18 DSG allocations'!H20</f>
        <v>37.090708079349312</v>
      </c>
      <c r="H18" s="196">
        <f t="shared" si="2"/>
        <v>14.11143401999999</v>
      </c>
      <c r="I18" s="194">
        <f>'[4]2017-18 DSG allocations'!R20</f>
        <v>29.83066809799584</v>
      </c>
      <c r="J18" s="196">
        <f>'[4]2017-18 DSG allocations'!T20</f>
        <v>81.033000000000001</v>
      </c>
    </row>
    <row r="19" spans="1:10" s="188" customFormat="1" ht="12.75" hidden="1" x14ac:dyDescent="0.2">
      <c r="A19" s="76">
        <v>304</v>
      </c>
      <c r="B19" s="179" t="s">
        <v>52</v>
      </c>
      <c r="C19" s="225">
        <f>'[4]2017-18 DSG allocations'!E21</f>
        <v>231.28490433281866</v>
      </c>
      <c r="D19" s="226">
        <f>'[4]2017-18 DSG allocations'!O21</f>
        <v>23.21648303330031</v>
      </c>
      <c r="E19" s="227">
        <f>'[4]2017-18 DSG allocations'!P21</f>
        <v>53.627317148010704</v>
      </c>
      <c r="F19" s="190">
        <f t="shared" si="1"/>
        <v>308.12870451412965</v>
      </c>
      <c r="G19" s="194">
        <f>'[4]2017-18 DSG allocations'!H21</f>
        <v>126.22896917583165</v>
      </c>
      <c r="H19" s="196">
        <f t="shared" si="2"/>
        <v>23.21648303330031</v>
      </c>
      <c r="I19" s="194">
        <f>'[4]2017-18 DSG allocations'!R21</f>
        <v>48.272319148010702</v>
      </c>
      <c r="J19" s="196">
        <f>'[4]2017-18 DSG allocations'!T21</f>
        <v>197.71799999999999</v>
      </c>
    </row>
    <row r="20" spans="1:10" s="188" customFormat="1" ht="12.75" hidden="1" x14ac:dyDescent="0.2">
      <c r="A20" s="76">
        <v>305</v>
      </c>
      <c r="B20" s="179" t="s">
        <v>53</v>
      </c>
      <c r="C20" s="225">
        <f>'[4]2017-18 DSG allocations'!E22</f>
        <v>200.00948985018456</v>
      </c>
      <c r="D20" s="226">
        <f>'[4]2017-18 DSG allocations'!O22</f>
        <v>19.096086239999998</v>
      </c>
      <c r="E20" s="227">
        <f>'[4]2017-18 DSG allocations'!P22</f>
        <v>46.005328940169015</v>
      </c>
      <c r="F20" s="190">
        <f t="shared" si="1"/>
        <v>265.11090503035359</v>
      </c>
      <c r="G20" s="194">
        <f>'[4]2017-18 DSG allocations'!H22</f>
        <v>20.481467601536572</v>
      </c>
      <c r="H20" s="196">
        <f t="shared" si="2"/>
        <v>19.096086239999998</v>
      </c>
      <c r="I20" s="194">
        <f>'[4]2017-18 DSG allocations'!R22</f>
        <v>38.740995940169014</v>
      </c>
      <c r="J20" s="196">
        <f>'[4]2017-18 DSG allocations'!T22</f>
        <v>78.319000000000003</v>
      </c>
    </row>
    <row r="21" spans="1:10" s="188" customFormat="1" ht="12.75" hidden="1" x14ac:dyDescent="0.2">
      <c r="A21" s="76">
        <v>306</v>
      </c>
      <c r="B21" s="179" t="s">
        <v>54</v>
      </c>
      <c r="C21" s="225">
        <f>'[4]2017-18 DSG allocations'!E23</f>
        <v>241.77269428933775</v>
      </c>
      <c r="D21" s="226">
        <f>'[4]2017-18 DSG allocations'!O23</f>
        <v>26.3094093075429</v>
      </c>
      <c r="E21" s="227">
        <f>'[4]2017-18 DSG allocations'!P23</f>
        <v>58.818607227610912</v>
      </c>
      <c r="F21" s="190">
        <f t="shared" si="1"/>
        <v>326.90071082449157</v>
      </c>
      <c r="G21" s="194">
        <f>'[4]2017-18 DSG allocations'!H23</f>
        <v>92.776150525835746</v>
      </c>
      <c r="H21" s="196">
        <f t="shared" si="2"/>
        <v>26.3094093075429</v>
      </c>
      <c r="I21" s="194">
        <f>'[4]2017-18 DSG allocations'!R23</f>
        <v>55.566607227610909</v>
      </c>
      <c r="J21" s="196">
        <f>'[4]2017-18 DSG allocations'!T23</f>
        <v>174.65199999999999</v>
      </c>
    </row>
    <row r="22" spans="1:10" s="188" customFormat="1" ht="12.75" hidden="1" x14ac:dyDescent="0.2">
      <c r="A22" s="76">
        <v>307</v>
      </c>
      <c r="B22" s="179" t="s">
        <v>55</v>
      </c>
      <c r="C22" s="225">
        <f>'[4]2017-18 DSG allocations'!E24</f>
        <v>235.07686778700349</v>
      </c>
      <c r="D22" s="226">
        <f>'[4]2017-18 DSG allocations'!O24</f>
        <v>27.591862820000003</v>
      </c>
      <c r="E22" s="227">
        <f>'[4]2017-18 DSG allocations'!P24</f>
        <v>51.198191619932167</v>
      </c>
      <c r="F22" s="190">
        <f t="shared" si="1"/>
        <v>313.86692222693569</v>
      </c>
      <c r="G22" s="194">
        <f>'[4]2017-18 DSG allocations'!H24</f>
        <v>195.56385898051548</v>
      </c>
      <c r="H22" s="196">
        <f t="shared" si="2"/>
        <v>27.591862820000003</v>
      </c>
      <c r="I22" s="194">
        <f>'[4]2017-18 DSG allocations'!R24</f>
        <v>50.25819161993217</v>
      </c>
      <c r="J22" s="196">
        <f>'[4]2017-18 DSG allocations'!T24</f>
        <v>273.41399999999999</v>
      </c>
    </row>
    <row r="23" spans="1:10" s="188" customFormat="1" ht="12.75" hidden="1" x14ac:dyDescent="0.2">
      <c r="A23" s="76">
        <v>308</v>
      </c>
      <c r="B23" s="179" t="s">
        <v>56</v>
      </c>
      <c r="C23" s="225">
        <f>'[4]2017-18 DSG allocations'!E25</f>
        <v>254.46683999103092</v>
      </c>
      <c r="D23" s="226">
        <f>'[4]2017-18 DSG allocations'!O25</f>
        <v>23.349862099999992</v>
      </c>
      <c r="E23" s="227">
        <f>'[4]2017-18 DSG allocations'!P25</f>
        <v>41.51467226732197</v>
      </c>
      <c r="F23" s="190">
        <f t="shared" si="1"/>
        <v>319.33137435835283</v>
      </c>
      <c r="G23" s="194">
        <f>'[4]2017-18 DSG allocations'!H25</f>
        <v>178.02906063898195</v>
      </c>
      <c r="H23" s="196">
        <f t="shared" si="2"/>
        <v>23.349862099999992</v>
      </c>
      <c r="I23" s="194">
        <f>'[4]2017-18 DSG allocations'!R25</f>
        <v>39.88133626732197</v>
      </c>
      <c r="J23" s="196">
        <f>'[4]2017-18 DSG allocations'!T25</f>
        <v>241.26</v>
      </c>
    </row>
    <row r="24" spans="1:10" s="188" customFormat="1" ht="12.75" hidden="1" x14ac:dyDescent="0.2">
      <c r="A24" s="76">
        <v>309</v>
      </c>
      <c r="B24" s="179" t="s">
        <v>57</v>
      </c>
      <c r="C24" s="225">
        <f>'[4]2017-18 DSG allocations'!E26</f>
        <v>195.28785968887135</v>
      </c>
      <c r="D24" s="226">
        <f>'[4]2017-18 DSG allocations'!O26</f>
        <v>18.029320131999999</v>
      </c>
      <c r="E24" s="227">
        <f>'[4]2017-18 DSG allocations'!P26</f>
        <v>35.853678687029472</v>
      </c>
      <c r="F24" s="190">
        <f t="shared" si="1"/>
        <v>249.17085850790085</v>
      </c>
      <c r="G24" s="194">
        <f>'[4]2017-18 DSG allocations'!H26</f>
        <v>140.59172792235736</v>
      </c>
      <c r="H24" s="196">
        <f t="shared" si="2"/>
        <v>18.029320131999999</v>
      </c>
      <c r="I24" s="194">
        <f>'[4]2017-18 DSG allocations'!R26</f>
        <v>33.511022687029474</v>
      </c>
      <c r="J24" s="196">
        <f>'[4]2017-18 DSG allocations'!T26</f>
        <v>192.13200000000001</v>
      </c>
    </row>
    <row r="25" spans="1:10" s="188" customFormat="1" ht="12.75" hidden="1" x14ac:dyDescent="0.2">
      <c r="A25" s="76">
        <v>310</v>
      </c>
      <c r="B25" s="179" t="s">
        <v>58</v>
      </c>
      <c r="C25" s="225">
        <f>'[4]2017-18 DSG allocations'!E27</f>
        <v>155.43383958079755</v>
      </c>
      <c r="D25" s="226">
        <f>'[4]2017-18 DSG allocations'!O27</f>
        <v>15.046130959999998</v>
      </c>
      <c r="E25" s="227">
        <f>'[4]2017-18 DSG allocations'!P27</f>
        <v>31.427093976078837</v>
      </c>
      <c r="F25" s="190">
        <f t="shared" si="1"/>
        <v>201.9070645168764</v>
      </c>
      <c r="G25" s="194">
        <f>'[4]2017-18 DSG allocations'!H27</f>
        <v>92.922283048556537</v>
      </c>
      <c r="H25" s="196">
        <f t="shared" si="2"/>
        <v>15.046130959999998</v>
      </c>
      <c r="I25" s="194">
        <f>'[4]2017-18 DSG allocations'!R27</f>
        <v>28.521928976078836</v>
      </c>
      <c r="J25" s="196">
        <f>'[4]2017-18 DSG allocations'!T27</f>
        <v>136.49</v>
      </c>
    </row>
    <row r="26" spans="1:10" s="188" customFormat="1" ht="12.75" hidden="1" x14ac:dyDescent="0.2">
      <c r="A26" s="76">
        <v>311</v>
      </c>
      <c r="B26" s="179" t="s">
        <v>59</v>
      </c>
      <c r="C26" s="225">
        <f>'[4]2017-18 DSG allocations'!E28</f>
        <v>169.91451535410047</v>
      </c>
      <c r="D26" s="226">
        <f>'[4]2017-18 DSG allocations'!O28</f>
        <v>14.680727980000009</v>
      </c>
      <c r="E26" s="227">
        <f>'[4]2017-18 DSG allocations'!P28</f>
        <v>22.698263053385457</v>
      </c>
      <c r="F26" s="190">
        <f t="shared" si="1"/>
        <v>207.29350638748593</v>
      </c>
      <c r="G26" s="194">
        <f>'[4]2017-18 DSG allocations'!H28</f>
        <v>83.654024302837456</v>
      </c>
      <c r="H26" s="196">
        <f t="shared" si="2"/>
        <v>14.680727980000009</v>
      </c>
      <c r="I26" s="194">
        <f>'[4]2017-18 DSG allocations'!R28</f>
        <v>19.117926053385457</v>
      </c>
      <c r="J26" s="196">
        <f>'[4]2017-18 DSG allocations'!T28</f>
        <v>117.453</v>
      </c>
    </row>
    <row r="27" spans="1:10" s="188" customFormat="1" ht="12.75" hidden="1" x14ac:dyDescent="0.2">
      <c r="A27" s="76">
        <v>312</v>
      </c>
      <c r="B27" s="179" t="s">
        <v>60</v>
      </c>
      <c r="C27" s="225">
        <f>'[4]2017-18 DSG allocations'!E29</f>
        <v>210.943976217337</v>
      </c>
      <c r="D27" s="226">
        <f>'[4]2017-18 DSG allocations'!O29</f>
        <v>23.786245657959494</v>
      </c>
      <c r="E27" s="227">
        <f>'[4]2017-18 DSG allocations'!P29</f>
        <v>35.062744624241724</v>
      </c>
      <c r="F27" s="190">
        <f t="shared" si="1"/>
        <v>269.79296649953818</v>
      </c>
      <c r="G27" s="194">
        <f>'[4]2017-18 DSG allocations'!H29</f>
        <v>92.725461608527965</v>
      </c>
      <c r="H27" s="196">
        <f t="shared" si="2"/>
        <v>23.786245657959494</v>
      </c>
      <c r="I27" s="194">
        <f>'[4]2017-18 DSG allocations'!R29</f>
        <v>30.043090624241724</v>
      </c>
      <c r="J27" s="196">
        <f>'[4]2017-18 DSG allocations'!T29</f>
        <v>146.55500000000001</v>
      </c>
    </row>
    <row r="28" spans="1:10" s="188" customFormat="1" ht="12.75" hidden="1" x14ac:dyDescent="0.2">
      <c r="A28" s="76">
        <v>313</v>
      </c>
      <c r="B28" s="179" t="s">
        <v>61</v>
      </c>
      <c r="C28" s="225">
        <f>'[4]2017-18 DSG allocations'!E30</f>
        <v>179.6244411693464</v>
      </c>
      <c r="D28" s="226">
        <f>'[4]2017-18 DSG allocations'!O30</f>
        <v>17.671661225550995</v>
      </c>
      <c r="E28" s="227">
        <f>'[4]2017-18 DSG allocations'!P30</f>
        <v>43.522791385049423</v>
      </c>
      <c r="F28" s="190">
        <f t="shared" si="1"/>
        <v>240.81889377994682</v>
      </c>
      <c r="G28" s="194">
        <f>'[4]2017-18 DSG allocations'!H30</f>
        <v>103.92221898454937</v>
      </c>
      <c r="H28" s="196">
        <f t="shared" si="2"/>
        <v>17.671661225550995</v>
      </c>
      <c r="I28" s="194">
        <f>'[4]2017-18 DSG allocations'!R30</f>
        <v>41.178795385049426</v>
      </c>
      <c r="J28" s="196">
        <f>'[4]2017-18 DSG allocations'!T30</f>
        <v>162.773</v>
      </c>
    </row>
    <row r="29" spans="1:10" s="188" customFormat="1" ht="12.75" hidden="1" x14ac:dyDescent="0.2">
      <c r="A29" s="76">
        <v>314</v>
      </c>
      <c r="B29" s="179" t="s">
        <v>62</v>
      </c>
      <c r="C29" s="225">
        <f>'[4]2017-18 DSG allocations'!E31</f>
        <v>97.749573875680468</v>
      </c>
      <c r="D29" s="226">
        <f>'[4]2017-18 DSG allocations'!O31</f>
        <v>11.187687229261204</v>
      </c>
      <c r="E29" s="227">
        <f>'[4]2017-18 DSG allocations'!P31</f>
        <v>18.934825529017569</v>
      </c>
      <c r="F29" s="190">
        <f t="shared" si="1"/>
        <v>127.87208663395924</v>
      </c>
      <c r="G29" s="194">
        <f>'[4]2017-18 DSG allocations'!H31</f>
        <v>52.039993508678464</v>
      </c>
      <c r="H29" s="196">
        <f t="shared" si="2"/>
        <v>11.187687229261204</v>
      </c>
      <c r="I29" s="194">
        <f>'[4]2017-18 DSG allocations'!R31</f>
        <v>14.674662529017571</v>
      </c>
      <c r="J29" s="196">
        <f>'[4]2017-18 DSG allocations'!T31</f>
        <v>77.902000000000001</v>
      </c>
    </row>
    <row r="30" spans="1:10" s="188" customFormat="1" ht="12.75" hidden="1" x14ac:dyDescent="0.2">
      <c r="A30" s="76">
        <v>315</v>
      </c>
      <c r="B30" s="179" t="s">
        <v>63</v>
      </c>
      <c r="C30" s="225">
        <f>'[4]2017-18 DSG allocations'!E32</f>
        <v>116.42117861056505</v>
      </c>
      <c r="D30" s="226">
        <f>'[4]2017-18 DSG allocations'!O32</f>
        <v>14.422234150000005</v>
      </c>
      <c r="E30" s="227">
        <f>'[4]2017-18 DSG allocations'!P32</f>
        <v>32.35626614560136</v>
      </c>
      <c r="F30" s="190">
        <f t="shared" si="1"/>
        <v>163.19967890616641</v>
      </c>
      <c r="G30" s="194">
        <f>'[4]2017-18 DSG allocations'!H32</f>
        <v>98.272518450482053</v>
      </c>
      <c r="H30" s="196">
        <f t="shared" si="2"/>
        <v>14.422234150000005</v>
      </c>
      <c r="I30" s="194">
        <f>'[4]2017-18 DSG allocations'!R32</f>
        <v>31.679598145601361</v>
      </c>
      <c r="J30" s="196">
        <f>'[4]2017-18 DSG allocations'!T32</f>
        <v>144.374</v>
      </c>
    </row>
    <row r="31" spans="1:10" s="188" customFormat="1" ht="12.75" hidden="1" x14ac:dyDescent="0.2">
      <c r="A31" s="76">
        <v>316</v>
      </c>
      <c r="B31" s="179" t="s">
        <v>64</v>
      </c>
      <c r="C31" s="225">
        <f>'[4]2017-18 DSG allocations'!E33</f>
        <v>326.54622386306619</v>
      </c>
      <c r="D31" s="226">
        <f>'[4]2017-18 DSG allocations'!O33</f>
        <v>27.234464067745996</v>
      </c>
      <c r="E31" s="227">
        <f>'[4]2017-18 DSG allocations'!P33</f>
        <v>47.501290769530513</v>
      </c>
      <c r="F31" s="190">
        <f t="shared" si="1"/>
        <v>401.28197870034268</v>
      </c>
      <c r="G31" s="194">
        <f>'[4]2017-18 DSG allocations'!H33</f>
        <v>233.11350081197918</v>
      </c>
      <c r="H31" s="196">
        <f t="shared" si="2"/>
        <v>27.234464067745996</v>
      </c>
      <c r="I31" s="194">
        <f>'[4]2017-18 DSG allocations'!R33</f>
        <v>43.477290769530512</v>
      </c>
      <c r="J31" s="196">
        <f>'[4]2017-18 DSG allocations'!T33</f>
        <v>303.82499999999999</v>
      </c>
    </row>
    <row r="32" spans="1:10" s="188" customFormat="1" ht="12.75" hidden="1" x14ac:dyDescent="0.2">
      <c r="A32" s="76">
        <v>317</v>
      </c>
      <c r="B32" s="179" t="s">
        <v>65</v>
      </c>
      <c r="C32" s="225">
        <f>'[4]2017-18 DSG allocations'!E34</f>
        <v>221.58418332544696</v>
      </c>
      <c r="D32" s="226">
        <f>'[4]2017-18 DSG allocations'!O34</f>
        <v>21.429009276447498</v>
      </c>
      <c r="E32" s="227">
        <f>'[4]2017-18 DSG allocations'!P34</f>
        <v>41.641615447734587</v>
      </c>
      <c r="F32" s="190">
        <f t="shared" si="1"/>
        <v>284.65480804962903</v>
      </c>
      <c r="G32" s="194">
        <f>'[4]2017-18 DSG allocations'!H34</f>
        <v>171.35746533208197</v>
      </c>
      <c r="H32" s="196">
        <f t="shared" si="2"/>
        <v>21.429009276447498</v>
      </c>
      <c r="I32" s="194">
        <f>'[4]2017-18 DSG allocations'!R34</f>
        <v>40.03961544773459</v>
      </c>
      <c r="J32" s="196">
        <f>'[4]2017-18 DSG allocations'!T34</f>
        <v>232.82599999999999</v>
      </c>
    </row>
    <row r="33" spans="1:10" s="188" customFormat="1" ht="12.75" hidden="1" x14ac:dyDescent="0.2">
      <c r="A33" s="76">
        <v>318</v>
      </c>
      <c r="B33" s="179" t="s">
        <v>66</v>
      </c>
      <c r="C33" s="225">
        <f>'[4]2017-18 DSG allocations'!E35</f>
        <v>108.0643456697438</v>
      </c>
      <c r="D33" s="226">
        <f>'[4]2017-18 DSG allocations'!O35</f>
        <v>13.287732853225796</v>
      </c>
      <c r="E33" s="227">
        <f>'[4]2017-18 DSG allocations'!P35</f>
        <v>23.966673488988608</v>
      </c>
      <c r="F33" s="190">
        <f t="shared" si="1"/>
        <v>145.3187520119582</v>
      </c>
      <c r="G33" s="194">
        <f>'[4]2017-18 DSG allocations'!H35</f>
        <v>69.084227973994786</v>
      </c>
      <c r="H33" s="196">
        <f t="shared" si="2"/>
        <v>13.287732853225796</v>
      </c>
      <c r="I33" s="194">
        <f>'[4]2017-18 DSG allocations'!R35</f>
        <v>21.000844488988609</v>
      </c>
      <c r="J33" s="196">
        <f>'[4]2017-18 DSG allocations'!T35</f>
        <v>103.373</v>
      </c>
    </row>
    <row r="34" spans="1:10" s="188" customFormat="1" ht="12.75" hidden="1" x14ac:dyDescent="0.2">
      <c r="A34" s="76">
        <v>319</v>
      </c>
      <c r="B34" s="179" t="s">
        <v>67</v>
      </c>
      <c r="C34" s="225">
        <f>'[4]2017-18 DSG allocations'!E36</f>
        <v>143.129322080452</v>
      </c>
      <c r="D34" s="226">
        <f>'[4]2017-18 DSG allocations'!O36</f>
        <v>13.545506741221676</v>
      </c>
      <c r="E34" s="227">
        <f>'[4]2017-18 DSG allocations'!P36</f>
        <v>34.801221665003304</v>
      </c>
      <c r="F34" s="190">
        <f t="shared" si="1"/>
        <v>191.476050486677</v>
      </c>
      <c r="G34" s="194">
        <f>'[4]2017-18 DSG allocations'!H36</f>
        <v>62.327588677855012</v>
      </c>
      <c r="H34" s="196">
        <f t="shared" si="2"/>
        <v>13.545506741221676</v>
      </c>
      <c r="I34" s="194">
        <f>'[4]2017-18 DSG allocations'!R36</f>
        <v>29.126403465003307</v>
      </c>
      <c r="J34" s="196">
        <f>'[4]2017-18 DSG allocations'!T36</f>
        <v>104.999</v>
      </c>
    </row>
    <row r="35" spans="1:10" s="188" customFormat="1" ht="12.75" hidden="1" x14ac:dyDescent="0.2">
      <c r="A35" s="76">
        <v>320</v>
      </c>
      <c r="B35" s="179" t="s">
        <v>68</v>
      </c>
      <c r="C35" s="225">
        <f>'[4]2017-18 DSG allocations'!E37</f>
        <v>199.55967185696665</v>
      </c>
      <c r="D35" s="226">
        <f>'[4]2017-18 DSG allocations'!O37</f>
        <v>20.085892960752993</v>
      </c>
      <c r="E35" s="227">
        <f>'[4]2017-18 DSG allocations'!P37</f>
        <v>36.055591860316007</v>
      </c>
      <c r="F35" s="190">
        <f t="shared" si="1"/>
        <v>255.70115667803566</v>
      </c>
      <c r="G35" s="194">
        <f>'[4]2017-18 DSG allocations'!H37</f>
        <v>118.67818873715564</v>
      </c>
      <c r="H35" s="196">
        <f t="shared" si="2"/>
        <v>20.085892960752993</v>
      </c>
      <c r="I35" s="194">
        <f>'[4]2017-18 DSG allocations'!R37</f>
        <v>27.516100860316005</v>
      </c>
      <c r="J35" s="196">
        <f>'[4]2017-18 DSG allocations'!T37</f>
        <v>166.28</v>
      </c>
    </row>
    <row r="36" spans="1:10" s="188" customFormat="1" ht="12.75" hidden="1" x14ac:dyDescent="0.2">
      <c r="A36" s="76">
        <v>330</v>
      </c>
      <c r="B36" s="179" t="s">
        <v>71</v>
      </c>
      <c r="C36" s="225">
        <f>'[4]2017-18 DSG allocations'!E38</f>
        <v>904.37186144566806</v>
      </c>
      <c r="D36" s="226">
        <f>'[4]2017-18 DSG allocations'!O38</f>
        <v>87.621816727557373</v>
      </c>
      <c r="E36" s="227">
        <f>'[4]2017-18 DSG allocations'!P38</f>
        <v>147.46691844915938</v>
      </c>
      <c r="F36" s="190">
        <f t="shared" si="1"/>
        <v>1139.4605966223849</v>
      </c>
      <c r="G36" s="194">
        <f>'[4]2017-18 DSG allocations'!H38</f>
        <v>455.27057708753938</v>
      </c>
      <c r="H36" s="196">
        <f t="shared" si="2"/>
        <v>87.621816727557373</v>
      </c>
      <c r="I36" s="194">
        <f>'[4]2017-18 DSG allocations'!R38</f>
        <v>119.55859444915939</v>
      </c>
      <c r="J36" s="196">
        <f>'[4]2017-18 DSG allocations'!T38</f>
        <v>662.45100000000002</v>
      </c>
    </row>
    <row r="37" spans="1:10" s="188" customFormat="1" ht="12.75" hidden="1" x14ac:dyDescent="0.2">
      <c r="A37" s="76">
        <v>331</v>
      </c>
      <c r="B37" s="179" t="s">
        <v>72</v>
      </c>
      <c r="C37" s="225">
        <f>'[4]2017-18 DSG allocations'!E39</f>
        <v>233.3408055770405</v>
      </c>
      <c r="D37" s="226">
        <f>'[4]2017-18 DSG allocations'!O39</f>
        <v>19.729463448299697</v>
      </c>
      <c r="E37" s="227">
        <f>'[4]2017-18 DSG allocations'!P39</f>
        <v>35.394634532680627</v>
      </c>
      <c r="F37" s="190">
        <f t="shared" si="1"/>
        <v>288.46490355802081</v>
      </c>
      <c r="G37" s="194">
        <f>'[4]2017-18 DSG allocations'!H39</f>
        <v>120.54059591044251</v>
      </c>
      <c r="H37" s="196">
        <f t="shared" si="2"/>
        <v>19.729463448299697</v>
      </c>
      <c r="I37" s="194">
        <f>'[4]2017-18 DSG allocations'!R39</f>
        <v>30.330300532680628</v>
      </c>
      <c r="J37" s="196">
        <f>'[4]2017-18 DSG allocations'!T39</f>
        <v>170.6</v>
      </c>
    </row>
    <row r="38" spans="1:10" s="188" customFormat="1" ht="12.75" hidden="1" x14ac:dyDescent="0.2">
      <c r="A38" s="76">
        <v>332</v>
      </c>
      <c r="B38" s="179" t="s">
        <v>73</v>
      </c>
      <c r="C38" s="225">
        <f>'[4]2017-18 DSG allocations'!E40</f>
        <v>195.29518634245474</v>
      </c>
      <c r="D38" s="226">
        <f>'[4]2017-18 DSG allocations'!O40</f>
        <v>17.415036250980076</v>
      </c>
      <c r="E38" s="227">
        <f>'[4]2017-18 DSG allocations'!P40</f>
        <v>30.850575557317935</v>
      </c>
      <c r="F38" s="190">
        <f t="shared" si="1"/>
        <v>243.56079815075276</v>
      </c>
      <c r="G38" s="194">
        <f>'[4]2017-18 DSG allocations'!H40</f>
        <v>125.57629914287273</v>
      </c>
      <c r="H38" s="196">
        <f t="shared" si="2"/>
        <v>17.415036250980076</v>
      </c>
      <c r="I38" s="194">
        <f>'[4]2017-18 DSG allocations'!R40</f>
        <v>29.514575557317936</v>
      </c>
      <c r="J38" s="196">
        <f>'[4]2017-18 DSG allocations'!T40</f>
        <v>172.506</v>
      </c>
    </row>
    <row r="39" spans="1:10" s="188" customFormat="1" ht="12.75" hidden="1" x14ac:dyDescent="0.2">
      <c r="A39" s="76">
        <v>333</v>
      </c>
      <c r="B39" s="179" t="s">
        <v>74</v>
      </c>
      <c r="C39" s="225">
        <f>'[4]2017-18 DSG allocations'!E41</f>
        <v>246.40433089283241</v>
      </c>
      <c r="D39" s="226">
        <f>'[4]2017-18 DSG allocations'!O41</f>
        <v>22.245880069999984</v>
      </c>
      <c r="E39" s="227">
        <f>'[4]2017-18 DSG allocations'!P41</f>
        <v>38.667228063631669</v>
      </c>
      <c r="F39" s="190">
        <f t="shared" si="1"/>
        <v>307.31743902646406</v>
      </c>
      <c r="G39" s="194">
        <f>'[4]2017-18 DSG allocations'!H41</f>
        <v>152.57794771218741</v>
      </c>
      <c r="H39" s="196">
        <f t="shared" si="2"/>
        <v>22.245880069999984</v>
      </c>
      <c r="I39" s="194">
        <f>'[4]2017-18 DSG allocations'!R41</f>
        <v>36.854898063631666</v>
      </c>
      <c r="J39" s="196">
        <f>'[4]2017-18 DSG allocations'!T41</f>
        <v>211.679</v>
      </c>
    </row>
    <row r="40" spans="1:10" s="188" customFormat="1" ht="12.75" hidden="1" x14ac:dyDescent="0.2">
      <c r="A40" s="76">
        <v>334</v>
      </c>
      <c r="B40" s="179" t="s">
        <v>75</v>
      </c>
      <c r="C40" s="225">
        <f>'[4]2017-18 DSG allocations'!E42</f>
        <v>145.46588789717291</v>
      </c>
      <c r="D40" s="226">
        <f>'[4]2017-18 DSG allocations'!O42</f>
        <v>12.218214980494004</v>
      </c>
      <c r="E40" s="227">
        <f>'[4]2017-18 DSG allocations'!P42</f>
        <v>26.557580040048123</v>
      </c>
      <c r="F40" s="190">
        <f t="shared" si="1"/>
        <v>184.24168291771502</v>
      </c>
      <c r="G40" s="194">
        <f>'[4]2017-18 DSG allocations'!H42</f>
        <v>66.734751070198897</v>
      </c>
      <c r="H40" s="196">
        <f t="shared" si="2"/>
        <v>12.218214980494004</v>
      </c>
      <c r="I40" s="194">
        <f>'[4]2017-18 DSG allocations'!R42</f>
        <v>23.753580040048121</v>
      </c>
      <c r="J40" s="196">
        <f>'[4]2017-18 DSG allocations'!T42</f>
        <v>102.70699999999999</v>
      </c>
    </row>
    <row r="41" spans="1:10" s="188" customFormat="1" ht="12.75" hidden="1" x14ac:dyDescent="0.2">
      <c r="A41" s="76">
        <v>335</v>
      </c>
      <c r="B41" s="179" t="s">
        <v>76</v>
      </c>
      <c r="C41" s="225">
        <f>'[4]2017-18 DSG allocations'!E43</f>
        <v>199.51753434152238</v>
      </c>
      <c r="D41" s="226">
        <f>'[4]2017-18 DSG allocations'!O43</f>
        <v>19.55328075757156</v>
      </c>
      <c r="E41" s="227">
        <f>'[4]2017-18 DSG allocations'!P43</f>
        <v>29.893639669936146</v>
      </c>
      <c r="F41" s="190">
        <f t="shared" si="1"/>
        <v>248.96445476903008</v>
      </c>
      <c r="G41" s="194">
        <f>'[4]2017-18 DSG allocations'!H43</f>
        <v>99.788714183577383</v>
      </c>
      <c r="H41" s="196">
        <f t="shared" si="2"/>
        <v>19.55328075757156</v>
      </c>
      <c r="I41" s="194">
        <f>'[4]2017-18 DSG allocations'!R43</f>
        <v>27.834470669936145</v>
      </c>
      <c r="J41" s="196">
        <f>'[4]2017-18 DSG allocations'!T43</f>
        <v>147.17599999999999</v>
      </c>
    </row>
    <row r="42" spans="1:10" s="188" customFormat="1" ht="12.75" hidden="1" x14ac:dyDescent="0.2">
      <c r="A42" s="76">
        <v>336</v>
      </c>
      <c r="B42" s="179" t="s">
        <v>77</v>
      </c>
      <c r="C42" s="225">
        <f>'[4]2017-18 DSG allocations'!E44</f>
        <v>175.91833179268167</v>
      </c>
      <c r="D42" s="226">
        <f>'[4]2017-18 DSG allocations'!O44</f>
        <v>18.175176141597007</v>
      </c>
      <c r="E42" s="227">
        <f>'[4]2017-18 DSG allocations'!P44</f>
        <v>31.606661960339736</v>
      </c>
      <c r="F42" s="190">
        <f t="shared" si="1"/>
        <v>225.7001698946184</v>
      </c>
      <c r="G42" s="194">
        <f>'[4]2017-18 DSG allocations'!H44</f>
        <v>76.764173780376638</v>
      </c>
      <c r="H42" s="196">
        <f t="shared" si="2"/>
        <v>18.175176141597007</v>
      </c>
      <c r="I42" s="194">
        <f>'[4]2017-18 DSG allocations'!R44</f>
        <v>25.119806960339737</v>
      </c>
      <c r="J42" s="196">
        <f>'[4]2017-18 DSG allocations'!T44</f>
        <v>120.059</v>
      </c>
    </row>
    <row r="43" spans="1:10" s="188" customFormat="1" ht="12.75" hidden="1" x14ac:dyDescent="0.2">
      <c r="A43" s="76">
        <v>340</v>
      </c>
      <c r="B43" s="179" t="s">
        <v>79</v>
      </c>
      <c r="C43" s="225">
        <f>'[4]2017-18 DSG allocations'!E45</f>
        <v>87.502299409127374</v>
      </c>
      <c r="D43" s="226">
        <f>'[4]2017-18 DSG allocations'!O45</f>
        <v>9.7969615199999982</v>
      </c>
      <c r="E43" s="227">
        <f>'[4]2017-18 DSG allocations'!P45</f>
        <v>19.699585862303433</v>
      </c>
      <c r="F43" s="190">
        <f t="shared" si="1"/>
        <v>116.99884679143081</v>
      </c>
      <c r="G43" s="194">
        <f>'[4]2017-18 DSG allocations'!H45</f>
        <v>61.488976025051372</v>
      </c>
      <c r="H43" s="196">
        <f t="shared" si="2"/>
        <v>9.7969615199999982</v>
      </c>
      <c r="I43" s="194">
        <f>'[4]2017-18 DSG allocations'!R45</f>
        <v>18.017585862303434</v>
      </c>
      <c r="J43" s="196">
        <f>'[4]2017-18 DSG allocations'!T45</f>
        <v>89.304000000000002</v>
      </c>
    </row>
    <row r="44" spans="1:10" s="188" customFormat="1" ht="12.75" hidden="1" x14ac:dyDescent="0.2">
      <c r="A44" s="76">
        <v>341</v>
      </c>
      <c r="B44" s="179" t="s">
        <v>80</v>
      </c>
      <c r="C44" s="225">
        <f>'[4]2017-18 DSG allocations'!E46</f>
        <v>301.15706643124008</v>
      </c>
      <c r="D44" s="226">
        <f>'[4]2017-18 DSG allocations'!O46</f>
        <v>28.797604426647769</v>
      </c>
      <c r="E44" s="227">
        <f>'[4]2017-18 DSG allocations'!P46</f>
        <v>46.056014709260829</v>
      </c>
      <c r="F44" s="190">
        <f t="shared" si="1"/>
        <v>376.01068556714864</v>
      </c>
      <c r="G44" s="194">
        <f>'[4]2017-18 DSG allocations'!H46</f>
        <v>238.55197720975505</v>
      </c>
      <c r="H44" s="196">
        <f t="shared" si="2"/>
        <v>28.797604426647769</v>
      </c>
      <c r="I44" s="194">
        <f>'[4]2017-18 DSG allocations'!R46</f>
        <v>42.399179709260828</v>
      </c>
      <c r="J44" s="196">
        <f>'[4]2017-18 DSG allocations'!T46</f>
        <v>309.74900000000002</v>
      </c>
    </row>
    <row r="45" spans="1:10" s="188" customFormat="1" ht="12.75" hidden="1" x14ac:dyDescent="0.2">
      <c r="A45" s="76">
        <v>342</v>
      </c>
      <c r="B45" s="179" t="s">
        <v>81</v>
      </c>
      <c r="C45" s="225">
        <f>'[4]2017-18 DSG allocations'!E47</f>
        <v>105.66230830139389</v>
      </c>
      <c r="D45" s="226">
        <f>'[4]2017-18 DSG allocations'!O47</f>
        <v>9.5445695373900037</v>
      </c>
      <c r="E45" s="227">
        <f>'[4]2017-18 DSG allocations'!P47</f>
        <v>18.645633061070317</v>
      </c>
      <c r="F45" s="190">
        <f t="shared" si="1"/>
        <v>133.85251089985422</v>
      </c>
      <c r="G45" s="194">
        <f>'[4]2017-18 DSG allocations'!H47</f>
        <v>87.171381568412897</v>
      </c>
      <c r="H45" s="196">
        <f t="shared" si="2"/>
        <v>9.5445695373900037</v>
      </c>
      <c r="I45" s="194">
        <f>'[4]2017-18 DSG allocations'!R47</f>
        <v>17.853633061070315</v>
      </c>
      <c r="J45" s="196">
        <f>'[4]2017-18 DSG allocations'!T47</f>
        <v>114.57</v>
      </c>
    </row>
    <row r="46" spans="1:10" s="188" customFormat="1" ht="12.75" hidden="1" x14ac:dyDescent="0.2">
      <c r="A46" s="76">
        <v>343</v>
      </c>
      <c r="B46" s="179" t="s">
        <v>82</v>
      </c>
      <c r="C46" s="225">
        <f>'[4]2017-18 DSG allocations'!E48</f>
        <v>156.70017387626476</v>
      </c>
      <c r="D46" s="226">
        <f>'[4]2017-18 DSG allocations'!O48</f>
        <v>14.993540464553272</v>
      </c>
      <c r="E46" s="227">
        <f>'[4]2017-18 DSG allocations'!P48</f>
        <v>27.000025132223922</v>
      </c>
      <c r="F46" s="190">
        <f t="shared" si="1"/>
        <v>198.69373947304194</v>
      </c>
      <c r="G46" s="194">
        <f>'[4]2017-18 DSG allocations'!H48</f>
        <v>113.68188310222774</v>
      </c>
      <c r="H46" s="196">
        <f t="shared" si="2"/>
        <v>14.993540464553272</v>
      </c>
      <c r="I46" s="194">
        <f>'[4]2017-18 DSG allocations'!R48</f>
        <v>25.504025132223923</v>
      </c>
      <c r="J46" s="196">
        <f>'[4]2017-18 DSG allocations'!T48</f>
        <v>154.179</v>
      </c>
    </row>
    <row r="47" spans="1:10" s="188" customFormat="1" ht="12.75" hidden="1" x14ac:dyDescent="0.2">
      <c r="A47" s="76">
        <v>344</v>
      </c>
      <c r="B47" s="179" t="s">
        <v>83</v>
      </c>
      <c r="C47" s="225">
        <f>'[4]2017-18 DSG allocations'!E49</f>
        <v>195.88240371004034</v>
      </c>
      <c r="D47" s="226">
        <f>'[4]2017-18 DSG allocations'!O49</f>
        <v>19.07729772182255</v>
      </c>
      <c r="E47" s="227">
        <f>'[4]2017-18 DSG allocations'!P49</f>
        <v>35.061121760748975</v>
      </c>
      <c r="F47" s="190">
        <f t="shared" si="1"/>
        <v>250.02082319261189</v>
      </c>
      <c r="G47" s="194">
        <f>'[4]2017-18 DSG allocations'!H49</f>
        <v>115.84552737627233</v>
      </c>
      <c r="H47" s="196">
        <f t="shared" si="2"/>
        <v>19.07729772182255</v>
      </c>
      <c r="I47" s="194">
        <f>'[4]2017-18 DSG allocations'!R49</f>
        <v>30.978123760748975</v>
      </c>
      <c r="J47" s="196">
        <f>'[4]2017-18 DSG allocations'!T49</f>
        <v>165.90100000000001</v>
      </c>
    </row>
    <row r="48" spans="1:10" s="188" customFormat="1" ht="12.75" hidden="1" x14ac:dyDescent="0.2">
      <c r="A48" s="76">
        <v>350</v>
      </c>
      <c r="B48" s="179" t="s">
        <v>84</v>
      </c>
      <c r="C48" s="225">
        <f>'[4]2017-18 DSG allocations'!E50</f>
        <v>198.87240824305397</v>
      </c>
      <c r="D48" s="226">
        <f>'[4]2017-18 DSG allocations'!O50</f>
        <v>18.539208092000006</v>
      </c>
      <c r="E48" s="227">
        <f>'[4]2017-18 DSG allocations'!P50</f>
        <v>32.084102000368077</v>
      </c>
      <c r="F48" s="190">
        <f t="shared" si="1"/>
        <v>249.49571833542205</v>
      </c>
      <c r="G48" s="194">
        <f>'[4]2017-18 DSG allocations'!H50</f>
        <v>131.45402107373997</v>
      </c>
      <c r="H48" s="196">
        <f t="shared" si="2"/>
        <v>18.539208092000006</v>
      </c>
      <c r="I48" s="194">
        <f>'[4]2017-18 DSG allocations'!R50</f>
        <v>27.364102000368078</v>
      </c>
      <c r="J48" s="196">
        <f>'[4]2017-18 DSG allocations'!T50</f>
        <v>177.357</v>
      </c>
    </row>
    <row r="49" spans="1:10" s="188" customFormat="1" ht="12.75" hidden="1" x14ac:dyDescent="0.2">
      <c r="A49" s="76">
        <v>351</v>
      </c>
      <c r="B49" s="179" t="s">
        <v>85</v>
      </c>
      <c r="C49" s="225">
        <f>'[4]2017-18 DSG allocations'!E51</f>
        <v>116.57035178419412</v>
      </c>
      <c r="D49" s="226">
        <f>'[4]2017-18 DSG allocations'!O51</f>
        <v>12.26538387449029</v>
      </c>
      <c r="E49" s="227">
        <f>'[4]2017-18 DSG allocations'!P51</f>
        <v>29.308031976948314</v>
      </c>
      <c r="F49" s="190">
        <f t="shared" si="1"/>
        <v>158.14376763563271</v>
      </c>
      <c r="G49" s="194">
        <f>'[4]2017-18 DSG allocations'!H51</f>
        <v>102.99226410966111</v>
      </c>
      <c r="H49" s="196">
        <f t="shared" si="2"/>
        <v>12.26538387449029</v>
      </c>
      <c r="I49" s="194">
        <f>'[4]2017-18 DSG allocations'!R51</f>
        <v>27.806031976948315</v>
      </c>
      <c r="J49" s="196">
        <f>'[4]2017-18 DSG allocations'!T51</f>
        <v>143.06399999999999</v>
      </c>
    </row>
    <row r="50" spans="1:10" s="188" customFormat="1" ht="12.75" hidden="1" x14ac:dyDescent="0.2">
      <c r="A50" s="76">
        <v>352</v>
      </c>
      <c r="B50" s="179" t="s">
        <v>86</v>
      </c>
      <c r="C50" s="225">
        <f>'[4]2017-18 DSG allocations'!E52</f>
        <v>386.79124740078578</v>
      </c>
      <c r="D50" s="226">
        <f>'[4]2017-18 DSG allocations'!O52</f>
        <v>40.263157450999984</v>
      </c>
      <c r="E50" s="227">
        <f>'[4]2017-18 DSG allocations'!P52</f>
        <v>70.933750728427441</v>
      </c>
      <c r="F50" s="190">
        <f t="shared" si="1"/>
        <v>497.98815558021317</v>
      </c>
      <c r="G50" s="194">
        <f>'[4]2017-18 DSG allocations'!H52</f>
        <v>213.97951910061383</v>
      </c>
      <c r="H50" s="196">
        <f t="shared" si="2"/>
        <v>40.263157450999984</v>
      </c>
      <c r="I50" s="194">
        <f>'[4]2017-18 DSG allocations'!R52</f>
        <v>65.130760728427447</v>
      </c>
      <c r="J50" s="196">
        <f>'[4]2017-18 DSG allocations'!T52</f>
        <v>319.37299999999999</v>
      </c>
    </row>
    <row r="51" spans="1:10" s="188" customFormat="1" ht="12.75" hidden="1" x14ac:dyDescent="0.2">
      <c r="A51" s="76">
        <v>353</v>
      </c>
      <c r="B51" s="179" t="s">
        <v>87</v>
      </c>
      <c r="C51" s="225">
        <f>'[4]2017-18 DSG allocations'!E53</f>
        <v>188.0845347321476</v>
      </c>
      <c r="D51" s="226">
        <f>'[4]2017-18 DSG allocations'!O53</f>
        <v>16.523840449999994</v>
      </c>
      <c r="E51" s="227">
        <f>'[4]2017-18 DSG allocations'!P53</f>
        <v>27.520419483276726</v>
      </c>
      <c r="F51" s="190">
        <f t="shared" si="1"/>
        <v>232.12879466542432</v>
      </c>
      <c r="G51" s="194">
        <f>'[4]2017-18 DSG allocations'!H53</f>
        <v>121.33988201339162</v>
      </c>
      <c r="H51" s="196">
        <f t="shared" si="2"/>
        <v>16.523840449999994</v>
      </c>
      <c r="I51" s="194">
        <f>'[4]2017-18 DSG allocations'!R53</f>
        <v>20.002431483276727</v>
      </c>
      <c r="J51" s="196">
        <f>'[4]2017-18 DSG allocations'!T53</f>
        <v>157.86600000000001</v>
      </c>
    </row>
    <row r="52" spans="1:10" s="188" customFormat="1" ht="12.75" hidden="1" x14ac:dyDescent="0.2">
      <c r="A52" s="76">
        <v>354</v>
      </c>
      <c r="B52" s="179" t="s">
        <v>88</v>
      </c>
      <c r="C52" s="225">
        <f>'[4]2017-18 DSG allocations'!E54</f>
        <v>156.20990092909818</v>
      </c>
      <c r="D52" s="226">
        <f>'[4]2017-18 DSG allocations'!O54</f>
        <v>15.252578330000006</v>
      </c>
      <c r="E52" s="227">
        <f>'[4]2017-18 DSG allocations'!P54</f>
        <v>21.1848157255322</v>
      </c>
      <c r="F52" s="190">
        <f t="shared" si="1"/>
        <v>192.64729498463038</v>
      </c>
      <c r="G52" s="194">
        <f>'[4]2017-18 DSG allocations'!H54</f>
        <v>128.8128767524002</v>
      </c>
      <c r="H52" s="196">
        <f t="shared" si="2"/>
        <v>15.252578330000006</v>
      </c>
      <c r="I52" s="194">
        <f>'[4]2017-18 DSG allocations'!R54</f>
        <v>19.978815725532201</v>
      </c>
      <c r="J52" s="196">
        <f>'[4]2017-18 DSG allocations'!T54</f>
        <v>164.04400000000001</v>
      </c>
    </row>
    <row r="53" spans="1:10" s="188" customFormat="1" ht="12.75" hidden="1" x14ac:dyDescent="0.2">
      <c r="A53" s="76">
        <v>355</v>
      </c>
      <c r="B53" s="179" t="s">
        <v>89</v>
      </c>
      <c r="C53" s="225">
        <f>'[4]2017-18 DSG allocations'!E55</f>
        <v>153.45180583232406</v>
      </c>
      <c r="D53" s="226">
        <f>'[4]2017-18 DSG allocations'!O55</f>
        <v>17.926807999999994</v>
      </c>
      <c r="E53" s="227">
        <f>'[4]2017-18 DSG allocations'!P55</f>
        <v>31.575266050918636</v>
      </c>
      <c r="F53" s="190">
        <f t="shared" si="1"/>
        <v>202.95387988324268</v>
      </c>
      <c r="G53" s="194">
        <f>'[4]2017-18 DSG allocations'!H55</f>
        <v>121.14852708387404</v>
      </c>
      <c r="H53" s="196">
        <f t="shared" si="2"/>
        <v>17.926807999999994</v>
      </c>
      <c r="I53" s="194">
        <f>'[4]2017-18 DSG allocations'!R55</f>
        <v>27.640600050918636</v>
      </c>
      <c r="J53" s="196">
        <f>'[4]2017-18 DSG allocations'!T55</f>
        <v>166.71600000000001</v>
      </c>
    </row>
    <row r="54" spans="1:10" s="188" customFormat="1" ht="12.75" hidden="1" x14ac:dyDescent="0.2">
      <c r="A54" s="76">
        <v>356</v>
      </c>
      <c r="B54" s="179" t="s">
        <v>90</v>
      </c>
      <c r="C54" s="225">
        <f>'[4]2017-18 DSG allocations'!E56</f>
        <v>158.55638792979283</v>
      </c>
      <c r="D54" s="226">
        <f>'[4]2017-18 DSG allocations'!O56</f>
        <v>17.980889223160979</v>
      </c>
      <c r="E54" s="227">
        <f>'[4]2017-18 DSG allocations'!P56</f>
        <v>29.821991511730772</v>
      </c>
      <c r="F54" s="190">
        <f t="shared" si="1"/>
        <v>206.35926866468458</v>
      </c>
      <c r="G54" s="194">
        <f>'[4]2017-18 DSG allocations'!H56</f>
        <v>127.34231240516183</v>
      </c>
      <c r="H54" s="196">
        <f t="shared" si="2"/>
        <v>17.980889223160979</v>
      </c>
      <c r="I54" s="194">
        <f>'[4]2017-18 DSG allocations'!R56</f>
        <v>28.287991511730773</v>
      </c>
      <c r="J54" s="196">
        <f>'[4]2017-18 DSG allocations'!T56</f>
        <v>173.61099999999999</v>
      </c>
    </row>
    <row r="55" spans="1:10" s="188" customFormat="1" ht="12.75" hidden="1" x14ac:dyDescent="0.2">
      <c r="A55" s="76">
        <v>357</v>
      </c>
      <c r="B55" s="179" t="s">
        <v>91</v>
      </c>
      <c r="C55" s="225">
        <f>'[4]2017-18 DSG allocations'!E57</f>
        <v>154.32471981539985</v>
      </c>
      <c r="D55" s="226">
        <f>'[4]2017-18 DSG allocations'!O57</f>
        <v>13.958294792387999</v>
      </c>
      <c r="E55" s="227">
        <f>'[4]2017-18 DSG allocations'!P57</f>
        <v>19.034555339516178</v>
      </c>
      <c r="F55" s="190">
        <f t="shared" si="1"/>
        <v>187.31756994730401</v>
      </c>
      <c r="G55" s="194">
        <f>'[4]2017-18 DSG allocations'!H57</f>
        <v>97.094155732727856</v>
      </c>
      <c r="H55" s="196">
        <f t="shared" si="2"/>
        <v>13.958294792387999</v>
      </c>
      <c r="I55" s="194">
        <f>'[4]2017-18 DSG allocations'!R57</f>
        <v>17.536555339516177</v>
      </c>
      <c r="J55" s="196">
        <f>'[4]2017-18 DSG allocations'!T57</f>
        <v>128.589</v>
      </c>
    </row>
    <row r="56" spans="1:10" s="188" customFormat="1" ht="12.75" hidden="1" x14ac:dyDescent="0.2">
      <c r="A56" s="76">
        <v>358</v>
      </c>
      <c r="B56" s="179" t="s">
        <v>92</v>
      </c>
      <c r="C56" s="225">
        <f>'[4]2017-18 DSG allocations'!E58</f>
        <v>150.12086394848504</v>
      </c>
      <c r="D56" s="226">
        <f>'[4]2017-18 DSG allocations'!O58</f>
        <v>14.207131942904999</v>
      </c>
      <c r="E56" s="227">
        <f>'[4]2017-18 DSG allocations'!P58</f>
        <v>25.037250063021858</v>
      </c>
      <c r="F56" s="190">
        <f t="shared" si="1"/>
        <v>189.36524595441188</v>
      </c>
      <c r="G56" s="194">
        <f>'[4]2017-18 DSG allocations'!H58</f>
        <v>88.484924638679061</v>
      </c>
      <c r="H56" s="196">
        <f t="shared" si="2"/>
        <v>14.207131942904999</v>
      </c>
      <c r="I56" s="194">
        <f>'[4]2017-18 DSG allocations'!R58</f>
        <v>22.115079063021859</v>
      </c>
      <c r="J56" s="196">
        <f>'[4]2017-18 DSG allocations'!T58</f>
        <v>124.807</v>
      </c>
    </row>
    <row r="57" spans="1:10" s="188" customFormat="1" ht="12.75" hidden="1" x14ac:dyDescent="0.2">
      <c r="A57" s="76">
        <v>359</v>
      </c>
      <c r="B57" s="179" t="s">
        <v>93</v>
      </c>
      <c r="C57" s="225">
        <f>'[4]2017-18 DSG allocations'!E59</f>
        <v>197.59854689734487</v>
      </c>
      <c r="D57" s="226">
        <f>'[4]2017-18 DSG allocations'!O59</f>
        <v>18.030351352232362</v>
      </c>
      <c r="E57" s="227">
        <f>'[4]2017-18 DSG allocations'!P59</f>
        <v>27.443519035081522</v>
      </c>
      <c r="F57" s="190">
        <f t="shared" si="1"/>
        <v>243.07241728465877</v>
      </c>
      <c r="G57" s="194">
        <f>'[4]2017-18 DSG allocations'!H59</f>
        <v>152.63212202448389</v>
      </c>
      <c r="H57" s="196">
        <f t="shared" si="2"/>
        <v>18.030351352232362</v>
      </c>
      <c r="I57" s="194">
        <f>'[4]2017-18 DSG allocations'!R59</f>
        <v>23.463519035081521</v>
      </c>
      <c r="J57" s="196">
        <f>'[4]2017-18 DSG allocations'!T59</f>
        <v>194.126</v>
      </c>
    </row>
    <row r="58" spans="1:10" s="188" customFormat="1" ht="12.75" hidden="1" x14ac:dyDescent="0.2">
      <c r="A58" s="76">
        <v>370</v>
      </c>
      <c r="B58" s="179" t="s">
        <v>95</v>
      </c>
      <c r="C58" s="225">
        <f>'[4]2017-18 DSG allocations'!E60</f>
        <v>137.42998459755924</v>
      </c>
      <c r="D58" s="226">
        <f>'[4]2017-18 DSG allocations'!O60</f>
        <v>13.196950739999988</v>
      </c>
      <c r="E58" s="227">
        <f>'[4]2017-18 DSG allocations'!P60</f>
        <v>21.530414644381914</v>
      </c>
      <c r="F58" s="190">
        <f t="shared" si="1"/>
        <v>172.15734998194114</v>
      </c>
      <c r="G58" s="194">
        <f>'[4]2017-18 DSG allocations'!H60</f>
        <v>73.69999254880625</v>
      </c>
      <c r="H58" s="196">
        <f t="shared" si="2"/>
        <v>13.196950739999988</v>
      </c>
      <c r="I58" s="194">
        <f>'[4]2017-18 DSG allocations'!R60</f>
        <v>13.663078644381912</v>
      </c>
      <c r="J58" s="196">
        <f>'[4]2017-18 DSG allocations'!T60</f>
        <v>100.56</v>
      </c>
    </row>
    <row r="59" spans="1:10" s="188" customFormat="1" ht="12.75" hidden="1" x14ac:dyDescent="0.2">
      <c r="A59" s="76">
        <v>371</v>
      </c>
      <c r="B59" s="179" t="s">
        <v>96</v>
      </c>
      <c r="C59" s="225">
        <f>'[4]2017-18 DSG allocations'!E61</f>
        <v>188.0295526179172</v>
      </c>
      <c r="D59" s="226">
        <f>'[4]2017-18 DSG allocations'!O61</f>
        <v>17.847766289999992</v>
      </c>
      <c r="E59" s="227">
        <f>'[4]2017-18 DSG allocations'!P61</f>
        <v>28.931751502524619</v>
      </c>
      <c r="F59" s="190">
        <f t="shared" si="1"/>
        <v>234.80907041044179</v>
      </c>
      <c r="G59" s="194">
        <f>'[4]2017-18 DSG allocations'!H61</f>
        <v>62.029387892449215</v>
      </c>
      <c r="H59" s="196">
        <f t="shared" si="2"/>
        <v>17.847766289999992</v>
      </c>
      <c r="I59" s="194">
        <f>'[4]2017-18 DSG allocations'!R61</f>
        <v>25.894757502524619</v>
      </c>
      <c r="J59" s="196">
        <f>'[4]2017-18 DSG allocations'!T61</f>
        <v>105.77200000000001</v>
      </c>
    </row>
    <row r="60" spans="1:10" s="188" customFormat="1" ht="12.75" hidden="1" x14ac:dyDescent="0.2">
      <c r="A60" s="76">
        <v>372</v>
      </c>
      <c r="B60" s="179" t="s">
        <v>97</v>
      </c>
      <c r="C60" s="225">
        <f>'[4]2017-18 DSG allocations'!E62</f>
        <v>186.27421983180037</v>
      </c>
      <c r="D60" s="226">
        <f>'[4]2017-18 DSG allocations'!O62</f>
        <v>15.938198038430864</v>
      </c>
      <c r="E60" s="227">
        <f>'[4]2017-18 DSG allocations'!P62</f>
        <v>25.729599980589878</v>
      </c>
      <c r="F60" s="190">
        <f t="shared" si="1"/>
        <v>227.94201785082112</v>
      </c>
      <c r="G60" s="194">
        <f>'[4]2017-18 DSG allocations'!H62</f>
        <v>66.80489841809441</v>
      </c>
      <c r="H60" s="196">
        <f t="shared" si="2"/>
        <v>15.938198038430864</v>
      </c>
      <c r="I60" s="194">
        <f>'[4]2017-18 DSG allocations'!R62</f>
        <v>21.000939980589877</v>
      </c>
      <c r="J60" s="196">
        <f>'[4]2017-18 DSG allocations'!T62</f>
        <v>103.744</v>
      </c>
    </row>
    <row r="61" spans="1:10" s="188" customFormat="1" ht="12.75" hidden="1" x14ac:dyDescent="0.2">
      <c r="A61" s="76">
        <v>373</v>
      </c>
      <c r="B61" s="179" t="s">
        <v>98</v>
      </c>
      <c r="C61" s="225">
        <f>'[4]2017-18 DSG allocations'!E63</f>
        <v>317.08183150814955</v>
      </c>
      <c r="D61" s="226">
        <f>'[4]2017-18 DSG allocations'!O63</f>
        <v>31.761216560940792</v>
      </c>
      <c r="E61" s="227">
        <f>'[4]2017-18 DSG allocations'!P63</f>
        <v>52.510614010909279</v>
      </c>
      <c r="F61" s="190">
        <f t="shared" si="1"/>
        <v>401.35366207999959</v>
      </c>
      <c r="G61" s="194">
        <f>'[4]2017-18 DSG allocations'!H63</f>
        <v>134.67182724879049</v>
      </c>
      <c r="H61" s="196">
        <f t="shared" si="2"/>
        <v>31.761216560940792</v>
      </c>
      <c r="I61" s="194">
        <f>'[4]2017-18 DSG allocations'!R63</f>
        <v>48.228105010909282</v>
      </c>
      <c r="J61" s="196">
        <f>'[4]2017-18 DSG allocations'!T63</f>
        <v>214.661</v>
      </c>
    </row>
    <row r="62" spans="1:10" s="188" customFormat="1" ht="12.75" hidden="1" x14ac:dyDescent="0.2">
      <c r="A62" s="76">
        <v>380</v>
      </c>
      <c r="B62" s="179" t="s">
        <v>99</v>
      </c>
      <c r="C62" s="225">
        <f>'[4]2017-18 DSG allocations'!E64</f>
        <v>414.12238916551649</v>
      </c>
      <c r="D62" s="226">
        <f>'[4]2017-18 DSG allocations'!O64</f>
        <v>42.728746761586457</v>
      </c>
      <c r="E62" s="227">
        <f>'[4]2017-18 DSG allocations'!P64</f>
        <v>59.43577679520309</v>
      </c>
      <c r="F62" s="190">
        <f t="shared" si="1"/>
        <v>516.28691272230606</v>
      </c>
      <c r="G62" s="194">
        <f>'[4]2017-18 DSG allocations'!H64</f>
        <v>201.63878169598451</v>
      </c>
      <c r="H62" s="196">
        <f t="shared" si="2"/>
        <v>42.728746761586457</v>
      </c>
      <c r="I62" s="194">
        <f>'[4]2017-18 DSG allocations'!R64</f>
        <v>51.701951795203087</v>
      </c>
      <c r="J62" s="196">
        <f>'[4]2017-18 DSG allocations'!T64</f>
        <v>296.06900000000002</v>
      </c>
    </row>
    <row r="63" spans="1:10" s="188" customFormat="1" ht="12.75" hidden="1" x14ac:dyDescent="0.2">
      <c r="A63" s="76">
        <v>381</v>
      </c>
      <c r="B63" s="179" t="s">
        <v>100</v>
      </c>
      <c r="C63" s="225">
        <f>'[4]2017-18 DSG allocations'!E65</f>
        <v>145.21410029280878</v>
      </c>
      <c r="D63" s="226">
        <f>'[4]2017-18 DSG allocations'!O65</f>
        <v>12.790379600000003</v>
      </c>
      <c r="E63" s="227">
        <f>'[4]2017-18 DSG allocations'!P65</f>
        <v>17.665269822590439</v>
      </c>
      <c r="F63" s="190">
        <f t="shared" si="1"/>
        <v>175.66974971539921</v>
      </c>
      <c r="G63" s="194">
        <f>'[4]2017-18 DSG allocations'!H65</f>
        <v>71.353090911149764</v>
      </c>
      <c r="H63" s="196">
        <f t="shared" si="2"/>
        <v>12.790379600000003</v>
      </c>
      <c r="I63" s="194">
        <f>'[4]2017-18 DSG allocations'!R65</f>
        <v>16.569269822590439</v>
      </c>
      <c r="J63" s="196">
        <f>'[4]2017-18 DSG allocations'!T65</f>
        <v>100.71299999999999</v>
      </c>
    </row>
    <row r="64" spans="1:10" s="188" customFormat="1" ht="12.75" hidden="1" x14ac:dyDescent="0.2">
      <c r="A64" s="76">
        <v>382</v>
      </c>
      <c r="B64" s="179" t="s">
        <v>101</v>
      </c>
      <c r="C64" s="225">
        <f>'[4]2017-18 DSG allocations'!E66</f>
        <v>284.03730593478178</v>
      </c>
      <c r="D64" s="226">
        <f>'[4]2017-18 DSG allocations'!O66</f>
        <v>26.450667496237973</v>
      </c>
      <c r="E64" s="227">
        <f>'[4]2017-18 DSG allocations'!P66</f>
        <v>34.397819147924977</v>
      </c>
      <c r="F64" s="190">
        <f t="shared" si="1"/>
        <v>344.88579257894474</v>
      </c>
      <c r="G64" s="194">
        <f>'[4]2017-18 DSG allocations'!H66</f>
        <v>185.07902450736177</v>
      </c>
      <c r="H64" s="196">
        <f t="shared" si="2"/>
        <v>26.450667496237973</v>
      </c>
      <c r="I64" s="194">
        <f>'[4]2017-18 DSG allocations'!R66</f>
        <v>30.550817147924977</v>
      </c>
      <c r="J64" s="196">
        <f>'[4]2017-18 DSG allocations'!T66</f>
        <v>242.08099999999999</v>
      </c>
    </row>
    <row r="65" spans="1:10" s="188" customFormat="1" ht="12.75" hidden="1" x14ac:dyDescent="0.2">
      <c r="A65" s="76">
        <v>383</v>
      </c>
      <c r="B65" s="179" t="s">
        <v>102</v>
      </c>
      <c r="C65" s="225">
        <f>'[4]2017-18 DSG allocations'!E67</f>
        <v>482.06752262736353</v>
      </c>
      <c r="D65" s="226">
        <f>'[4]2017-18 DSG allocations'!O67</f>
        <v>50.880100323697938</v>
      </c>
      <c r="E65" s="227">
        <f>'[4]2017-18 DSG allocations'!P67</f>
        <v>62.648172338897155</v>
      </c>
      <c r="F65" s="190">
        <f t="shared" si="1"/>
        <v>595.59579528995869</v>
      </c>
      <c r="G65" s="194">
        <f>'[4]2017-18 DSG allocations'!H67</f>
        <v>321.14755267726451</v>
      </c>
      <c r="H65" s="196">
        <f t="shared" si="2"/>
        <v>50.880100323697938</v>
      </c>
      <c r="I65" s="194">
        <f>'[4]2017-18 DSG allocations'!R67</f>
        <v>55.241361338897157</v>
      </c>
      <c r="J65" s="196">
        <f>'[4]2017-18 DSG allocations'!T67</f>
        <v>427.26900000000001</v>
      </c>
    </row>
    <row r="66" spans="1:10" s="188" customFormat="1" ht="12.75" hidden="1" x14ac:dyDescent="0.2">
      <c r="A66" s="76">
        <v>384</v>
      </c>
      <c r="B66" s="179" t="s">
        <v>103</v>
      </c>
      <c r="C66" s="225">
        <f>'[4]2017-18 DSG allocations'!E68</f>
        <v>210.1200140033325</v>
      </c>
      <c r="D66" s="226">
        <f>'[4]2017-18 DSG allocations'!O68</f>
        <v>20.753711232644825</v>
      </c>
      <c r="E66" s="227">
        <f>'[4]2017-18 DSG allocations'!P68</f>
        <v>27.073691388304447</v>
      </c>
      <c r="F66" s="190">
        <f t="shared" si="1"/>
        <v>257.9474166242818</v>
      </c>
      <c r="G66" s="194">
        <f>'[4]2017-18 DSG allocations'!H68</f>
        <v>63.896875352545528</v>
      </c>
      <c r="H66" s="196">
        <f t="shared" si="2"/>
        <v>20.753711232644825</v>
      </c>
      <c r="I66" s="194">
        <f>'[4]2017-18 DSG allocations'!R68</f>
        <v>24.572856388304444</v>
      </c>
      <c r="J66" s="196">
        <f>'[4]2017-18 DSG allocations'!T68</f>
        <v>109.223</v>
      </c>
    </row>
    <row r="67" spans="1:10" s="188" customFormat="1" ht="12.75" hidden="1" x14ac:dyDescent="0.2">
      <c r="A67" s="76">
        <v>390</v>
      </c>
      <c r="B67" s="179" t="s">
        <v>105</v>
      </c>
      <c r="C67" s="225">
        <f>'[4]2017-18 DSG allocations'!E69</f>
        <v>107.07241685406835</v>
      </c>
      <c r="D67" s="226">
        <f>'[4]2017-18 DSG allocations'!O69</f>
        <v>11.708807395110865</v>
      </c>
      <c r="E67" s="227">
        <f>'[4]2017-18 DSG allocations'!P69</f>
        <v>21.779054363112266</v>
      </c>
      <c r="F67" s="190">
        <f t="shared" si="1"/>
        <v>140.56027861229148</v>
      </c>
      <c r="G67" s="194">
        <f>'[4]2017-18 DSG allocations'!H69</f>
        <v>69.557971619492349</v>
      </c>
      <c r="H67" s="196">
        <f t="shared" si="2"/>
        <v>11.708807395110865</v>
      </c>
      <c r="I67" s="194">
        <f>'[4]2017-18 DSG allocations'!R69</f>
        <v>19.625054363112266</v>
      </c>
      <c r="J67" s="196">
        <f>'[4]2017-18 DSG allocations'!T69</f>
        <v>100.892</v>
      </c>
    </row>
    <row r="68" spans="1:10" s="188" customFormat="1" ht="12.75" hidden="1" x14ac:dyDescent="0.2">
      <c r="A68" s="76">
        <v>391</v>
      </c>
      <c r="B68" s="179" t="s">
        <v>106</v>
      </c>
      <c r="C68" s="225">
        <f>'[4]2017-18 DSG allocations'!E70</f>
        <v>154.86144192065211</v>
      </c>
      <c r="D68" s="226">
        <f>'[4]2017-18 DSG allocations'!O70</f>
        <v>19.189496510318033</v>
      </c>
      <c r="E68" s="227">
        <f>'[4]2017-18 DSG allocations'!P70</f>
        <v>35.952018999225473</v>
      </c>
      <c r="F68" s="190">
        <f t="shared" ref="F68:F131" si="3">SUM(C68:E68)</f>
        <v>210.00295743019564</v>
      </c>
      <c r="G68" s="194">
        <f>'[4]2017-18 DSG allocations'!H70</f>
        <v>85.466082036715122</v>
      </c>
      <c r="H68" s="196">
        <f t="shared" ref="H68:H131" si="4">D68</f>
        <v>19.189496510318033</v>
      </c>
      <c r="I68" s="194">
        <f>'[4]2017-18 DSG allocations'!R70</f>
        <v>30.906352199225473</v>
      </c>
      <c r="J68" s="196">
        <f>'[4]2017-18 DSG allocations'!T70</f>
        <v>135.56200000000001</v>
      </c>
    </row>
    <row r="69" spans="1:10" s="188" customFormat="1" ht="13.5" thickBot="1" x14ac:dyDescent="0.25">
      <c r="A69" s="4">
        <v>392</v>
      </c>
      <c r="B69" s="5" t="s">
        <v>0</v>
      </c>
      <c r="C69" s="231">
        <f>'[4]2017-18 DSG allocations'!E71</f>
        <v>115.3953594072301</v>
      </c>
      <c r="D69" s="232">
        <f>'[4]2017-18 DSG allocations'!O71</f>
        <v>11.744710757999993</v>
      </c>
      <c r="E69" s="233">
        <f>'[4]2017-18 DSG allocations'!P71</f>
        <v>19.833801184057709</v>
      </c>
      <c r="F69" s="234">
        <f t="shared" si="3"/>
        <v>146.9738713492878</v>
      </c>
      <c r="G69" s="235">
        <f>'[4]2017-18 DSG allocations'!H71</f>
        <v>103.75360603715311</v>
      </c>
      <c r="H69" s="246">
        <f t="shared" si="4"/>
        <v>11.744710757999993</v>
      </c>
      <c r="I69" s="212">
        <f>'[4]2017-18 DSG allocations'!R71</f>
        <v>18.679801184057709</v>
      </c>
      <c r="J69" s="236">
        <f>'[4]2017-18 DSG allocations'!T71</f>
        <v>134.178</v>
      </c>
    </row>
    <row r="70" spans="1:10" s="188" customFormat="1" ht="12.75" hidden="1" x14ac:dyDescent="0.2">
      <c r="A70" s="76">
        <v>393</v>
      </c>
      <c r="B70" s="179" t="s">
        <v>107</v>
      </c>
      <c r="C70" s="225">
        <f>'[4]2017-18 DSG allocations'!E72</f>
        <v>89.358979265745646</v>
      </c>
      <c r="D70" s="226">
        <f>'[4]2017-18 DSG allocations'!O72</f>
        <v>9.0659203929201322</v>
      </c>
      <c r="E70" s="227">
        <f>'[4]2017-18 DSG allocations'!P72</f>
        <v>16.957935666044143</v>
      </c>
      <c r="F70" s="190">
        <f t="shared" si="3"/>
        <v>115.38283532470993</v>
      </c>
      <c r="G70" s="194">
        <f>'[4]2017-18 DSG allocations'!H72</f>
        <v>70.374673454504645</v>
      </c>
      <c r="H70" s="196">
        <f t="shared" si="4"/>
        <v>9.0659203929201322</v>
      </c>
      <c r="I70" s="194">
        <f>'[4]2017-18 DSG allocations'!R72</f>
        <v>16.165935666044142</v>
      </c>
      <c r="J70" s="196">
        <f>'[4]2017-18 DSG allocations'!T72</f>
        <v>95.606999999999999</v>
      </c>
    </row>
    <row r="71" spans="1:10" s="188" customFormat="1" ht="12.75" hidden="1" x14ac:dyDescent="0.2">
      <c r="A71" s="76">
        <v>394</v>
      </c>
      <c r="B71" s="179" t="s">
        <v>108</v>
      </c>
      <c r="C71" s="225">
        <f>'[4]2017-18 DSG allocations'!E73</f>
        <v>163.6138123341963</v>
      </c>
      <c r="D71" s="226">
        <f>'[4]2017-18 DSG allocations'!O73</f>
        <v>17.507923644753998</v>
      </c>
      <c r="E71" s="227">
        <f>'[4]2017-18 DSG allocations'!P73</f>
        <v>23.186529790109077</v>
      </c>
      <c r="F71" s="190">
        <f t="shared" si="3"/>
        <v>204.30826576905935</v>
      </c>
      <c r="G71" s="194">
        <f>'[4]2017-18 DSG allocations'!H73</f>
        <v>71.472463050478297</v>
      </c>
      <c r="H71" s="196">
        <f t="shared" si="4"/>
        <v>17.507923644753998</v>
      </c>
      <c r="I71" s="194">
        <f>'[4]2017-18 DSG allocations'!R73</f>
        <v>16.102025790109078</v>
      </c>
      <c r="J71" s="196">
        <f>'[4]2017-18 DSG allocations'!T73</f>
        <v>105.08199999999999</v>
      </c>
    </row>
    <row r="72" spans="1:10" s="188" customFormat="1" ht="12.75" hidden="1" x14ac:dyDescent="0.2">
      <c r="A72" s="76">
        <v>800</v>
      </c>
      <c r="B72" s="179" t="s">
        <v>111</v>
      </c>
      <c r="C72" s="225">
        <f>'[4]2017-18 DSG allocations'!E74</f>
        <v>97.667508700718045</v>
      </c>
      <c r="D72" s="226">
        <f>'[4]2017-18 DSG allocations'!O74</f>
        <v>8.8011101977935091</v>
      </c>
      <c r="E72" s="227">
        <f>'[4]2017-18 DSG allocations'!P74</f>
        <v>22.228430894460598</v>
      </c>
      <c r="F72" s="190">
        <f t="shared" si="3"/>
        <v>128.69704979297214</v>
      </c>
      <c r="G72" s="194">
        <f>'[4]2017-18 DSG allocations'!H74</f>
        <v>38.164346227077061</v>
      </c>
      <c r="H72" s="196">
        <f t="shared" si="4"/>
        <v>8.8011101977935091</v>
      </c>
      <c r="I72" s="194">
        <f>'[4]2017-18 DSG allocations'!R74</f>
        <v>17.135615894460599</v>
      </c>
      <c r="J72" s="196">
        <f>'[4]2017-18 DSG allocations'!T74</f>
        <v>64.100999999999999</v>
      </c>
    </row>
    <row r="73" spans="1:10" s="188" customFormat="1" ht="12.75" hidden="1" x14ac:dyDescent="0.2">
      <c r="A73" s="76">
        <v>801</v>
      </c>
      <c r="B73" s="179" t="s">
        <v>112</v>
      </c>
      <c r="C73" s="225">
        <f>'[4]2017-18 DSG allocations'!E75</f>
        <v>244.11689915518065</v>
      </c>
      <c r="D73" s="226">
        <f>'[4]2017-18 DSG allocations'!O75</f>
        <v>34.881058916394473</v>
      </c>
      <c r="E73" s="227">
        <f>'[4]2017-18 DSG allocations'!P75</f>
        <v>50.595115508178118</v>
      </c>
      <c r="F73" s="190">
        <f t="shared" si="3"/>
        <v>329.59307357975325</v>
      </c>
      <c r="G73" s="194">
        <f>'[4]2017-18 DSG allocations'!H75</f>
        <v>103.69028217847759</v>
      </c>
      <c r="H73" s="196">
        <f t="shared" si="4"/>
        <v>34.881058916394473</v>
      </c>
      <c r="I73" s="194">
        <f>'[4]2017-18 DSG allocations'!R75</f>
        <v>44.007441508178118</v>
      </c>
      <c r="J73" s="196">
        <f>'[4]2017-18 DSG allocations'!T75</f>
        <v>182.57900000000001</v>
      </c>
    </row>
    <row r="74" spans="1:10" s="188" customFormat="1" ht="12.75" hidden="1" x14ac:dyDescent="0.2">
      <c r="A74" s="76">
        <v>802</v>
      </c>
      <c r="B74" s="179" t="s">
        <v>113</v>
      </c>
      <c r="C74" s="225">
        <f>'[4]2017-18 DSG allocations'!E76</f>
        <v>117.48053492350888</v>
      </c>
      <c r="D74" s="226">
        <f>'[4]2017-18 DSG allocations'!O76</f>
        <v>10.329585870914512</v>
      </c>
      <c r="E74" s="227">
        <f>'[4]2017-18 DSG allocations'!P76</f>
        <v>22.250968755941212</v>
      </c>
      <c r="F74" s="190">
        <f t="shared" si="3"/>
        <v>150.06108955036461</v>
      </c>
      <c r="G74" s="194">
        <f>'[4]2017-18 DSG allocations'!H76</f>
        <v>47.27472632854888</v>
      </c>
      <c r="H74" s="196">
        <f t="shared" si="4"/>
        <v>10.329585870914512</v>
      </c>
      <c r="I74" s="194">
        <f>'[4]2017-18 DSG allocations'!R76</f>
        <v>18.888968755941214</v>
      </c>
      <c r="J74" s="196">
        <f>'[4]2017-18 DSG allocations'!T76</f>
        <v>76.492999999999995</v>
      </c>
    </row>
    <row r="75" spans="1:10" s="188" customFormat="1" ht="12.75" hidden="1" x14ac:dyDescent="0.2">
      <c r="A75" s="76">
        <v>803</v>
      </c>
      <c r="B75" s="179" t="s">
        <v>114</v>
      </c>
      <c r="C75" s="225">
        <f>'[4]2017-18 DSG allocations'!E77</f>
        <v>151.15115219844049</v>
      </c>
      <c r="D75" s="226">
        <f>'[4]2017-18 DSG allocations'!O77</f>
        <v>14.501370990000007</v>
      </c>
      <c r="E75" s="227">
        <f>'[4]2017-18 DSG allocations'!P77</f>
        <v>29.662216645078257</v>
      </c>
      <c r="F75" s="190">
        <f t="shared" si="3"/>
        <v>195.31473983351873</v>
      </c>
      <c r="G75" s="194">
        <f>'[4]2017-18 DSG allocations'!H77</f>
        <v>85.746865047772502</v>
      </c>
      <c r="H75" s="196">
        <f t="shared" si="4"/>
        <v>14.501370990000007</v>
      </c>
      <c r="I75" s="194">
        <f>'[4]2017-18 DSG allocations'!R77</f>
        <v>26.789051645078256</v>
      </c>
      <c r="J75" s="196">
        <f>'[4]2017-18 DSG allocations'!T77</f>
        <v>127.03700000000001</v>
      </c>
    </row>
    <row r="76" spans="1:10" s="188" customFormat="1" ht="12.75" hidden="1" x14ac:dyDescent="0.2">
      <c r="A76" s="76">
        <v>805</v>
      </c>
      <c r="B76" s="179" t="s">
        <v>115</v>
      </c>
      <c r="C76" s="225">
        <f>'[4]2017-18 DSG allocations'!E78</f>
        <v>62.876813455624124</v>
      </c>
      <c r="D76" s="226">
        <f>'[4]2017-18 DSG allocations'!O78</f>
        <v>5.6675155150940002</v>
      </c>
      <c r="E76" s="227">
        <f>'[4]2017-18 DSG allocations'!P78</f>
        <v>10.593354528568396</v>
      </c>
      <c r="F76" s="190">
        <f t="shared" si="3"/>
        <v>79.137683499286524</v>
      </c>
      <c r="G76" s="194">
        <f>'[4]2017-18 DSG allocations'!H78</f>
        <v>34.985403945795127</v>
      </c>
      <c r="H76" s="196">
        <f t="shared" si="4"/>
        <v>5.6675155150940002</v>
      </c>
      <c r="I76" s="194">
        <f>'[4]2017-18 DSG allocations'!R78</f>
        <v>8.2413545285683956</v>
      </c>
      <c r="J76" s="196">
        <f>'[4]2017-18 DSG allocations'!T78</f>
        <v>48.893999999999998</v>
      </c>
    </row>
    <row r="77" spans="1:10" s="188" customFormat="1" ht="12.75" hidden="1" x14ac:dyDescent="0.2">
      <c r="A77" s="76">
        <v>806</v>
      </c>
      <c r="B77" s="179" t="s">
        <v>116</v>
      </c>
      <c r="C77" s="225">
        <f>'[4]2017-18 DSG allocations'!E79</f>
        <v>96.52406017128699</v>
      </c>
      <c r="D77" s="226">
        <f>'[4]2017-18 DSG allocations'!O79</f>
        <v>9.9373216599999985</v>
      </c>
      <c r="E77" s="227">
        <f>'[4]2017-18 DSG allocations'!P79</f>
        <v>23.038992159886632</v>
      </c>
      <c r="F77" s="190">
        <f t="shared" si="3"/>
        <v>129.5003739911736</v>
      </c>
      <c r="G77" s="194">
        <f>'[4]2017-18 DSG allocations'!H79</f>
        <v>37.436250490489982</v>
      </c>
      <c r="H77" s="196">
        <f t="shared" si="4"/>
        <v>9.9373216599999985</v>
      </c>
      <c r="I77" s="194">
        <f>'[4]2017-18 DSG allocations'!R79</f>
        <v>16.413318159886632</v>
      </c>
      <c r="J77" s="196">
        <f>'[4]2017-18 DSG allocations'!T79</f>
        <v>63.786999999999999</v>
      </c>
    </row>
    <row r="78" spans="1:10" s="188" customFormat="1" ht="12.75" hidden="1" x14ac:dyDescent="0.2">
      <c r="A78" s="76">
        <v>807</v>
      </c>
      <c r="B78" s="179" t="s">
        <v>117</v>
      </c>
      <c r="C78" s="225">
        <f>'[4]2017-18 DSG allocations'!E80</f>
        <v>88.230368800370101</v>
      </c>
      <c r="D78" s="226">
        <f>'[4]2017-18 DSG allocations'!O80</f>
        <v>7.8407497351800002</v>
      </c>
      <c r="E78" s="227">
        <f>'[4]2017-18 DSG allocations'!P80</f>
        <v>16.108173466852708</v>
      </c>
      <c r="F78" s="190">
        <f t="shared" si="3"/>
        <v>112.1792920024028</v>
      </c>
      <c r="G78" s="194">
        <f>'[4]2017-18 DSG allocations'!H80</f>
        <v>39.672259761505096</v>
      </c>
      <c r="H78" s="196">
        <f t="shared" si="4"/>
        <v>7.8407497351800002</v>
      </c>
      <c r="I78" s="194">
        <f>'[4]2017-18 DSG allocations'!R80</f>
        <v>13.532344466852708</v>
      </c>
      <c r="J78" s="196">
        <f>'[4]2017-18 DSG allocations'!T80</f>
        <v>61.045000000000002</v>
      </c>
    </row>
    <row r="79" spans="1:10" s="188" customFormat="1" ht="12.75" hidden="1" x14ac:dyDescent="0.2">
      <c r="A79" s="76">
        <v>808</v>
      </c>
      <c r="B79" s="179" t="s">
        <v>118</v>
      </c>
      <c r="C79" s="225">
        <f>'[4]2017-18 DSG allocations'!E81</f>
        <v>118.60048751997734</v>
      </c>
      <c r="D79" s="226">
        <f>'[4]2017-18 DSG allocations'!O81</f>
        <v>12.322171800000005</v>
      </c>
      <c r="E79" s="227">
        <f>'[4]2017-18 DSG allocations'!P81</f>
        <v>24.616953751474501</v>
      </c>
      <c r="F79" s="190">
        <f t="shared" si="3"/>
        <v>155.53961307145184</v>
      </c>
      <c r="G79" s="194">
        <f>'[4]2017-18 DSG allocations'!H81</f>
        <v>53.93307786387232</v>
      </c>
      <c r="H79" s="196">
        <f t="shared" si="4"/>
        <v>12.322171800000005</v>
      </c>
      <c r="I79" s="194">
        <f>'[4]2017-18 DSG allocations'!R81</f>
        <v>16.694785951474501</v>
      </c>
      <c r="J79" s="196">
        <f>'[4]2017-18 DSG allocations'!T81</f>
        <v>82.95</v>
      </c>
    </row>
    <row r="80" spans="1:10" s="188" customFormat="1" ht="12.75" hidden="1" x14ac:dyDescent="0.2">
      <c r="A80" s="76">
        <v>810</v>
      </c>
      <c r="B80" s="179" t="s">
        <v>119</v>
      </c>
      <c r="C80" s="225">
        <f>'[4]2017-18 DSG allocations'!E82</f>
        <v>168.20625690895289</v>
      </c>
      <c r="D80" s="226">
        <f>'[4]2017-18 DSG allocations'!O82</f>
        <v>17.109689431032006</v>
      </c>
      <c r="E80" s="227">
        <f>'[4]2017-18 DSG allocations'!P82</f>
        <v>27.00560905657807</v>
      </c>
      <c r="F80" s="190">
        <f t="shared" si="3"/>
        <v>212.32155539656296</v>
      </c>
      <c r="G80" s="194">
        <f>'[4]2017-18 DSG allocations'!H82</f>
        <v>38.006998369521888</v>
      </c>
      <c r="H80" s="196">
        <f t="shared" si="4"/>
        <v>17.109689431032006</v>
      </c>
      <c r="I80" s="194">
        <f>'[4]2017-18 DSG allocations'!R82</f>
        <v>21.403604056578068</v>
      </c>
      <c r="J80" s="196">
        <f>'[4]2017-18 DSG allocations'!T82</f>
        <v>76.52</v>
      </c>
    </row>
    <row r="81" spans="1:10" s="188" customFormat="1" ht="12.75" hidden="1" x14ac:dyDescent="0.2">
      <c r="A81" s="76">
        <v>811</v>
      </c>
      <c r="B81" s="179" t="s">
        <v>120</v>
      </c>
      <c r="C81" s="225">
        <f>'[4]2017-18 DSG allocations'!E83</f>
        <v>178.24341884996696</v>
      </c>
      <c r="D81" s="226">
        <f>'[4]2017-18 DSG allocations'!O83</f>
        <v>16.041916530904096</v>
      </c>
      <c r="E81" s="227">
        <f>'[4]2017-18 DSG allocations'!P83</f>
        <v>20.717942645488076</v>
      </c>
      <c r="F81" s="190">
        <f t="shared" si="3"/>
        <v>215.00327802635914</v>
      </c>
      <c r="G81" s="194">
        <f>'[4]2017-18 DSG allocations'!H83</f>
        <v>129.55812287676594</v>
      </c>
      <c r="H81" s="196">
        <f t="shared" si="4"/>
        <v>16.041916530904096</v>
      </c>
      <c r="I81" s="194">
        <f>'[4]2017-18 DSG allocations'!R83</f>
        <v>20.081942645488077</v>
      </c>
      <c r="J81" s="196">
        <f>'[4]2017-18 DSG allocations'!T83</f>
        <v>165.68199999999999</v>
      </c>
    </row>
    <row r="82" spans="1:10" s="188" customFormat="1" ht="12.75" hidden="1" x14ac:dyDescent="0.2">
      <c r="A82" s="76">
        <v>812</v>
      </c>
      <c r="B82" s="179" t="s">
        <v>121</v>
      </c>
      <c r="C82" s="225">
        <f>'[4]2017-18 DSG allocations'!E84</f>
        <v>100.44119277640442</v>
      </c>
      <c r="D82" s="226">
        <f>'[4]2017-18 DSG allocations'!O84</f>
        <v>9.8831560976321349</v>
      </c>
      <c r="E82" s="227">
        <f>'[4]2017-18 DSG allocations'!P84</f>
        <v>17.110495207871587</v>
      </c>
      <c r="F82" s="190">
        <f t="shared" si="3"/>
        <v>127.43484408190815</v>
      </c>
      <c r="G82" s="194">
        <f>'[4]2017-18 DSG allocations'!H84</f>
        <v>7.2802748465064022</v>
      </c>
      <c r="H82" s="196">
        <f t="shared" si="4"/>
        <v>9.8831560976321349</v>
      </c>
      <c r="I82" s="194">
        <f>'[4]2017-18 DSG allocations'!R84</f>
        <v>11.578155207871585</v>
      </c>
      <c r="J82" s="196">
        <f>'[4]2017-18 DSG allocations'!T84</f>
        <v>28.742000000000001</v>
      </c>
    </row>
    <row r="83" spans="1:10" s="188" customFormat="1" ht="12.75" hidden="1" x14ac:dyDescent="0.2">
      <c r="A83" s="76">
        <v>813</v>
      </c>
      <c r="B83" s="179" t="s">
        <v>122</v>
      </c>
      <c r="C83" s="225">
        <f>'[4]2017-18 DSG allocations'!E85</f>
        <v>101.71153023960127</v>
      </c>
      <c r="D83" s="226">
        <f>'[4]2017-18 DSG allocations'!O85</f>
        <v>8.8827251284949966</v>
      </c>
      <c r="E83" s="227">
        <f>'[4]2017-18 DSG allocations'!P85</f>
        <v>15.55624689597653</v>
      </c>
      <c r="F83" s="190">
        <f t="shared" si="3"/>
        <v>126.1505022640728</v>
      </c>
      <c r="G83" s="194">
        <f>'[4]2017-18 DSG allocations'!H85</f>
        <v>55.729384125247279</v>
      </c>
      <c r="H83" s="196">
        <f t="shared" si="4"/>
        <v>8.8827251284949966</v>
      </c>
      <c r="I83" s="194">
        <f>'[4]2017-18 DSG allocations'!R85</f>
        <v>14.62024689597653</v>
      </c>
      <c r="J83" s="196">
        <f>'[4]2017-18 DSG allocations'!T85</f>
        <v>79.231999999999999</v>
      </c>
    </row>
    <row r="84" spans="1:10" s="188" customFormat="1" ht="12.75" hidden="1" x14ac:dyDescent="0.2">
      <c r="A84" s="76">
        <v>815</v>
      </c>
      <c r="B84" s="179" t="s">
        <v>124</v>
      </c>
      <c r="C84" s="225">
        <f>'[4]2017-18 DSG allocations'!E86</f>
        <v>328.78815302214321</v>
      </c>
      <c r="D84" s="226">
        <f>'[4]2017-18 DSG allocations'!O86</f>
        <v>27.26377362220834</v>
      </c>
      <c r="E84" s="227">
        <f>'[4]2017-18 DSG allocations'!P86</f>
        <v>47.902185598483065</v>
      </c>
      <c r="F84" s="190">
        <f t="shared" si="3"/>
        <v>403.95411224283464</v>
      </c>
      <c r="G84" s="194">
        <f>'[4]2017-18 DSG allocations'!H86</f>
        <v>253.40230965524816</v>
      </c>
      <c r="H84" s="196">
        <f t="shared" si="4"/>
        <v>27.26377362220834</v>
      </c>
      <c r="I84" s="194">
        <f>'[4]2017-18 DSG allocations'!R86</f>
        <v>44.518185598483065</v>
      </c>
      <c r="J84" s="196">
        <f>'[4]2017-18 DSG allocations'!T86</f>
        <v>325.18400000000003</v>
      </c>
    </row>
    <row r="85" spans="1:10" s="188" customFormat="1" ht="12.75" hidden="1" x14ac:dyDescent="0.2">
      <c r="A85" s="76">
        <v>816</v>
      </c>
      <c r="B85" s="179" t="s">
        <v>125</v>
      </c>
      <c r="C85" s="225">
        <f>'[4]2017-18 DSG allocations'!E87</f>
        <v>92.950920343754717</v>
      </c>
      <c r="D85" s="226">
        <f>'[4]2017-18 DSG allocations'!O87</f>
        <v>9.3509547940124005</v>
      </c>
      <c r="E85" s="227">
        <f>'[4]2017-18 DSG allocations'!P87</f>
        <v>18.081342035240699</v>
      </c>
      <c r="F85" s="190">
        <f t="shared" si="3"/>
        <v>120.38321717300781</v>
      </c>
      <c r="G85" s="194">
        <f>'[4]2017-18 DSG allocations'!H87</f>
        <v>61.213727633560723</v>
      </c>
      <c r="H85" s="196">
        <f t="shared" si="4"/>
        <v>9.3509547940124005</v>
      </c>
      <c r="I85" s="194">
        <f>'[4]2017-18 DSG allocations'!R87</f>
        <v>15.917342035240699</v>
      </c>
      <c r="J85" s="196">
        <f>'[4]2017-18 DSG allocations'!T87</f>
        <v>86.481999999999999</v>
      </c>
    </row>
    <row r="86" spans="1:10" s="188" customFormat="1" ht="12.75" hidden="1" x14ac:dyDescent="0.2">
      <c r="A86" s="76">
        <v>821</v>
      </c>
      <c r="B86" s="179" t="s">
        <v>127</v>
      </c>
      <c r="C86" s="225">
        <f>'[4]2017-18 DSG allocations'!E88</f>
        <v>174.26001960598055</v>
      </c>
      <c r="D86" s="226">
        <f>'[4]2017-18 DSG allocations'!O88</f>
        <v>18.20924067000001</v>
      </c>
      <c r="E86" s="227">
        <f>'[4]2017-18 DSG allocations'!P88</f>
        <v>25.847848201079351</v>
      </c>
      <c r="F86" s="190">
        <f t="shared" si="3"/>
        <v>218.31710847705992</v>
      </c>
      <c r="G86" s="194">
        <f>'[4]2017-18 DSG allocations'!H88</f>
        <v>110.12785820304255</v>
      </c>
      <c r="H86" s="196">
        <f t="shared" si="4"/>
        <v>18.20924067000001</v>
      </c>
      <c r="I86" s="194">
        <f>'[4]2017-18 DSG allocations'!R88</f>
        <v>24.84384820107935</v>
      </c>
      <c r="J86" s="196">
        <f>'[4]2017-18 DSG allocations'!T88</f>
        <v>153.18100000000001</v>
      </c>
    </row>
    <row r="87" spans="1:10" s="188" customFormat="1" ht="12.75" hidden="1" x14ac:dyDescent="0.2">
      <c r="A87" s="76">
        <v>822</v>
      </c>
      <c r="B87" s="179" t="s">
        <v>128</v>
      </c>
      <c r="C87" s="225">
        <f>'[4]2017-18 DSG allocations'!E89</f>
        <v>107.36425037306667</v>
      </c>
      <c r="D87" s="226">
        <f>'[4]2017-18 DSG allocations'!O89</f>
        <v>10.604589835211012</v>
      </c>
      <c r="E87" s="227">
        <f>'[4]2017-18 DSG allocations'!P89</f>
        <v>21.225724638912244</v>
      </c>
      <c r="F87" s="190">
        <f t="shared" si="3"/>
        <v>139.19456484718992</v>
      </c>
      <c r="G87" s="194">
        <f>'[4]2017-18 DSG allocations'!H89</f>
        <v>44.725358176403667</v>
      </c>
      <c r="H87" s="196">
        <f t="shared" si="4"/>
        <v>10.604589835211012</v>
      </c>
      <c r="I87" s="194">
        <f>'[4]2017-18 DSG allocations'!R89</f>
        <v>16.593561638912245</v>
      </c>
      <c r="J87" s="196">
        <f>'[4]2017-18 DSG allocations'!T89</f>
        <v>71.924000000000007</v>
      </c>
    </row>
    <row r="88" spans="1:10" s="188" customFormat="1" ht="12.75" hidden="1" x14ac:dyDescent="0.2">
      <c r="A88" s="76">
        <v>823</v>
      </c>
      <c r="B88" s="179" t="s">
        <v>129</v>
      </c>
      <c r="C88" s="225">
        <f>'[4]2017-18 DSG allocations'!E90</f>
        <v>161.75098146537766</v>
      </c>
      <c r="D88" s="226">
        <f>'[4]2017-18 DSG allocations'!O90</f>
        <v>14.556206025751198</v>
      </c>
      <c r="E88" s="227">
        <f>'[4]2017-18 DSG allocations'!P90</f>
        <v>27.41542666418573</v>
      </c>
      <c r="F88" s="190">
        <f t="shared" si="3"/>
        <v>203.7226141553146</v>
      </c>
      <c r="G88" s="194">
        <f>'[4]2017-18 DSG allocations'!H90</f>
        <v>64.568973542001643</v>
      </c>
      <c r="H88" s="196">
        <f t="shared" si="4"/>
        <v>14.556206025751198</v>
      </c>
      <c r="I88" s="194">
        <f>'[4]2017-18 DSG allocations'!R90</f>
        <v>22.508604064185732</v>
      </c>
      <c r="J88" s="196">
        <f>'[4]2017-18 DSG allocations'!T90</f>
        <v>101.634</v>
      </c>
    </row>
    <row r="89" spans="1:10" s="188" customFormat="1" ht="12.75" hidden="1" x14ac:dyDescent="0.2">
      <c r="A89" s="76">
        <v>825</v>
      </c>
      <c r="B89" s="179" t="s">
        <v>131</v>
      </c>
      <c r="C89" s="225">
        <f>'[4]2017-18 DSG allocations'!E91</f>
        <v>305.39972901074515</v>
      </c>
      <c r="D89" s="226">
        <f>'[4]2017-18 DSG allocations'!O91</f>
        <v>29.216540526905863</v>
      </c>
      <c r="E89" s="227">
        <f>'[4]2017-18 DSG allocations'!P91</f>
        <v>76.444359542193951</v>
      </c>
      <c r="F89" s="190">
        <f t="shared" si="3"/>
        <v>411.06062907984494</v>
      </c>
      <c r="G89" s="194">
        <f>'[4]2017-18 DSG allocations'!H91</f>
        <v>181.06125461879716</v>
      </c>
      <c r="H89" s="196">
        <f t="shared" si="4"/>
        <v>29.216540526905863</v>
      </c>
      <c r="I89" s="194">
        <f>'[4]2017-18 DSG allocations'!R91</f>
        <v>70.013355542193949</v>
      </c>
      <c r="J89" s="196">
        <f>'[4]2017-18 DSG allocations'!T91</f>
        <v>280.291</v>
      </c>
    </row>
    <row r="90" spans="1:10" s="188" customFormat="1" ht="12.75" hidden="1" x14ac:dyDescent="0.2">
      <c r="A90" s="76">
        <v>826</v>
      </c>
      <c r="B90" s="179" t="s">
        <v>132</v>
      </c>
      <c r="C90" s="225">
        <f>'[4]2017-18 DSG allocations'!E92</f>
        <v>179.33236350687022</v>
      </c>
      <c r="D90" s="226">
        <f>'[4]2017-18 DSG allocations'!O92</f>
        <v>19.420212118477991</v>
      </c>
      <c r="E90" s="227">
        <f>'[4]2017-18 DSG allocations'!P92</f>
        <v>37.319886613062558</v>
      </c>
      <c r="F90" s="190">
        <f t="shared" si="3"/>
        <v>236.07246223841076</v>
      </c>
      <c r="G90" s="194">
        <f>'[4]2017-18 DSG allocations'!H92</f>
        <v>97.287130152229238</v>
      </c>
      <c r="H90" s="196">
        <f t="shared" si="4"/>
        <v>19.420212118477991</v>
      </c>
      <c r="I90" s="194">
        <f>'[4]2017-18 DSG allocations'!R92</f>
        <v>31.889556613062556</v>
      </c>
      <c r="J90" s="196">
        <f>'[4]2017-18 DSG allocations'!T92</f>
        <v>148.59700000000001</v>
      </c>
    </row>
    <row r="91" spans="1:10" s="188" customFormat="1" ht="12.75" hidden="1" x14ac:dyDescent="0.2">
      <c r="A91" s="76">
        <v>830</v>
      </c>
      <c r="B91" s="179" t="s">
        <v>134</v>
      </c>
      <c r="C91" s="225">
        <f>'[4]2017-18 DSG allocations'!E93</f>
        <v>420.10096987275386</v>
      </c>
      <c r="D91" s="226">
        <f>'[4]2017-18 DSG allocations'!O93</f>
        <v>40.862934509799985</v>
      </c>
      <c r="E91" s="227">
        <f>'[4]2017-18 DSG allocations'!P93</f>
        <v>69.402451805873895</v>
      </c>
      <c r="F91" s="190">
        <f t="shared" si="3"/>
        <v>530.36635618842774</v>
      </c>
      <c r="G91" s="194">
        <f>'[4]2017-18 DSG allocations'!H93</f>
        <v>304.16513966221885</v>
      </c>
      <c r="H91" s="196">
        <f t="shared" si="4"/>
        <v>40.862934509799985</v>
      </c>
      <c r="I91" s="194">
        <f>'[4]2017-18 DSG allocations'!R93</f>
        <v>66.193791005873891</v>
      </c>
      <c r="J91" s="196">
        <f>'[4]2017-18 DSG allocations'!T93</f>
        <v>411.22199999999998</v>
      </c>
    </row>
    <row r="92" spans="1:10" s="188" customFormat="1" ht="12.75" hidden="1" x14ac:dyDescent="0.2">
      <c r="A92" s="76">
        <v>831</v>
      </c>
      <c r="B92" s="179" t="s">
        <v>135</v>
      </c>
      <c r="C92" s="225">
        <f>'[4]2017-18 DSG allocations'!E94</f>
        <v>163.43268718751776</v>
      </c>
      <c r="D92" s="226">
        <f>'[4]2017-18 DSG allocations'!O94</f>
        <v>18.062653170000004</v>
      </c>
      <c r="E92" s="227">
        <f>'[4]2017-18 DSG allocations'!P94</f>
        <v>35.185555031714564</v>
      </c>
      <c r="F92" s="190">
        <f t="shared" si="3"/>
        <v>216.68089538923232</v>
      </c>
      <c r="G92" s="194">
        <f>'[4]2017-18 DSG allocations'!H94</f>
        <v>100.17243221462276</v>
      </c>
      <c r="H92" s="196">
        <f t="shared" si="4"/>
        <v>18.062653170000004</v>
      </c>
      <c r="I92" s="194">
        <f>'[4]2017-18 DSG allocations'!R94</f>
        <v>33.027555031714563</v>
      </c>
      <c r="J92" s="196">
        <f>'[4]2017-18 DSG allocations'!T94</f>
        <v>151.26300000000001</v>
      </c>
    </row>
    <row r="93" spans="1:10" s="188" customFormat="1" ht="12.75" hidden="1" x14ac:dyDescent="0.2">
      <c r="A93" s="76">
        <v>835</v>
      </c>
      <c r="B93" s="179" t="s">
        <v>136</v>
      </c>
      <c r="C93" s="225">
        <f>'[4]2017-18 DSG allocations'!E95</f>
        <v>209.65481247099856</v>
      </c>
      <c r="D93" s="226">
        <f>'[4]2017-18 DSG allocations'!O95</f>
        <v>17.551675340000013</v>
      </c>
      <c r="E93" s="227">
        <f>'[4]2017-18 DSG allocations'!P95</f>
        <v>38.352215703620779</v>
      </c>
      <c r="F93" s="190">
        <f t="shared" si="3"/>
        <v>265.55870351461937</v>
      </c>
      <c r="G93" s="194">
        <f>'[4]2017-18 DSG allocations'!H95</f>
        <v>120.43213464625053</v>
      </c>
      <c r="H93" s="196">
        <f t="shared" si="4"/>
        <v>17.551675340000013</v>
      </c>
      <c r="I93" s="194">
        <f>'[4]2017-18 DSG allocations'!R95</f>
        <v>35.533046703620776</v>
      </c>
      <c r="J93" s="196">
        <f>'[4]2017-18 DSG allocations'!T95</f>
        <v>173.517</v>
      </c>
    </row>
    <row r="94" spans="1:10" s="188" customFormat="1" ht="12.75" hidden="1" x14ac:dyDescent="0.2">
      <c r="A94" s="76">
        <v>836</v>
      </c>
      <c r="B94" s="179" t="s">
        <v>137</v>
      </c>
      <c r="C94" s="225">
        <f>'[4]2017-18 DSG allocations'!E96</f>
        <v>72.836778504081551</v>
      </c>
      <c r="D94" s="226">
        <f>'[4]2017-18 DSG allocations'!O96</f>
        <v>6.7706892645095067</v>
      </c>
      <c r="E94" s="227">
        <f>'[4]2017-18 DSG allocations'!P96</f>
        <v>14.634017516948175</v>
      </c>
      <c r="F94" s="190">
        <f t="shared" si="3"/>
        <v>94.241485285539227</v>
      </c>
      <c r="G94" s="194">
        <f>'[4]2017-18 DSG allocations'!H96</f>
        <v>22.654426577239558</v>
      </c>
      <c r="H94" s="196">
        <f t="shared" si="4"/>
        <v>6.7706892645095067</v>
      </c>
      <c r="I94" s="194">
        <f>'[4]2017-18 DSG allocations'!R96</f>
        <v>11.794094516948174</v>
      </c>
      <c r="J94" s="196">
        <f>'[4]2017-18 DSG allocations'!T96</f>
        <v>41.219000000000001</v>
      </c>
    </row>
    <row r="95" spans="1:10" s="188" customFormat="1" ht="12.75" hidden="1" x14ac:dyDescent="0.2">
      <c r="A95" s="76">
        <v>837</v>
      </c>
      <c r="B95" s="179" t="s">
        <v>138</v>
      </c>
      <c r="C95" s="225">
        <f>'[4]2017-18 DSG allocations'!E97</f>
        <v>89.027970805276354</v>
      </c>
      <c r="D95" s="226">
        <f>'[4]2017-18 DSG allocations'!O97</f>
        <v>9.3765335900744926</v>
      </c>
      <c r="E95" s="227">
        <f>'[4]2017-18 DSG allocations'!P97</f>
        <v>16.02273408300271</v>
      </c>
      <c r="F95" s="190">
        <f t="shared" si="3"/>
        <v>114.42723847835356</v>
      </c>
      <c r="G95" s="194">
        <f>'[4]2017-18 DSG allocations'!H97</f>
        <v>9.4838504559553414</v>
      </c>
      <c r="H95" s="196">
        <f t="shared" si="4"/>
        <v>9.3765335900744926</v>
      </c>
      <c r="I95" s="194">
        <f>'[4]2017-18 DSG allocations'!R97</f>
        <v>13.802901083002709</v>
      </c>
      <c r="J95" s="196">
        <f>'[4]2017-18 DSG allocations'!T97</f>
        <v>32.662999999999997</v>
      </c>
    </row>
    <row r="96" spans="1:10" s="188" customFormat="1" ht="12.75" hidden="1" x14ac:dyDescent="0.2">
      <c r="A96" s="76">
        <v>840</v>
      </c>
      <c r="B96" s="179" t="s">
        <v>139</v>
      </c>
      <c r="C96" s="225">
        <f>'[4]2017-18 DSG allocations'!E98</f>
        <v>292.99356206025089</v>
      </c>
      <c r="D96" s="226">
        <f>'[4]2017-18 DSG allocations'!O98</f>
        <v>28.967977107764742</v>
      </c>
      <c r="E96" s="227">
        <f>'[4]2017-18 DSG allocations'!P98</f>
        <v>48.935639567485694</v>
      </c>
      <c r="F96" s="190">
        <f t="shared" si="3"/>
        <v>370.89717873550131</v>
      </c>
      <c r="G96" s="194">
        <f>'[4]2017-18 DSG allocations'!H98</f>
        <v>209.09655037100089</v>
      </c>
      <c r="H96" s="196">
        <f t="shared" si="4"/>
        <v>28.967977107764742</v>
      </c>
      <c r="I96" s="194">
        <f>'[4]2017-18 DSG allocations'!R98</f>
        <v>44.556803567485694</v>
      </c>
      <c r="J96" s="196">
        <f>'[4]2017-18 DSG allocations'!T98</f>
        <v>282.62099999999998</v>
      </c>
    </row>
    <row r="97" spans="1:10" s="188" customFormat="1" ht="12.75" hidden="1" x14ac:dyDescent="0.2">
      <c r="A97" s="76">
        <v>841</v>
      </c>
      <c r="B97" s="179" t="s">
        <v>140</v>
      </c>
      <c r="C97" s="225">
        <f>'[4]2017-18 DSG allocations'!E99</f>
        <v>64.464522390349245</v>
      </c>
      <c r="D97" s="226">
        <f>'[4]2017-18 DSG allocations'!O99</f>
        <v>6.503144195894377</v>
      </c>
      <c r="E97" s="227">
        <f>'[4]2017-18 DSG allocations'!P99</f>
        <v>11.983001176341549</v>
      </c>
      <c r="F97" s="190">
        <f t="shared" si="3"/>
        <v>82.950667762585169</v>
      </c>
      <c r="G97" s="194">
        <f>'[4]2017-18 DSG allocations'!H99</f>
        <v>7.8239417747152675</v>
      </c>
      <c r="H97" s="196">
        <f t="shared" si="4"/>
        <v>6.503144195894377</v>
      </c>
      <c r="I97" s="194">
        <f>'[4]2017-18 DSG allocations'!R99</f>
        <v>8.2053431763415503</v>
      </c>
      <c r="J97" s="196">
        <f>'[4]2017-18 DSG allocations'!T99</f>
        <v>22.532</v>
      </c>
    </row>
    <row r="98" spans="1:10" s="188" customFormat="1" ht="12.75" hidden="1" x14ac:dyDescent="0.2">
      <c r="A98" s="76">
        <v>845</v>
      </c>
      <c r="B98" s="179" t="s">
        <v>141</v>
      </c>
      <c r="C98" s="225">
        <f>'[4]2017-18 DSG allocations'!E100</f>
        <v>276.13010155467583</v>
      </c>
      <c r="D98" s="226">
        <f>'[4]2017-18 DSG allocations'!O100</f>
        <v>24.968863439999957</v>
      </c>
      <c r="E98" s="227">
        <f>'[4]2017-18 DSG allocations'!P100</f>
        <v>46.208849526810859</v>
      </c>
      <c r="F98" s="190">
        <f t="shared" si="3"/>
        <v>347.30781452148665</v>
      </c>
      <c r="G98" s="194">
        <f>'[4]2017-18 DSG allocations'!H100</f>
        <v>171.10062050108479</v>
      </c>
      <c r="H98" s="196">
        <f t="shared" si="4"/>
        <v>24.968863439999957</v>
      </c>
      <c r="I98" s="194">
        <f>'[4]2017-18 DSG allocations'!R100</f>
        <v>34.736183526810862</v>
      </c>
      <c r="J98" s="196">
        <f>'[4]2017-18 DSG allocations'!T100</f>
        <v>230.80600000000001</v>
      </c>
    </row>
    <row r="99" spans="1:10" s="188" customFormat="1" ht="12.75" hidden="1" x14ac:dyDescent="0.2">
      <c r="A99" s="76">
        <v>846</v>
      </c>
      <c r="B99" s="179" t="s">
        <v>142</v>
      </c>
      <c r="C99" s="225">
        <f>'[4]2017-18 DSG allocations'!E101</f>
        <v>133.81996215059422</v>
      </c>
      <c r="D99" s="226">
        <f>'[4]2017-18 DSG allocations'!O101</f>
        <v>13.768199456781078</v>
      </c>
      <c r="E99" s="227">
        <f>'[4]2017-18 DSG allocations'!P101</f>
        <v>24.790286903128099</v>
      </c>
      <c r="F99" s="190">
        <f t="shared" si="3"/>
        <v>172.3784485105034</v>
      </c>
      <c r="G99" s="194">
        <f>'[4]2017-18 DSG allocations'!H101</f>
        <v>121.83169690996223</v>
      </c>
      <c r="H99" s="196">
        <f t="shared" si="4"/>
        <v>13.768199456781078</v>
      </c>
      <c r="I99" s="194">
        <f>'[4]2017-18 DSG allocations'!R101</f>
        <v>24.162286903128098</v>
      </c>
      <c r="J99" s="196">
        <f>'[4]2017-18 DSG allocations'!T101</f>
        <v>159.762</v>
      </c>
    </row>
    <row r="100" spans="1:10" s="188" customFormat="1" ht="12.75" hidden="1" x14ac:dyDescent="0.2">
      <c r="A100" s="76">
        <v>850</v>
      </c>
      <c r="B100" s="179" t="s">
        <v>143</v>
      </c>
      <c r="C100" s="225">
        <f>'[4]2017-18 DSG allocations'!E102</f>
        <v>720.15419548989291</v>
      </c>
      <c r="D100" s="226">
        <f>'[4]2017-18 DSG allocations'!O102</f>
        <v>70.753141035004958</v>
      </c>
      <c r="E100" s="227">
        <f>'[4]2017-18 DSG allocations'!P102</f>
        <v>102.68050263736664</v>
      </c>
      <c r="F100" s="190">
        <f t="shared" si="3"/>
        <v>893.58783916226457</v>
      </c>
      <c r="G100" s="194">
        <f>'[4]2017-18 DSG allocations'!H102</f>
        <v>556.56549573648408</v>
      </c>
      <c r="H100" s="196">
        <f t="shared" si="4"/>
        <v>70.753141035004958</v>
      </c>
      <c r="I100" s="194">
        <f>'[4]2017-18 DSG allocations'!R102</f>
        <v>93.234496637366647</v>
      </c>
      <c r="J100" s="196">
        <f>'[4]2017-18 DSG allocations'!T102</f>
        <v>720.553</v>
      </c>
    </row>
    <row r="101" spans="1:10" s="188" customFormat="1" ht="12.75" hidden="1" x14ac:dyDescent="0.2">
      <c r="A101" s="76">
        <v>851</v>
      </c>
      <c r="B101" s="179" t="s">
        <v>144</v>
      </c>
      <c r="C101" s="225">
        <f>'[4]2017-18 DSG allocations'!E103</f>
        <v>109.50085180857543</v>
      </c>
      <c r="D101" s="226">
        <f>'[4]2017-18 DSG allocations'!O103</f>
        <v>13.02580161999999</v>
      </c>
      <c r="E101" s="227">
        <f>'[4]2017-18 DSG allocations'!P103</f>
        <v>18.495849096492748</v>
      </c>
      <c r="F101" s="190">
        <f t="shared" si="3"/>
        <v>141.02250252506818</v>
      </c>
      <c r="G101" s="194">
        <f>'[4]2017-18 DSG allocations'!H103</f>
        <v>53.49963862437243</v>
      </c>
      <c r="H101" s="196">
        <f t="shared" si="4"/>
        <v>13.02580161999999</v>
      </c>
      <c r="I101" s="194">
        <f>'[4]2017-18 DSG allocations'!R103</f>
        <v>13.990851096492747</v>
      </c>
      <c r="J101" s="196">
        <f>'[4]2017-18 DSG allocations'!T103</f>
        <v>80.516000000000005</v>
      </c>
    </row>
    <row r="102" spans="1:10" s="188" customFormat="1" ht="12.75" hidden="1" x14ac:dyDescent="0.2">
      <c r="A102" s="76">
        <v>852</v>
      </c>
      <c r="B102" s="179" t="s">
        <v>145</v>
      </c>
      <c r="C102" s="225">
        <f>'[4]2017-18 DSG allocations'!E104</f>
        <v>136.06077811181623</v>
      </c>
      <c r="D102" s="226">
        <f>'[4]2017-18 DSG allocations'!O104</f>
        <v>15.247579730000002</v>
      </c>
      <c r="E102" s="227">
        <f>'[4]2017-18 DSG allocations'!P104</f>
        <v>22.619942427974937</v>
      </c>
      <c r="F102" s="190">
        <f t="shared" si="3"/>
        <v>173.92830026979118</v>
      </c>
      <c r="G102" s="194">
        <f>'[4]2017-18 DSG allocations'!H104</f>
        <v>94.890995979940229</v>
      </c>
      <c r="H102" s="196">
        <f t="shared" si="4"/>
        <v>15.247579730000002</v>
      </c>
      <c r="I102" s="194">
        <f>'[4]2017-18 DSG allocations'!R104</f>
        <v>21.408342427974937</v>
      </c>
      <c r="J102" s="196">
        <f>'[4]2017-18 DSG allocations'!T104</f>
        <v>131.547</v>
      </c>
    </row>
    <row r="103" spans="1:10" s="188" customFormat="1" ht="12.75" hidden="1" x14ac:dyDescent="0.2">
      <c r="A103" s="76">
        <v>855</v>
      </c>
      <c r="B103" s="179" t="s">
        <v>146</v>
      </c>
      <c r="C103" s="225">
        <f>'[4]2017-18 DSG allocations'!E105</f>
        <v>368.2780539496647</v>
      </c>
      <c r="D103" s="226">
        <f>'[4]2017-18 DSG allocations'!O105</f>
        <v>30.970978614000046</v>
      </c>
      <c r="E103" s="227">
        <f>'[4]2017-18 DSG allocations'!P105</f>
        <v>63.156608700207357</v>
      </c>
      <c r="F103" s="190">
        <f t="shared" si="3"/>
        <v>462.4056412638721</v>
      </c>
      <c r="G103" s="194">
        <f>'[4]2017-18 DSG allocations'!H105</f>
        <v>98.707949818048718</v>
      </c>
      <c r="H103" s="196">
        <f t="shared" si="4"/>
        <v>30.970978614000046</v>
      </c>
      <c r="I103" s="194">
        <f>'[4]2017-18 DSG allocations'!R105</f>
        <v>53.93077970020736</v>
      </c>
      <c r="J103" s="196">
        <f>'[4]2017-18 DSG allocations'!T105</f>
        <v>183.61</v>
      </c>
    </row>
    <row r="104" spans="1:10" s="188" customFormat="1" ht="12.75" hidden="1" x14ac:dyDescent="0.2">
      <c r="A104" s="76">
        <v>856</v>
      </c>
      <c r="B104" s="179" t="s">
        <v>147</v>
      </c>
      <c r="C104" s="225">
        <f>'[4]2017-18 DSG allocations'!E106</f>
        <v>230.83674503087852</v>
      </c>
      <c r="D104" s="226">
        <f>'[4]2017-18 DSG allocations'!O106</f>
        <v>23.1544633770635</v>
      </c>
      <c r="E104" s="227">
        <f>'[4]2017-18 DSG allocations'!P106</f>
        <v>48.009723257916569</v>
      </c>
      <c r="F104" s="190">
        <f t="shared" si="3"/>
        <v>302.00093166585862</v>
      </c>
      <c r="G104" s="194">
        <f>'[4]2017-18 DSG allocations'!H106</f>
        <v>181.60145076990852</v>
      </c>
      <c r="H104" s="196">
        <f t="shared" si="4"/>
        <v>23.1544633770635</v>
      </c>
      <c r="I104" s="194">
        <f>'[4]2017-18 DSG allocations'!R106</f>
        <v>44.385393257916569</v>
      </c>
      <c r="J104" s="196">
        <f>'[4]2017-18 DSG allocations'!T106</f>
        <v>249.14099999999999</v>
      </c>
    </row>
    <row r="105" spans="1:10" s="188" customFormat="1" ht="12.75" hidden="1" x14ac:dyDescent="0.2">
      <c r="A105" s="76">
        <v>857</v>
      </c>
      <c r="B105" s="179" t="s">
        <v>148</v>
      </c>
      <c r="C105" s="225">
        <f>'[4]2017-18 DSG allocations'!E107</f>
        <v>22.339389315959494</v>
      </c>
      <c r="D105" s="226">
        <f>'[4]2017-18 DSG allocations'!O107</f>
        <v>1.8323629205950009</v>
      </c>
      <c r="E105" s="227">
        <f>'[4]2017-18 DSG allocations'!P107</f>
        <v>3.8871340400060821</v>
      </c>
      <c r="F105" s="190">
        <f t="shared" si="3"/>
        <v>28.058886276560578</v>
      </c>
      <c r="G105" s="194">
        <f>'[4]2017-18 DSG allocations'!H107</f>
        <v>3.449254577185493</v>
      </c>
      <c r="H105" s="196">
        <f t="shared" si="4"/>
        <v>1.8323629205950009</v>
      </c>
      <c r="I105" s="194">
        <f>'[4]2017-18 DSG allocations'!R107</f>
        <v>3.6151340400060823</v>
      </c>
      <c r="J105" s="196">
        <f>'[4]2017-18 DSG allocations'!T107</f>
        <v>8.8970000000000002</v>
      </c>
    </row>
    <row r="106" spans="1:10" s="188" customFormat="1" ht="12.75" hidden="1" x14ac:dyDescent="0.2">
      <c r="A106" s="76">
        <v>860</v>
      </c>
      <c r="B106" s="179" t="s">
        <v>149</v>
      </c>
      <c r="C106" s="225">
        <f>'[4]2017-18 DSG allocations'!E108</f>
        <v>464.60516298725958</v>
      </c>
      <c r="D106" s="226">
        <f>'[4]2017-18 DSG allocations'!O108</f>
        <v>43.107925759999986</v>
      </c>
      <c r="E106" s="227">
        <f>'[4]2017-18 DSG allocations'!P108</f>
        <v>71.082921002095802</v>
      </c>
      <c r="F106" s="190">
        <f t="shared" si="3"/>
        <v>578.79600974935533</v>
      </c>
      <c r="G106" s="194">
        <f>'[4]2017-18 DSG allocations'!H108</f>
        <v>248.00644244818855</v>
      </c>
      <c r="H106" s="196">
        <f t="shared" si="4"/>
        <v>43.107925759999986</v>
      </c>
      <c r="I106" s="194">
        <f>'[4]2017-18 DSG allocations'!R108</f>
        <v>58.888591002095801</v>
      </c>
      <c r="J106" s="196">
        <f>'[4]2017-18 DSG allocations'!T108</f>
        <v>350.00299999999999</v>
      </c>
    </row>
    <row r="107" spans="1:10" s="188" customFormat="1" ht="12.75" hidden="1" x14ac:dyDescent="0.2">
      <c r="A107" s="76">
        <v>861</v>
      </c>
      <c r="B107" s="179" t="s">
        <v>150</v>
      </c>
      <c r="C107" s="225">
        <f>'[4]2017-18 DSG allocations'!E109</f>
        <v>160.29146512074578</v>
      </c>
      <c r="D107" s="226">
        <f>'[4]2017-18 DSG allocations'!O109</f>
        <v>17.752932486831515</v>
      </c>
      <c r="E107" s="227">
        <f>'[4]2017-18 DSG allocations'!P109</f>
        <v>29.493036998613029</v>
      </c>
      <c r="F107" s="190">
        <f t="shared" si="3"/>
        <v>207.53743460619035</v>
      </c>
      <c r="G107" s="194">
        <f>'[4]2017-18 DSG allocations'!H109</f>
        <v>64.921501063737793</v>
      </c>
      <c r="H107" s="196">
        <f t="shared" si="4"/>
        <v>17.752932486831515</v>
      </c>
      <c r="I107" s="194">
        <f>'[4]2017-18 DSG allocations'!R109</f>
        <v>28.731036998613028</v>
      </c>
      <c r="J107" s="196">
        <f>'[4]2017-18 DSG allocations'!T109</f>
        <v>111.405</v>
      </c>
    </row>
    <row r="108" spans="1:10" s="188" customFormat="1" ht="12.75" hidden="1" x14ac:dyDescent="0.2">
      <c r="A108" s="76">
        <v>865</v>
      </c>
      <c r="B108" s="179" t="s">
        <v>151</v>
      </c>
      <c r="C108" s="225">
        <f>'[4]2017-18 DSG allocations'!E110</f>
        <v>260.780243354216</v>
      </c>
      <c r="D108" s="226">
        <f>'[4]2017-18 DSG allocations'!O110</f>
        <v>24.264924430000036</v>
      </c>
      <c r="E108" s="227">
        <f>'[4]2017-18 DSG allocations'!P110</f>
        <v>45.303568872611358</v>
      </c>
      <c r="F108" s="190">
        <f t="shared" si="3"/>
        <v>330.34873665682738</v>
      </c>
      <c r="G108" s="194">
        <f>'[4]2017-18 DSG allocations'!H110</f>
        <v>118.52675853495899</v>
      </c>
      <c r="H108" s="196">
        <f t="shared" si="4"/>
        <v>24.264924430000036</v>
      </c>
      <c r="I108" s="194">
        <f>'[4]2017-18 DSG allocations'!R110</f>
        <v>37.152733872611357</v>
      </c>
      <c r="J108" s="196">
        <f>'[4]2017-18 DSG allocations'!T110</f>
        <v>179.94399999999999</v>
      </c>
    </row>
    <row r="109" spans="1:10" s="188" customFormat="1" ht="12.75" hidden="1" x14ac:dyDescent="0.2">
      <c r="A109" s="76">
        <v>866</v>
      </c>
      <c r="B109" s="179" t="s">
        <v>152</v>
      </c>
      <c r="C109" s="225">
        <f>'[4]2017-18 DSG allocations'!E111</f>
        <v>127.24961231910379</v>
      </c>
      <c r="D109" s="226">
        <f>'[4]2017-18 DSG allocations'!O111</f>
        <v>12.677640519999995</v>
      </c>
      <c r="E109" s="227">
        <f>'[4]2017-18 DSG allocations'!P111</f>
        <v>30.232715901614696</v>
      </c>
      <c r="F109" s="190">
        <f t="shared" si="3"/>
        <v>170.15996874071845</v>
      </c>
      <c r="G109" s="194">
        <f>'[4]2017-18 DSG allocations'!H111</f>
        <v>44.652750953177794</v>
      </c>
      <c r="H109" s="196">
        <f t="shared" si="4"/>
        <v>12.677640519999995</v>
      </c>
      <c r="I109" s="194">
        <f>'[4]2017-18 DSG allocations'!R111</f>
        <v>26.497717901614696</v>
      </c>
      <c r="J109" s="196">
        <f>'[4]2017-18 DSG allocations'!T111</f>
        <v>83.828000000000003</v>
      </c>
    </row>
    <row r="110" spans="1:10" s="188" customFormat="1" ht="12.75" hidden="1" x14ac:dyDescent="0.2">
      <c r="A110" s="76">
        <v>867</v>
      </c>
      <c r="B110" s="179" t="s">
        <v>153</v>
      </c>
      <c r="C110" s="225">
        <f>'[4]2017-18 DSG allocations'!E112</f>
        <v>66.394935168903899</v>
      </c>
      <c r="D110" s="226">
        <f>'[4]2017-18 DSG allocations'!O112</f>
        <v>6.4223048900000004</v>
      </c>
      <c r="E110" s="227">
        <f>'[4]2017-18 DSG allocations'!P112</f>
        <v>15.672820531381918</v>
      </c>
      <c r="F110" s="190">
        <f t="shared" si="3"/>
        <v>88.490060590285822</v>
      </c>
      <c r="G110" s="194">
        <f>'[4]2017-18 DSG allocations'!H112</f>
        <v>53.777687105005889</v>
      </c>
      <c r="H110" s="196">
        <f t="shared" si="4"/>
        <v>6.4223048900000004</v>
      </c>
      <c r="I110" s="194">
        <f>'[4]2017-18 DSG allocations'!R112</f>
        <v>14.739316731381917</v>
      </c>
      <c r="J110" s="196">
        <f>'[4]2017-18 DSG allocations'!T112</f>
        <v>74.938999999999993</v>
      </c>
    </row>
    <row r="111" spans="1:10" s="188" customFormat="1" ht="12.75" hidden="1" x14ac:dyDescent="0.2">
      <c r="A111" s="76">
        <v>868</v>
      </c>
      <c r="B111" s="179" t="s">
        <v>154</v>
      </c>
      <c r="C111" s="225">
        <f>'[4]2017-18 DSG allocations'!E113</f>
        <v>83.199287324382311</v>
      </c>
      <c r="D111" s="226">
        <f>'[4]2017-18 DSG allocations'!O113</f>
        <v>9.2844415779788356</v>
      </c>
      <c r="E111" s="227">
        <f>'[4]2017-18 DSG allocations'!P113</f>
        <v>18.059410546191078</v>
      </c>
      <c r="F111" s="190">
        <f t="shared" si="3"/>
        <v>110.54313944855222</v>
      </c>
      <c r="G111" s="194">
        <f>'[4]2017-18 DSG allocations'!H113</f>
        <v>35.8382898055903</v>
      </c>
      <c r="H111" s="196">
        <f t="shared" si="4"/>
        <v>9.2844415779788356</v>
      </c>
      <c r="I111" s="194">
        <f>'[4]2017-18 DSG allocations'!R113</f>
        <v>16.911577546191079</v>
      </c>
      <c r="J111" s="196">
        <f>'[4]2017-18 DSG allocations'!T113</f>
        <v>62.033999999999999</v>
      </c>
    </row>
    <row r="112" spans="1:10" s="188" customFormat="1" ht="12.75" hidden="1" x14ac:dyDescent="0.2">
      <c r="A112" s="76">
        <v>869</v>
      </c>
      <c r="B112" s="179" t="s">
        <v>155</v>
      </c>
      <c r="C112" s="225">
        <f>'[4]2017-18 DSG allocations'!E114</f>
        <v>96.687238347206602</v>
      </c>
      <c r="D112" s="226">
        <f>'[4]2017-18 DSG allocations'!O114</f>
        <v>9.1610901173928543</v>
      </c>
      <c r="E112" s="227">
        <f>'[4]2017-18 DSG allocations'!P114</f>
        <v>20.056232854562182</v>
      </c>
      <c r="F112" s="190">
        <f t="shared" si="3"/>
        <v>125.90456131916164</v>
      </c>
      <c r="G112" s="194">
        <f>'[4]2017-18 DSG allocations'!H114</f>
        <v>64.060447779618599</v>
      </c>
      <c r="H112" s="196">
        <f t="shared" si="4"/>
        <v>9.1610901173928543</v>
      </c>
      <c r="I112" s="194">
        <f>'[4]2017-18 DSG allocations'!R114</f>
        <v>17.661568854562184</v>
      </c>
      <c r="J112" s="196">
        <f>'[4]2017-18 DSG allocations'!T114</f>
        <v>90.882999999999996</v>
      </c>
    </row>
    <row r="113" spans="1:10" s="188" customFormat="1" ht="12.75" hidden="1" x14ac:dyDescent="0.2">
      <c r="A113" s="76">
        <v>870</v>
      </c>
      <c r="B113" s="179" t="s">
        <v>156</v>
      </c>
      <c r="C113" s="225">
        <f>'[4]2017-18 DSG allocations'!E115</f>
        <v>83.831479649703851</v>
      </c>
      <c r="D113" s="226">
        <f>'[4]2017-18 DSG allocations'!O115</f>
        <v>12.309788598886724</v>
      </c>
      <c r="E113" s="227">
        <f>'[4]2017-18 DSG allocations'!P115</f>
        <v>18.194885907406871</v>
      </c>
      <c r="F113" s="190">
        <f t="shared" si="3"/>
        <v>114.33615415599745</v>
      </c>
      <c r="G113" s="194">
        <f>'[4]2017-18 DSG allocations'!H115</f>
        <v>49.727500196172848</v>
      </c>
      <c r="H113" s="196">
        <f t="shared" si="4"/>
        <v>12.309788598886724</v>
      </c>
      <c r="I113" s="194">
        <f>'[4]2017-18 DSG allocations'!R115</f>
        <v>16.428885907406872</v>
      </c>
      <c r="J113" s="196">
        <f>'[4]2017-18 DSG allocations'!T115</f>
        <v>78.465999999999994</v>
      </c>
    </row>
    <row r="114" spans="1:10" s="188" customFormat="1" ht="12.75" hidden="1" x14ac:dyDescent="0.2">
      <c r="A114" s="76">
        <v>871</v>
      </c>
      <c r="B114" s="179" t="s">
        <v>157</v>
      </c>
      <c r="C114" s="225">
        <f>'[4]2017-18 DSG allocations'!E116</f>
        <v>123.79081822624397</v>
      </c>
      <c r="D114" s="226">
        <f>'[4]2017-18 DSG allocations'!O116</f>
        <v>14.567397068607116</v>
      </c>
      <c r="E114" s="227">
        <f>'[4]2017-18 DSG allocations'!P116</f>
        <v>22.133483272453404</v>
      </c>
      <c r="F114" s="190">
        <f t="shared" si="3"/>
        <v>160.49169856730447</v>
      </c>
      <c r="G114" s="194">
        <f>'[4]2017-18 DSG allocations'!H116</f>
        <v>36.323413105233954</v>
      </c>
      <c r="H114" s="196">
        <f t="shared" si="4"/>
        <v>14.567397068607116</v>
      </c>
      <c r="I114" s="194">
        <f>'[4]2017-18 DSG allocations'!R116</f>
        <v>17.706155272453405</v>
      </c>
      <c r="J114" s="196">
        <f>'[4]2017-18 DSG allocations'!T116</f>
        <v>68.596999999999994</v>
      </c>
    </row>
    <row r="115" spans="1:10" s="188" customFormat="1" ht="12.75" hidden="1" x14ac:dyDescent="0.2">
      <c r="A115" s="76">
        <v>872</v>
      </c>
      <c r="B115" s="179" t="s">
        <v>158</v>
      </c>
      <c r="C115" s="225">
        <f>'[4]2017-18 DSG allocations'!E117</f>
        <v>94.864063989228654</v>
      </c>
      <c r="D115" s="226">
        <f>'[4]2017-18 DSG allocations'!O117</f>
        <v>9.3277600736492765</v>
      </c>
      <c r="E115" s="227">
        <f>'[4]2017-18 DSG allocations'!P117</f>
        <v>18.94448285033473</v>
      </c>
      <c r="F115" s="190">
        <f t="shared" si="3"/>
        <v>123.13630691321265</v>
      </c>
      <c r="G115" s="194">
        <f>'[4]2017-18 DSG allocations'!H117</f>
        <v>62.402869588522641</v>
      </c>
      <c r="H115" s="196">
        <f t="shared" si="4"/>
        <v>9.3277600736492765</v>
      </c>
      <c r="I115" s="194">
        <f>'[4]2017-18 DSG allocations'!R117</f>
        <v>17.55848285033473</v>
      </c>
      <c r="J115" s="196">
        <f>'[4]2017-18 DSG allocations'!T117</f>
        <v>89.289000000000001</v>
      </c>
    </row>
    <row r="116" spans="1:10" s="188" customFormat="1" ht="12.75" hidden="1" x14ac:dyDescent="0.2">
      <c r="A116" s="76">
        <v>873</v>
      </c>
      <c r="B116" s="179" t="s">
        <v>159</v>
      </c>
      <c r="C116" s="225">
        <f>'[4]2017-18 DSG allocations'!E118</f>
        <v>337.58726147175707</v>
      </c>
      <c r="D116" s="226">
        <f>'[4]2017-18 DSG allocations'!O118</f>
        <v>34.428075340999442</v>
      </c>
      <c r="E116" s="227">
        <f>'[4]2017-18 DSG allocations'!P118</f>
        <v>64.338587937519662</v>
      </c>
      <c r="F116" s="190">
        <f t="shared" si="3"/>
        <v>436.35392475027618</v>
      </c>
      <c r="G116" s="194">
        <f>'[4]2017-18 DSG allocations'!H118</f>
        <v>146.62876465665607</v>
      </c>
      <c r="H116" s="196">
        <f t="shared" si="4"/>
        <v>34.428075340999442</v>
      </c>
      <c r="I116" s="194">
        <f>'[4]2017-18 DSG allocations'!R118</f>
        <v>54.598768937519665</v>
      </c>
      <c r="J116" s="196">
        <f>'[4]2017-18 DSG allocations'!T118</f>
        <v>235.65600000000001</v>
      </c>
    </row>
    <row r="117" spans="1:10" s="188" customFormat="1" ht="12.75" hidden="1" x14ac:dyDescent="0.2">
      <c r="A117" s="76">
        <v>874</v>
      </c>
      <c r="B117" s="179" t="s">
        <v>160</v>
      </c>
      <c r="C117" s="225">
        <f>'[4]2017-18 DSG allocations'!E119</f>
        <v>149.77623403768416</v>
      </c>
      <c r="D117" s="226">
        <f>'[4]2017-18 DSG allocations'!O119</f>
        <v>15.731774099999976</v>
      </c>
      <c r="E117" s="227">
        <f>'[4]2017-18 DSG allocations'!P119</f>
        <v>27.943569867148216</v>
      </c>
      <c r="F117" s="190">
        <f t="shared" si="3"/>
        <v>193.45157800483236</v>
      </c>
      <c r="G117" s="194">
        <f>'[4]2017-18 DSG allocations'!H119</f>
        <v>79.836576139730155</v>
      </c>
      <c r="H117" s="196">
        <f t="shared" si="4"/>
        <v>15.731774099999976</v>
      </c>
      <c r="I117" s="194">
        <f>'[4]2017-18 DSG allocations'!R119</f>
        <v>25.943895867148218</v>
      </c>
      <c r="J117" s="196">
        <f>'[4]2017-18 DSG allocations'!T119</f>
        <v>121.512</v>
      </c>
    </row>
    <row r="118" spans="1:10" s="188" customFormat="1" ht="12.75" hidden="1" x14ac:dyDescent="0.2">
      <c r="A118" s="76">
        <v>876</v>
      </c>
      <c r="B118" s="179" t="s">
        <v>161</v>
      </c>
      <c r="C118" s="225">
        <f>'[4]2017-18 DSG allocations'!E120</f>
        <v>83.008078850271872</v>
      </c>
      <c r="D118" s="226">
        <f>'[4]2017-18 DSG allocations'!O120</f>
        <v>8.9462526846146275</v>
      </c>
      <c r="E118" s="227">
        <f>'[4]2017-18 DSG allocations'!P120</f>
        <v>15.787751133039317</v>
      </c>
      <c r="F118" s="190">
        <f t="shared" si="3"/>
        <v>107.74208266792583</v>
      </c>
      <c r="G118" s="194">
        <f>'[4]2017-18 DSG allocations'!H120</f>
        <v>56.236637432066871</v>
      </c>
      <c r="H118" s="196">
        <f t="shared" si="4"/>
        <v>8.9462526846146275</v>
      </c>
      <c r="I118" s="194">
        <f>'[4]2017-18 DSG allocations'!R120</f>
        <v>14.055751133039315</v>
      </c>
      <c r="J118" s="196">
        <f>'[4]2017-18 DSG allocations'!T120</f>
        <v>79.239000000000004</v>
      </c>
    </row>
    <row r="119" spans="1:10" s="188" customFormat="1" ht="12.75" hidden="1" x14ac:dyDescent="0.2">
      <c r="A119" s="76">
        <v>877</v>
      </c>
      <c r="B119" s="179" t="s">
        <v>162</v>
      </c>
      <c r="C119" s="225">
        <f>'[4]2017-18 DSG allocations'!E121</f>
        <v>125.45337374057945</v>
      </c>
      <c r="D119" s="226">
        <f>'[4]2017-18 DSG allocations'!O121</f>
        <v>11.932245694002123</v>
      </c>
      <c r="E119" s="227">
        <f>'[4]2017-18 DSG allocations'!P121</f>
        <v>20.876874310214038</v>
      </c>
      <c r="F119" s="190">
        <f t="shared" si="3"/>
        <v>158.26249374479562</v>
      </c>
      <c r="G119" s="194">
        <f>'[4]2017-18 DSG allocations'!H121</f>
        <v>79.45431655372245</v>
      </c>
      <c r="H119" s="196">
        <f t="shared" si="4"/>
        <v>11.932245694002123</v>
      </c>
      <c r="I119" s="194">
        <f>'[4]2017-18 DSG allocations'!R121</f>
        <v>19.403877910214039</v>
      </c>
      <c r="J119" s="196">
        <f>'[4]2017-18 DSG allocations'!T121</f>
        <v>110.79</v>
      </c>
    </row>
    <row r="120" spans="1:10" s="188" customFormat="1" ht="12.75" hidden="1" x14ac:dyDescent="0.2">
      <c r="A120" s="76">
        <v>878</v>
      </c>
      <c r="B120" s="179" t="s">
        <v>163</v>
      </c>
      <c r="C120" s="225">
        <f>'[4]2017-18 DSG allocations'!E122</f>
        <v>388.59541970856344</v>
      </c>
      <c r="D120" s="226">
        <f>'[4]2017-18 DSG allocations'!O122</f>
        <v>35.864379846012874</v>
      </c>
      <c r="E120" s="227">
        <f>'[4]2017-18 DSG allocations'!P122</f>
        <v>63.481331382529291</v>
      </c>
      <c r="F120" s="190">
        <f t="shared" si="3"/>
        <v>487.94113093710558</v>
      </c>
      <c r="G120" s="194">
        <f>'[4]2017-18 DSG allocations'!H122</f>
        <v>212.48347755349238</v>
      </c>
      <c r="H120" s="196">
        <f t="shared" si="4"/>
        <v>35.864379846012874</v>
      </c>
      <c r="I120" s="194">
        <f>'[4]2017-18 DSG allocations'!R122</f>
        <v>57.398826382529293</v>
      </c>
      <c r="J120" s="196">
        <f>'[4]2017-18 DSG allocations'!T122</f>
        <v>305.74700000000001</v>
      </c>
    </row>
    <row r="121" spans="1:10" s="188" customFormat="1" ht="12.75" hidden="1" x14ac:dyDescent="0.2">
      <c r="A121" s="76">
        <v>879</v>
      </c>
      <c r="B121" s="179" t="s">
        <v>164</v>
      </c>
      <c r="C121" s="225">
        <f>'[4]2017-18 DSG allocations'!E123</f>
        <v>146.17422220603959</v>
      </c>
      <c r="D121" s="226">
        <f>'[4]2017-18 DSG allocations'!O123</f>
        <v>15.211214449664196</v>
      </c>
      <c r="E121" s="227">
        <f>'[4]2017-18 DSG allocations'!P123</f>
        <v>29.623878701856025</v>
      </c>
      <c r="F121" s="190">
        <f t="shared" si="3"/>
        <v>191.00931535755981</v>
      </c>
      <c r="G121" s="194">
        <f>'[4]2017-18 DSG allocations'!H123</f>
        <v>38.960092609779565</v>
      </c>
      <c r="H121" s="196">
        <f t="shared" si="4"/>
        <v>15.211214449664196</v>
      </c>
      <c r="I121" s="194">
        <f>'[4]2017-18 DSG allocations'!R123</f>
        <v>22.575270701856027</v>
      </c>
      <c r="J121" s="196">
        <f>'[4]2017-18 DSG allocations'!T123</f>
        <v>76.747</v>
      </c>
    </row>
    <row r="122" spans="1:10" s="188" customFormat="1" ht="12.75" hidden="1" x14ac:dyDescent="0.2">
      <c r="A122" s="76">
        <v>880</v>
      </c>
      <c r="B122" s="179" t="s">
        <v>165</v>
      </c>
      <c r="C122" s="225">
        <f>'[4]2017-18 DSG allocations'!E124</f>
        <v>71.463252518612947</v>
      </c>
      <c r="D122" s="226">
        <f>'[4]2017-18 DSG allocations'!O124</f>
        <v>6.8219464505839937</v>
      </c>
      <c r="E122" s="227">
        <f>'[4]2017-18 DSG allocations'!P124</f>
        <v>17.155250940140586</v>
      </c>
      <c r="F122" s="190">
        <f t="shared" si="3"/>
        <v>95.440449909337531</v>
      </c>
      <c r="G122" s="194">
        <f>'[4]2017-18 DSG allocations'!H124</f>
        <v>18.255216811238945</v>
      </c>
      <c r="H122" s="196">
        <f t="shared" si="4"/>
        <v>6.8219464505839937</v>
      </c>
      <c r="I122" s="194">
        <f>'[4]2017-18 DSG allocations'!R124</f>
        <v>11.970088940140586</v>
      </c>
      <c r="J122" s="196">
        <f>'[4]2017-18 DSG allocations'!T124</f>
        <v>37.046999999999997</v>
      </c>
    </row>
    <row r="123" spans="1:10" s="188" customFormat="1" ht="12.75" hidden="1" x14ac:dyDescent="0.2">
      <c r="A123" s="76">
        <v>881</v>
      </c>
      <c r="B123" s="179" t="s">
        <v>166</v>
      </c>
      <c r="C123" s="225">
        <f>'[4]2017-18 DSG allocations'!E125</f>
        <v>819.52904366255166</v>
      </c>
      <c r="D123" s="226">
        <f>'[4]2017-18 DSG allocations'!O125</f>
        <v>75.165222595240607</v>
      </c>
      <c r="E123" s="227">
        <f>'[4]2017-18 DSG allocations'!P125</f>
        <v>130.4187482794627</v>
      </c>
      <c r="F123" s="190">
        <f t="shared" si="3"/>
        <v>1025.1130145372549</v>
      </c>
      <c r="G123" s="194">
        <f>'[4]2017-18 DSG allocations'!H125</f>
        <v>330.90670022840163</v>
      </c>
      <c r="H123" s="196">
        <f t="shared" si="4"/>
        <v>75.165222595240607</v>
      </c>
      <c r="I123" s="194">
        <f>'[4]2017-18 DSG allocations'!R125</f>
        <v>112.5759352794627</v>
      </c>
      <c r="J123" s="196">
        <f>'[4]2017-18 DSG allocations'!T125</f>
        <v>518.64800000000002</v>
      </c>
    </row>
    <row r="124" spans="1:10" s="188" customFormat="1" ht="12.75" hidden="1" x14ac:dyDescent="0.2">
      <c r="A124" s="76">
        <v>882</v>
      </c>
      <c r="B124" s="179" t="s">
        <v>167</v>
      </c>
      <c r="C124" s="225">
        <f>'[4]2017-18 DSG allocations'!E126</f>
        <v>116.37676890151567</v>
      </c>
      <c r="D124" s="226">
        <f>'[4]2017-18 DSG allocations'!O126</f>
        <v>9.5406490499999972</v>
      </c>
      <c r="E124" s="227">
        <f>'[4]2017-18 DSG allocations'!P126</f>
        <v>17.783562112743727</v>
      </c>
      <c r="F124" s="190">
        <f t="shared" si="3"/>
        <v>143.7009800642594</v>
      </c>
      <c r="G124" s="194">
        <f>'[4]2017-18 DSG allocations'!H126</f>
        <v>37.13585095699969</v>
      </c>
      <c r="H124" s="196">
        <f t="shared" si="4"/>
        <v>9.5406490499999972</v>
      </c>
      <c r="I124" s="194">
        <f>'[4]2017-18 DSG allocations'!R126</f>
        <v>12.852087112743726</v>
      </c>
      <c r="J124" s="196">
        <f>'[4]2017-18 DSG allocations'!T126</f>
        <v>59.529000000000003</v>
      </c>
    </row>
    <row r="125" spans="1:10" s="188" customFormat="1" ht="12.75" hidden="1" x14ac:dyDescent="0.2">
      <c r="A125" s="76">
        <v>883</v>
      </c>
      <c r="B125" s="179" t="s">
        <v>168</v>
      </c>
      <c r="C125" s="225">
        <f>'[4]2017-18 DSG allocations'!E127</f>
        <v>112.56771917788015</v>
      </c>
      <c r="D125" s="226">
        <f>'[4]2017-18 DSG allocations'!O127</f>
        <v>10.857962997304002</v>
      </c>
      <c r="E125" s="227">
        <f>'[4]2017-18 DSG allocations'!P127</f>
        <v>21.753174197306432</v>
      </c>
      <c r="F125" s="190">
        <f t="shared" si="3"/>
        <v>145.17885637249057</v>
      </c>
      <c r="G125" s="194">
        <f>'[4]2017-18 DSG allocations'!H127</f>
        <v>21.242903893866135</v>
      </c>
      <c r="H125" s="196">
        <f t="shared" si="4"/>
        <v>10.857962997304002</v>
      </c>
      <c r="I125" s="194">
        <f>'[4]2017-18 DSG allocations'!R127</f>
        <v>16.008172197306433</v>
      </c>
      <c r="J125" s="196">
        <f>'[4]2017-18 DSG allocations'!T127</f>
        <v>48.109000000000002</v>
      </c>
    </row>
    <row r="126" spans="1:10" s="188" customFormat="1" ht="12.75" hidden="1" x14ac:dyDescent="0.2">
      <c r="A126" s="76">
        <v>884</v>
      </c>
      <c r="B126" s="179" t="s">
        <v>169</v>
      </c>
      <c r="C126" s="225">
        <f>'[4]2017-18 DSG allocations'!E128</f>
        <v>97.117350206763632</v>
      </c>
      <c r="D126" s="226">
        <f>'[4]2017-18 DSG allocations'!O128</f>
        <v>8.5708759741319991</v>
      </c>
      <c r="E126" s="227">
        <f>'[4]2017-18 DSG allocations'!P128</f>
        <v>14.331544676224306</v>
      </c>
      <c r="F126" s="190">
        <f t="shared" si="3"/>
        <v>120.01977085711994</v>
      </c>
      <c r="G126" s="194">
        <f>'[4]2017-18 DSG allocations'!H128</f>
        <v>55.914754125344629</v>
      </c>
      <c r="H126" s="196">
        <f t="shared" si="4"/>
        <v>8.5708759741319991</v>
      </c>
      <c r="I126" s="194">
        <f>'[4]2017-18 DSG allocations'!R128</f>
        <v>12.194058676224305</v>
      </c>
      <c r="J126" s="196">
        <f>'[4]2017-18 DSG allocations'!T128</f>
        <v>76.680000000000007</v>
      </c>
    </row>
    <row r="127" spans="1:10" s="188" customFormat="1" ht="12.75" hidden="1" x14ac:dyDescent="0.2">
      <c r="A127" s="76">
        <v>885</v>
      </c>
      <c r="B127" s="179" t="s">
        <v>170</v>
      </c>
      <c r="C127" s="225">
        <f>'[4]2017-18 DSG allocations'!E129</f>
        <v>307.63651377237727</v>
      </c>
      <c r="D127" s="226">
        <f>'[4]2017-18 DSG allocations'!O129</f>
        <v>28.420547888655975</v>
      </c>
      <c r="E127" s="227">
        <f>'[4]2017-18 DSG allocations'!P129</f>
        <v>48.08111957404887</v>
      </c>
      <c r="F127" s="190">
        <f t="shared" si="3"/>
        <v>384.13818123508213</v>
      </c>
      <c r="G127" s="194">
        <f>'[4]2017-18 DSG allocations'!H129</f>
        <v>146.44761279722928</v>
      </c>
      <c r="H127" s="196">
        <f t="shared" si="4"/>
        <v>28.420547888655975</v>
      </c>
      <c r="I127" s="194">
        <f>'[4]2017-18 DSG allocations'!R129</f>
        <v>39.591445574048869</v>
      </c>
      <c r="J127" s="196">
        <f>'[4]2017-18 DSG allocations'!T129</f>
        <v>214.46</v>
      </c>
    </row>
    <row r="128" spans="1:10" s="188" customFormat="1" ht="12.75" hidden="1" x14ac:dyDescent="0.2">
      <c r="A128" s="76">
        <v>886</v>
      </c>
      <c r="B128" s="179" t="s">
        <v>171</v>
      </c>
      <c r="C128" s="225">
        <f>'[4]2017-18 DSG allocations'!E130</f>
        <v>858.05799013743331</v>
      </c>
      <c r="D128" s="226">
        <f>'[4]2017-18 DSG allocations'!O130</f>
        <v>80.325270921030764</v>
      </c>
      <c r="E128" s="227">
        <f>'[4]2017-18 DSG allocations'!P130</f>
        <v>189.67238438263198</v>
      </c>
      <c r="F128" s="190">
        <f t="shared" si="3"/>
        <v>1128.055645441096</v>
      </c>
      <c r="G128" s="194">
        <f>'[4]2017-18 DSG allocations'!H130</f>
        <v>414.63632385972733</v>
      </c>
      <c r="H128" s="196">
        <f t="shared" si="4"/>
        <v>80.325270921030764</v>
      </c>
      <c r="I128" s="194">
        <f>'[4]2017-18 DSG allocations'!R130</f>
        <v>174.06289238263199</v>
      </c>
      <c r="J128" s="196">
        <f>'[4]2017-18 DSG allocations'!T130</f>
        <v>669.024</v>
      </c>
    </row>
    <row r="129" spans="1:10" s="188" customFormat="1" ht="12.75" hidden="1" x14ac:dyDescent="0.2">
      <c r="A129" s="76">
        <v>887</v>
      </c>
      <c r="B129" s="179" t="s">
        <v>172</v>
      </c>
      <c r="C129" s="225">
        <f>'[4]2017-18 DSG allocations'!E131</f>
        <v>166.62856243725287</v>
      </c>
      <c r="D129" s="226">
        <f>'[4]2017-18 DSG allocations'!O131</f>
        <v>16.166644309999999</v>
      </c>
      <c r="E129" s="227">
        <f>'[4]2017-18 DSG allocations'!P131</f>
        <v>37.383056939590524</v>
      </c>
      <c r="F129" s="190">
        <f t="shared" si="3"/>
        <v>220.17826368684339</v>
      </c>
      <c r="G129" s="194">
        <f>'[4]2017-18 DSG allocations'!H131</f>
        <v>48.707727720196871</v>
      </c>
      <c r="H129" s="196">
        <f t="shared" si="4"/>
        <v>16.166644309999999</v>
      </c>
      <c r="I129" s="194">
        <f>'[4]2017-18 DSG allocations'!R131</f>
        <v>26.062078939590524</v>
      </c>
      <c r="J129" s="196">
        <f>'[4]2017-18 DSG allocations'!T131</f>
        <v>90.936000000000007</v>
      </c>
    </row>
    <row r="130" spans="1:10" s="188" customFormat="1" ht="12.75" hidden="1" x14ac:dyDescent="0.2">
      <c r="A130" s="76">
        <v>888</v>
      </c>
      <c r="B130" s="179" t="s">
        <v>173</v>
      </c>
      <c r="C130" s="225">
        <f>'[4]2017-18 DSG allocations'!E132</f>
        <v>714.67128339322005</v>
      </c>
      <c r="D130" s="226">
        <f>'[4]2017-18 DSG allocations'!O132</f>
        <v>68.174319703724592</v>
      </c>
      <c r="E130" s="227">
        <f>'[4]2017-18 DSG allocations'!P132</f>
        <v>106.72001130440658</v>
      </c>
      <c r="F130" s="190">
        <f t="shared" si="3"/>
        <v>889.56561440135124</v>
      </c>
      <c r="G130" s="194">
        <f>'[4]2017-18 DSG allocations'!H132</f>
        <v>624.49099999450209</v>
      </c>
      <c r="H130" s="196">
        <f t="shared" si="4"/>
        <v>68.174319703724592</v>
      </c>
      <c r="I130" s="194">
        <f>'[4]2017-18 DSG allocations'!R132</f>
        <v>97.093839304406586</v>
      </c>
      <c r="J130" s="196">
        <f>'[4]2017-18 DSG allocations'!T132</f>
        <v>789.75900000000001</v>
      </c>
    </row>
    <row r="131" spans="1:10" s="188" customFormat="1" ht="12.75" hidden="1" x14ac:dyDescent="0.2">
      <c r="A131" s="76">
        <v>889</v>
      </c>
      <c r="B131" s="179" t="s">
        <v>174</v>
      </c>
      <c r="C131" s="225">
        <f>'[4]2017-18 DSG allocations'!E133</f>
        <v>118.78200773202448</v>
      </c>
      <c r="D131" s="226">
        <f>'[4]2017-18 DSG allocations'!O133</f>
        <v>10.935628870934259</v>
      </c>
      <c r="E131" s="227">
        <f>'[4]2017-18 DSG allocations'!P133</f>
        <v>20.092811974069019</v>
      </c>
      <c r="F131" s="190">
        <f t="shared" si="3"/>
        <v>149.81044857702776</v>
      </c>
      <c r="G131" s="194">
        <f>'[4]2017-18 DSG allocations'!H133</f>
        <v>71.112836412165493</v>
      </c>
      <c r="H131" s="196">
        <f t="shared" si="4"/>
        <v>10.935628870934259</v>
      </c>
      <c r="I131" s="194">
        <f>'[4]2017-18 DSG allocations'!R133</f>
        <v>18.950982974069017</v>
      </c>
      <c r="J131" s="196">
        <f>'[4]2017-18 DSG allocations'!T133</f>
        <v>100.999</v>
      </c>
    </row>
    <row r="132" spans="1:10" s="188" customFormat="1" ht="12.75" hidden="1" x14ac:dyDescent="0.2">
      <c r="A132" s="76">
        <v>890</v>
      </c>
      <c r="B132" s="179" t="s">
        <v>175</v>
      </c>
      <c r="C132" s="225">
        <f>'[4]2017-18 DSG allocations'!E134</f>
        <v>79.784450679765754</v>
      </c>
      <c r="D132" s="226">
        <f>'[4]2017-18 DSG allocations'!O134</f>
        <v>7.4579612863920026</v>
      </c>
      <c r="E132" s="227">
        <f>'[4]2017-18 DSG allocations'!P134</f>
        <v>18.680385717054779</v>
      </c>
      <c r="F132" s="190">
        <f t="shared" ref="F132:F153" si="5">SUM(C132:E132)</f>
        <v>105.92279768321254</v>
      </c>
      <c r="G132" s="194">
        <f>'[4]2017-18 DSG allocations'!H134</f>
        <v>21.148407060044772</v>
      </c>
      <c r="H132" s="196">
        <f t="shared" ref="H132:H153" si="6">D132</f>
        <v>7.4579612863920026</v>
      </c>
      <c r="I132" s="194">
        <f>'[4]2017-18 DSG allocations'!R134</f>
        <v>15.034715717054778</v>
      </c>
      <c r="J132" s="196">
        <f>'[4]2017-18 DSG allocations'!T134</f>
        <v>43.640999999999998</v>
      </c>
    </row>
    <row r="133" spans="1:10" s="188" customFormat="1" ht="12.75" hidden="1" x14ac:dyDescent="0.2">
      <c r="A133" s="76">
        <v>891</v>
      </c>
      <c r="B133" s="179" t="s">
        <v>176</v>
      </c>
      <c r="C133" s="225">
        <f>'[4]2017-18 DSG allocations'!E135</f>
        <v>459.36970415866443</v>
      </c>
      <c r="D133" s="226">
        <f>'[4]2017-18 DSG allocations'!O135</f>
        <v>42.548230950000018</v>
      </c>
      <c r="E133" s="227">
        <f>'[4]2017-18 DSG allocations'!P135</f>
        <v>60.515326871468552</v>
      </c>
      <c r="F133" s="190">
        <f t="shared" si="5"/>
        <v>562.43326198013301</v>
      </c>
      <c r="G133" s="194">
        <f>'[4]2017-18 DSG allocations'!H135</f>
        <v>210.10980258498938</v>
      </c>
      <c r="H133" s="196">
        <f t="shared" si="6"/>
        <v>42.548230950000018</v>
      </c>
      <c r="I133" s="194">
        <f>'[4]2017-18 DSG allocations'!R135</f>
        <v>55.299823871468554</v>
      </c>
      <c r="J133" s="196">
        <f>'[4]2017-18 DSG allocations'!T135</f>
        <v>307.95800000000003</v>
      </c>
    </row>
    <row r="134" spans="1:10" s="188" customFormat="1" ht="12.75" hidden="1" x14ac:dyDescent="0.2">
      <c r="A134" s="76">
        <v>892</v>
      </c>
      <c r="B134" s="179" t="s">
        <v>177</v>
      </c>
      <c r="C134" s="225">
        <f>'[4]2017-18 DSG allocations'!E136</f>
        <v>206.82587883141821</v>
      </c>
      <c r="D134" s="226">
        <f>'[4]2017-18 DSG allocations'!O136</f>
        <v>20.803387179999987</v>
      </c>
      <c r="E134" s="227">
        <f>'[4]2017-18 DSG allocations'!P136</f>
        <v>29.432297165725895</v>
      </c>
      <c r="F134" s="190">
        <f t="shared" si="5"/>
        <v>257.06156317714408</v>
      </c>
      <c r="G134" s="194">
        <f>'[4]2017-18 DSG allocations'!H136</f>
        <v>67.423125513767189</v>
      </c>
      <c r="H134" s="196">
        <f t="shared" si="6"/>
        <v>20.803387179999987</v>
      </c>
      <c r="I134" s="194">
        <f>'[4]2017-18 DSG allocations'!R136</f>
        <v>24.113971165725896</v>
      </c>
      <c r="J134" s="196">
        <f>'[4]2017-18 DSG allocations'!T136</f>
        <v>112.34</v>
      </c>
    </row>
    <row r="135" spans="1:10" s="188" customFormat="1" ht="12.75" hidden="1" x14ac:dyDescent="0.2">
      <c r="A135" s="76">
        <v>893</v>
      </c>
      <c r="B135" s="179" t="s">
        <v>178</v>
      </c>
      <c r="C135" s="225">
        <f>'[4]2017-18 DSG allocations'!E137</f>
        <v>156.25910579246357</v>
      </c>
      <c r="D135" s="226">
        <f>'[4]2017-18 DSG allocations'!O137</f>
        <v>13.528364595270007</v>
      </c>
      <c r="E135" s="227">
        <f>'[4]2017-18 DSG allocations'!P137</f>
        <v>25.078872175546241</v>
      </c>
      <c r="F135" s="190">
        <f t="shared" si="5"/>
        <v>194.86634256327983</v>
      </c>
      <c r="G135" s="194">
        <f>'[4]2017-18 DSG allocations'!H137</f>
        <v>90.579083182295562</v>
      </c>
      <c r="H135" s="196">
        <f t="shared" si="6"/>
        <v>13.528364595270007</v>
      </c>
      <c r="I135" s="194">
        <f>'[4]2017-18 DSG allocations'!R137</f>
        <v>20.24086817554624</v>
      </c>
      <c r="J135" s="196">
        <f>'[4]2017-18 DSG allocations'!T137</f>
        <v>124.348</v>
      </c>
    </row>
    <row r="136" spans="1:10" s="188" customFormat="1" ht="12.75" hidden="1" x14ac:dyDescent="0.2">
      <c r="A136" s="76">
        <v>894</v>
      </c>
      <c r="B136" s="179" t="s">
        <v>179</v>
      </c>
      <c r="C136" s="225">
        <f>'[4]2017-18 DSG allocations'!E138</f>
        <v>107.49029061742907</v>
      </c>
      <c r="D136" s="226">
        <f>'[4]2017-18 DSG allocations'!O138</f>
        <v>11.127815856103958</v>
      </c>
      <c r="E136" s="227">
        <f>'[4]2017-18 DSG allocations'!P138</f>
        <v>20.146938514668832</v>
      </c>
      <c r="F136" s="190">
        <f t="shared" si="5"/>
        <v>138.76504498820185</v>
      </c>
      <c r="G136" s="194">
        <f>'[4]2017-18 DSG allocations'!H138</f>
        <v>78.771366226174052</v>
      </c>
      <c r="H136" s="196">
        <f t="shared" si="6"/>
        <v>11.127815856103958</v>
      </c>
      <c r="I136" s="194">
        <f>'[4]2017-18 DSG allocations'!R138</f>
        <v>19.126938514668833</v>
      </c>
      <c r="J136" s="196">
        <f>'[4]2017-18 DSG allocations'!T138</f>
        <v>109.026</v>
      </c>
    </row>
    <row r="137" spans="1:10" s="188" customFormat="1" ht="12.75" hidden="1" x14ac:dyDescent="0.2">
      <c r="A137" s="76">
        <v>895</v>
      </c>
      <c r="B137" s="179" t="s">
        <v>180</v>
      </c>
      <c r="C137" s="225">
        <f>'[4]2017-18 DSG allocations'!E139</f>
        <v>205.51432278339539</v>
      </c>
      <c r="D137" s="226">
        <f>'[4]2017-18 DSG allocations'!O139</f>
        <v>18.65816549875856</v>
      </c>
      <c r="E137" s="227">
        <f>'[4]2017-18 DSG allocations'!P139</f>
        <v>33.147855574316068</v>
      </c>
      <c r="F137" s="190">
        <f t="shared" si="5"/>
        <v>257.32034385647</v>
      </c>
      <c r="G137" s="194">
        <f>'[4]2017-18 DSG allocations'!H139</f>
        <v>89.192625092427377</v>
      </c>
      <c r="H137" s="196">
        <f t="shared" si="6"/>
        <v>18.65816549875856</v>
      </c>
      <c r="I137" s="194">
        <f>'[4]2017-18 DSG allocations'!R139</f>
        <v>29.629028574316067</v>
      </c>
      <c r="J137" s="196">
        <f>'[4]2017-18 DSG allocations'!T139</f>
        <v>137.47999999999999</v>
      </c>
    </row>
    <row r="138" spans="1:10" s="188" customFormat="1" ht="12.75" hidden="1" x14ac:dyDescent="0.2">
      <c r="A138" s="76">
        <v>896</v>
      </c>
      <c r="B138" s="179" t="s">
        <v>181</v>
      </c>
      <c r="C138" s="225">
        <f>'[4]2017-18 DSG allocations'!E140</f>
        <v>197.38836494916941</v>
      </c>
      <c r="D138" s="226">
        <f>'[4]2017-18 DSG allocations'!O140</f>
        <v>17.439484759999981</v>
      </c>
      <c r="E138" s="227">
        <f>'[4]2017-18 DSG allocations'!P140</f>
        <v>36.403318932587908</v>
      </c>
      <c r="F138" s="190">
        <f t="shared" si="5"/>
        <v>251.23116864175728</v>
      </c>
      <c r="G138" s="194">
        <f>'[4]2017-18 DSG allocations'!H140</f>
        <v>146.08480578054244</v>
      </c>
      <c r="H138" s="196">
        <f t="shared" si="6"/>
        <v>17.439484759999981</v>
      </c>
      <c r="I138" s="194">
        <f>'[4]2017-18 DSG allocations'!R140</f>
        <v>33.332153932587907</v>
      </c>
      <c r="J138" s="196">
        <f>'[4]2017-18 DSG allocations'!T140</f>
        <v>196.85599999999999</v>
      </c>
    </row>
    <row r="139" spans="1:10" s="188" customFormat="1" ht="12.75" hidden="1" x14ac:dyDescent="0.2">
      <c r="A139" s="76">
        <v>908</v>
      </c>
      <c r="B139" s="179" t="s">
        <v>182</v>
      </c>
      <c r="C139" s="225">
        <f>'[4]2017-18 DSG allocations'!E141</f>
        <v>296.79114245499585</v>
      </c>
      <c r="D139" s="226">
        <f>'[4]2017-18 DSG allocations'!O141</f>
        <v>26.517325410000062</v>
      </c>
      <c r="E139" s="227">
        <f>'[4]2017-18 DSG allocations'!P141</f>
        <v>39.068173815661432</v>
      </c>
      <c r="F139" s="190">
        <f t="shared" si="5"/>
        <v>362.37664168065737</v>
      </c>
      <c r="G139" s="194">
        <f>'[4]2017-18 DSG allocations'!H141</f>
        <v>97.117155999726833</v>
      </c>
      <c r="H139" s="196">
        <f t="shared" si="6"/>
        <v>26.517325410000062</v>
      </c>
      <c r="I139" s="194">
        <f>'[4]2017-18 DSG allocations'!R141</f>
        <v>27.356327815661434</v>
      </c>
      <c r="J139" s="196">
        <f>'[4]2017-18 DSG allocations'!T141</f>
        <v>150.99100000000001</v>
      </c>
    </row>
    <row r="140" spans="1:10" s="188" customFormat="1" ht="12.75" hidden="1" x14ac:dyDescent="0.2">
      <c r="A140" s="76">
        <v>909</v>
      </c>
      <c r="B140" s="179" t="s">
        <v>183</v>
      </c>
      <c r="C140" s="225">
        <f>'[4]2017-18 DSG allocations'!E142</f>
        <v>281.67686534399292</v>
      </c>
      <c r="D140" s="226">
        <f>'[4]2017-18 DSG allocations'!O142</f>
        <v>24.277672024441578</v>
      </c>
      <c r="E140" s="227">
        <f>'[4]2017-18 DSG allocations'!P142</f>
        <v>39.368026365103155</v>
      </c>
      <c r="F140" s="190">
        <f t="shared" si="5"/>
        <v>345.32256373353766</v>
      </c>
      <c r="G140" s="194">
        <f>'[4]2017-18 DSG allocations'!H142</f>
        <v>182.59530141573387</v>
      </c>
      <c r="H140" s="196">
        <f t="shared" si="6"/>
        <v>24.277672024441578</v>
      </c>
      <c r="I140" s="194">
        <f>'[4]2017-18 DSG allocations'!R142</f>
        <v>35.782352365103158</v>
      </c>
      <c r="J140" s="196">
        <f>'[4]2017-18 DSG allocations'!T142</f>
        <v>242.655</v>
      </c>
    </row>
    <row r="141" spans="1:10" s="188" customFormat="1" ht="12.75" hidden="1" x14ac:dyDescent="0.2">
      <c r="A141" s="76">
        <v>916</v>
      </c>
      <c r="B141" s="179" t="s">
        <v>184</v>
      </c>
      <c r="C141" s="225">
        <f>'[4]2017-18 DSG allocations'!E143</f>
        <v>339.65838348675175</v>
      </c>
      <c r="D141" s="226">
        <f>'[4]2017-18 DSG allocations'!O143</f>
        <v>30.0555214</v>
      </c>
      <c r="E141" s="227">
        <f>'[4]2017-18 DSG allocations'!P143</f>
        <v>57.213334371047452</v>
      </c>
      <c r="F141" s="190">
        <f t="shared" si="5"/>
        <v>426.92723925779916</v>
      </c>
      <c r="G141" s="194">
        <f>'[4]2017-18 DSG allocations'!H143</f>
        <v>170.97442957382583</v>
      </c>
      <c r="H141" s="196">
        <f t="shared" si="6"/>
        <v>30.0555214</v>
      </c>
      <c r="I141" s="194">
        <f>'[4]2017-18 DSG allocations'!R143</f>
        <v>53.531004371047452</v>
      </c>
      <c r="J141" s="196">
        <f>'[4]2017-18 DSG allocations'!T143</f>
        <v>254.56100000000001</v>
      </c>
    </row>
    <row r="142" spans="1:10" s="188" customFormat="1" ht="12.75" hidden="1" x14ac:dyDescent="0.2">
      <c r="A142" s="76">
        <v>919</v>
      </c>
      <c r="B142" s="179" t="s">
        <v>185</v>
      </c>
      <c r="C142" s="225">
        <f>'[4]2017-18 DSG allocations'!E144</f>
        <v>725.82566059054818</v>
      </c>
      <c r="D142" s="226">
        <f>'[4]2017-18 DSG allocations'!O144</f>
        <v>79.570728934661034</v>
      </c>
      <c r="E142" s="227">
        <f>'[4]2017-18 DSG allocations'!P144</f>
        <v>104.16093383644791</v>
      </c>
      <c r="F142" s="190">
        <f t="shared" si="5"/>
        <v>909.55732336165715</v>
      </c>
      <c r="G142" s="194">
        <f>'[4]2017-18 DSG allocations'!H144</f>
        <v>419.29537865612423</v>
      </c>
      <c r="H142" s="196">
        <f t="shared" si="6"/>
        <v>79.570728934661034</v>
      </c>
      <c r="I142" s="194">
        <f>'[4]2017-18 DSG allocations'!R144</f>
        <v>94.569437836447918</v>
      </c>
      <c r="J142" s="196">
        <f>'[4]2017-18 DSG allocations'!T144</f>
        <v>593.43600000000004</v>
      </c>
    </row>
    <row r="143" spans="1:10" s="188" customFormat="1" ht="12.75" hidden="1" x14ac:dyDescent="0.2">
      <c r="A143" s="76">
        <v>921</v>
      </c>
      <c r="B143" s="179" t="s">
        <v>186</v>
      </c>
      <c r="C143" s="225">
        <f>'[4]2017-18 DSG allocations'!E145</f>
        <v>69.298425531138818</v>
      </c>
      <c r="D143" s="226">
        <f>'[4]2017-18 DSG allocations'!O145</f>
        <v>6.1686388937569996</v>
      </c>
      <c r="E143" s="227">
        <f>'[4]2017-18 DSG allocations'!P145</f>
        <v>14.342851413155982</v>
      </c>
      <c r="F143" s="190">
        <f t="shared" si="5"/>
        <v>89.809915838051808</v>
      </c>
      <c r="G143" s="194">
        <f>'[4]2017-18 DSG allocations'!H145</f>
        <v>49.064689860804826</v>
      </c>
      <c r="H143" s="196">
        <f t="shared" si="6"/>
        <v>6.1686388937569996</v>
      </c>
      <c r="I143" s="194">
        <f>'[4]2017-18 DSG allocations'!R145</f>
        <v>12.674851413155981</v>
      </c>
      <c r="J143" s="196">
        <f>'[4]2017-18 DSG allocations'!T145</f>
        <v>67.908000000000001</v>
      </c>
    </row>
    <row r="144" spans="1:10" s="188" customFormat="1" ht="12.75" hidden="1" x14ac:dyDescent="0.2">
      <c r="A144" s="76">
        <v>925</v>
      </c>
      <c r="B144" s="179" t="s">
        <v>187</v>
      </c>
      <c r="C144" s="225">
        <f>'[4]2017-18 DSG allocations'!E146</f>
        <v>403.44608697260855</v>
      </c>
      <c r="D144" s="226">
        <f>'[4]2017-18 DSG allocations'!O146</f>
        <v>37.057452299645711</v>
      </c>
      <c r="E144" s="227">
        <f>'[4]2017-18 DSG allocations'!P146</f>
        <v>75.731223148245078</v>
      </c>
      <c r="F144" s="190">
        <f t="shared" si="5"/>
        <v>516.23476242049935</v>
      </c>
      <c r="G144" s="194">
        <f>'[4]2017-18 DSG allocations'!H146</f>
        <v>159.45511677753544</v>
      </c>
      <c r="H144" s="196">
        <f t="shared" si="6"/>
        <v>37.057452299645711</v>
      </c>
      <c r="I144" s="194">
        <f>'[4]2017-18 DSG allocations'!R146</f>
        <v>58.853401148245077</v>
      </c>
      <c r="J144" s="196">
        <f>'[4]2017-18 DSG allocations'!T146</f>
        <v>255.36600000000001</v>
      </c>
    </row>
    <row r="145" spans="1:10" s="188" customFormat="1" ht="12.75" hidden="1" x14ac:dyDescent="0.2">
      <c r="A145" s="76">
        <v>926</v>
      </c>
      <c r="B145" s="179" t="s">
        <v>188</v>
      </c>
      <c r="C145" s="225">
        <f>'[4]2017-18 DSG allocations'!E147</f>
        <v>464.63729262200957</v>
      </c>
      <c r="D145" s="226">
        <f>'[4]2017-18 DSG allocations'!O147</f>
        <v>40.964607022810227</v>
      </c>
      <c r="E145" s="227">
        <f>'[4]2017-18 DSG allocations'!P147</f>
        <v>75.248079563671013</v>
      </c>
      <c r="F145" s="190">
        <f t="shared" si="5"/>
        <v>580.84997920849082</v>
      </c>
      <c r="G145" s="194">
        <f>'[4]2017-18 DSG allocations'!H147</f>
        <v>206.60323321276263</v>
      </c>
      <c r="H145" s="196">
        <f t="shared" si="6"/>
        <v>40.964607022810227</v>
      </c>
      <c r="I145" s="194">
        <f>'[4]2017-18 DSG allocations'!R147</f>
        <v>65.368079563671017</v>
      </c>
      <c r="J145" s="196">
        <f>'[4]2017-18 DSG allocations'!T147</f>
        <v>312.93599999999998</v>
      </c>
    </row>
    <row r="146" spans="1:10" s="188" customFormat="1" ht="12.75" hidden="1" x14ac:dyDescent="0.2">
      <c r="A146" s="76">
        <v>928</v>
      </c>
      <c r="B146" s="179" t="s">
        <v>189</v>
      </c>
      <c r="C146" s="225">
        <f>'[4]2017-18 DSG allocations'!E148</f>
        <v>449.51079390247617</v>
      </c>
      <c r="D146" s="226">
        <f>'[4]2017-18 DSG allocations'!O148</f>
        <v>42.349308018834556</v>
      </c>
      <c r="E146" s="227">
        <f>'[4]2017-18 DSG allocations'!P148</f>
        <v>66.540813232676271</v>
      </c>
      <c r="F146" s="190">
        <f t="shared" si="5"/>
        <v>558.40091515398694</v>
      </c>
      <c r="G146" s="194">
        <f>'[4]2017-18 DSG allocations'!H148</f>
        <v>141.57653997923691</v>
      </c>
      <c r="H146" s="196">
        <f t="shared" si="6"/>
        <v>42.349308018834556</v>
      </c>
      <c r="I146" s="194">
        <f>'[4]2017-18 DSG allocations'!R148</f>
        <v>49.909815232676273</v>
      </c>
      <c r="J146" s="196">
        <f>'[4]2017-18 DSG allocations'!T148</f>
        <v>233.83600000000001</v>
      </c>
    </row>
    <row r="147" spans="1:10" s="188" customFormat="1" ht="12.75" hidden="1" x14ac:dyDescent="0.2">
      <c r="A147" s="76">
        <v>929</v>
      </c>
      <c r="B147" s="179" t="s">
        <v>190</v>
      </c>
      <c r="C147" s="225">
        <f>'[4]2017-18 DSG allocations'!E149</f>
        <v>177.15700275006631</v>
      </c>
      <c r="D147" s="226">
        <f>'[4]2017-18 DSG allocations'!O149</f>
        <v>15.094628822502507</v>
      </c>
      <c r="E147" s="227">
        <f>'[4]2017-18 DSG allocations'!P149</f>
        <v>32.229468772847575</v>
      </c>
      <c r="F147" s="190">
        <f t="shared" si="5"/>
        <v>224.48110034541639</v>
      </c>
      <c r="G147" s="194">
        <f>'[4]2017-18 DSG allocations'!H149</f>
        <v>115.37153277240931</v>
      </c>
      <c r="H147" s="196">
        <f t="shared" si="6"/>
        <v>15.094628822502507</v>
      </c>
      <c r="I147" s="194">
        <f>'[4]2017-18 DSG allocations'!R149</f>
        <v>29.025468772847574</v>
      </c>
      <c r="J147" s="196">
        <f>'[4]2017-18 DSG allocations'!T149</f>
        <v>159.49199999999999</v>
      </c>
    </row>
    <row r="148" spans="1:10" s="188" customFormat="1" ht="12.75" hidden="1" x14ac:dyDescent="0.2">
      <c r="A148" s="76">
        <v>931</v>
      </c>
      <c r="B148" s="179" t="s">
        <v>191</v>
      </c>
      <c r="C148" s="225">
        <f>'[4]2017-18 DSG allocations'!E150</f>
        <v>356.73144380744679</v>
      </c>
      <c r="D148" s="226">
        <f>'[4]2017-18 DSG allocations'!O150</f>
        <v>35.611413949552599</v>
      </c>
      <c r="E148" s="227">
        <f>'[4]2017-18 DSG allocations'!P150</f>
        <v>58.991084962433142</v>
      </c>
      <c r="F148" s="190">
        <f t="shared" si="5"/>
        <v>451.33394271943251</v>
      </c>
      <c r="G148" s="194">
        <f>'[4]2017-18 DSG allocations'!H150</f>
        <v>138.99467367318377</v>
      </c>
      <c r="H148" s="196">
        <f t="shared" si="6"/>
        <v>35.611413949552599</v>
      </c>
      <c r="I148" s="194">
        <f>'[4]2017-18 DSG allocations'!R150</f>
        <v>49.168416962433142</v>
      </c>
      <c r="J148" s="196">
        <f>'[4]2017-18 DSG allocations'!T150</f>
        <v>223.77500000000001</v>
      </c>
    </row>
    <row r="149" spans="1:10" s="188" customFormat="1" ht="12.75" hidden="1" x14ac:dyDescent="0.2">
      <c r="A149" s="76">
        <v>933</v>
      </c>
      <c r="B149" s="179" t="s">
        <v>192</v>
      </c>
      <c r="C149" s="225">
        <f>'[4]2017-18 DSG allocations'!E151</f>
        <v>280.71417885491468</v>
      </c>
      <c r="D149" s="226">
        <f>'[4]2017-18 DSG allocations'!O151</f>
        <v>25.765705201167442</v>
      </c>
      <c r="E149" s="227">
        <f>'[4]2017-18 DSG allocations'!P151</f>
        <v>49.758388603199236</v>
      </c>
      <c r="F149" s="190">
        <f t="shared" si="5"/>
        <v>356.23827265928139</v>
      </c>
      <c r="G149" s="194">
        <f>'[4]2017-18 DSG allocations'!H151</f>
        <v>144.52334635820466</v>
      </c>
      <c r="H149" s="196">
        <f t="shared" si="6"/>
        <v>25.765705201167442</v>
      </c>
      <c r="I149" s="194">
        <f>'[4]2017-18 DSG allocations'!R151</f>
        <v>45.782217603199236</v>
      </c>
      <c r="J149" s="196">
        <f>'[4]2017-18 DSG allocations'!T151</f>
        <v>216.071</v>
      </c>
    </row>
    <row r="150" spans="1:10" s="188" customFormat="1" ht="12.75" hidden="1" x14ac:dyDescent="0.2">
      <c r="A150" s="76">
        <v>935</v>
      </c>
      <c r="B150" s="179" t="s">
        <v>193</v>
      </c>
      <c r="C150" s="225">
        <f>'[4]2017-18 DSG allocations'!E152</f>
        <v>398.2471687788659</v>
      </c>
      <c r="D150" s="226">
        <f>'[4]2017-18 DSG allocations'!O152</f>
        <v>36.815147268104027</v>
      </c>
      <c r="E150" s="227">
        <f>'[4]2017-18 DSG allocations'!P152</f>
        <v>54.123064850308062</v>
      </c>
      <c r="F150" s="190">
        <f t="shared" si="5"/>
        <v>489.18538089727804</v>
      </c>
      <c r="G150" s="194">
        <f>'[4]2017-18 DSG allocations'!H152</f>
        <v>169.75379150395682</v>
      </c>
      <c r="H150" s="196">
        <f t="shared" si="6"/>
        <v>36.815147268104027</v>
      </c>
      <c r="I150" s="194">
        <f>'[4]2017-18 DSG allocations'!R152</f>
        <v>44.941738050308061</v>
      </c>
      <c r="J150" s="196">
        <f>'[4]2017-18 DSG allocations'!T152</f>
        <v>251.511</v>
      </c>
    </row>
    <row r="151" spans="1:10" s="188" customFormat="1" ht="12.75" hidden="1" x14ac:dyDescent="0.2">
      <c r="A151" s="76">
        <v>936</v>
      </c>
      <c r="B151" s="179" t="s">
        <v>194</v>
      </c>
      <c r="C151" s="225">
        <f>'[4]2017-18 DSG allocations'!E153</f>
        <v>594.36625896312</v>
      </c>
      <c r="D151" s="226">
        <f>'[4]2017-18 DSG allocations'!O153</f>
        <v>67.796263642445965</v>
      </c>
      <c r="E151" s="227">
        <f>'[4]2017-18 DSG allocations'!P153</f>
        <v>142.34712991528153</v>
      </c>
      <c r="F151" s="190">
        <f t="shared" si="5"/>
        <v>804.50965252084757</v>
      </c>
      <c r="G151" s="194">
        <f>'[4]2017-18 DSG allocations'!H153</f>
        <v>308.47323455553584</v>
      </c>
      <c r="H151" s="196">
        <f t="shared" si="6"/>
        <v>67.796263642445965</v>
      </c>
      <c r="I151" s="194">
        <f>'[4]2017-18 DSG allocations'!R153</f>
        <v>130.30063691528153</v>
      </c>
      <c r="J151" s="196">
        <f>'[4]2017-18 DSG allocations'!T153</f>
        <v>506.57</v>
      </c>
    </row>
    <row r="152" spans="1:10" s="188" customFormat="1" ht="12.75" hidden="1" x14ac:dyDescent="0.2">
      <c r="A152" s="76">
        <v>937</v>
      </c>
      <c r="B152" s="179" t="s">
        <v>195</v>
      </c>
      <c r="C152" s="225">
        <f>'[4]2017-18 DSG allocations'!E154</f>
        <v>310.50485455544128</v>
      </c>
      <c r="D152" s="226">
        <f>'[4]2017-18 DSG allocations'!O154</f>
        <v>30.469421196800038</v>
      </c>
      <c r="E152" s="227">
        <f>'[4]2017-18 DSG allocations'!P154</f>
        <v>57.645404522351122</v>
      </c>
      <c r="F152" s="190">
        <f t="shared" si="5"/>
        <v>398.61968027459244</v>
      </c>
      <c r="G152" s="194">
        <f>'[4]2017-18 DSG allocations'!H154</f>
        <v>153.11117660506324</v>
      </c>
      <c r="H152" s="196">
        <f t="shared" si="6"/>
        <v>30.469421196800038</v>
      </c>
      <c r="I152" s="194">
        <f>'[4]2017-18 DSG allocations'!R154</f>
        <v>51.895412522351123</v>
      </c>
      <c r="J152" s="196">
        <f>'[4]2017-18 DSG allocations'!T154</f>
        <v>235.476</v>
      </c>
    </row>
    <row r="153" spans="1:10" s="188" customFormat="1" ht="12.75" hidden="1" x14ac:dyDescent="0.2">
      <c r="A153" s="105">
        <v>938</v>
      </c>
      <c r="B153" s="199" t="s">
        <v>196</v>
      </c>
      <c r="C153" s="228">
        <f>'[4]2017-18 DSG allocations'!E155</f>
        <v>434.93786334764553</v>
      </c>
      <c r="D153" s="229">
        <f>'[4]2017-18 DSG allocations'!O155</f>
        <v>44.998613279548834</v>
      </c>
      <c r="E153" s="230">
        <f>'[4]2017-18 DSG allocations'!P155</f>
        <v>75.665681614566196</v>
      </c>
      <c r="F153" s="201">
        <f t="shared" si="5"/>
        <v>555.60215824176055</v>
      </c>
      <c r="G153" s="205">
        <f>'[4]2017-18 DSG allocations'!H155</f>
        <v>287.40332864612753</v>
      </c>
      <c r="H153" s="207">
        <f t="shared" si="6"/>
        <v>44.998613279548834</v>
      </c>
      <c r="I153" s="205">
        <f>'[4]2017-18 DSG allocations'!R155</f>
        <v>70.675848614566192</v>
      </c>
      <c r="J153" s="207">
        <f>'[4]2017-18 DSG allocations'!T155</f>
        <v>403.07799999999997</v>
      </c>
    </row>
    <row r="154" spans="1:10" hidden="1" x14ac:dyDescent="0.25">
      <c r="C154" s="237" t="s">
        <v>258</v>
      </c>
      <c r="D154" s="237"/>
      <c r="E154" s="237"/>
      <c r="G154" s="237" t="s">
        <v>259</v>
      </c>
      <c r="H154" s="237"/>
      <c r="I154" s="237"/>
    </row>
    <row r="155" spans="1:10" ht="14.25" hidden="1" x14ac:dyDescent="0.2">
      <c r="C155" s="238">
        <f t="shared" ref="C155:F155" si="7">(C69*1000000)</f>
        <v>115395359.40723011</v>
      </c>
      <c r="D155" s="239">
        <f t="shared" si="7"/>
        <v>11744710.757999994</v>
      </c>
      <c r="E155" s="240">
        <f t="shared" si="7"/>
        <v>19833801.184057709</v>
      </c>
      <c r="F155" s="241">
        <f t="shared" si="7"/>
        <v>146973871.34928781</v>
      </c>
      <c r="G155" s="238">
        <f>(G69*1000000)</f>
        <v>103753606.03715311</v>
      </c>
      <c r="H155" s="239">
        <f>(H69*1000000)</f>
        <v>11744710.757999994</v>
      </c>
      <c r="I155" s="240">
        <f>(I69*1000000)</f>
        <v>18679801.184057709</v>
      </c>
      <c r="J155" s="241">
        <f>(J69*1000000)</f>
        <v>134178000</v>
      </c>
    </row>
    <row r="156" spans="1:10" hidden="1" x14ac:dyDescent="0.25">
      <c r="C156" s="242">
        <f>SUM(C155:E155)</f>
        <v>146973871.34928781</v>
      </c>
      <c r="D156" s="243"/>
      <c r="E156" s="244"/>
      <c r="G156" s="242">
        <f>SUM(G155:I155)</f>
        <v>134178117.97921082</v>
      </c>
      <c r="H156" s="243"/>
      <c r="I156" s="244"/>
      <c r="J156" s="245">
        <f>(G156-J155)</f>
        <v>117.97921082377434</v>
      </c>
    </row>
  </sheetData>
  <autoFilter ref="A3:XFB156">
    <filterColumn colId="0">
      <filters>
        <filter val="392"/>
      </filters>
    </filterColumn>
  </autoFilter>
  <mergeCells count="7">
    <mergeCell ref="A1:B2"/>
    <mergeCell ref="C1:F1"/>
    <mergeCell ref="G1:J1"/>
    <mergeCell ref="C154:E154"/>
    <mergeCell ref="G154:I154"/>
    <mergeCell ref="C156:E156"/>
    <mergeCell ref="G156:I15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L154"/>
  <sheetViews>
    <sheetView zoomScale="90" zoomScaleNormal="90" workbookViewId="0">
      <selection activeCell="I70" sqref="I70"/>
    </sheetView>
  </sheetViews>
  <sheetFormatPr defaultRowHeight="15" x14ac:dyDescent="0.25"/>
  <cols>
    <col min="1" max="1" width="8.7109375" style="208" customWidth="1"/>
    <col min="2" max="2" width="31.85546875" style="209" customWidth="1"/>
    <col min="3" max="3" width="19" style="210" customWidth="1"/>
    <col min="4" max="6" width="19" style="166" customWidth="1"/>
    <col min="7" max="7" width="19" style="211" customWidth="1"/>
    <col min="8" max="12" width="19" style="166" customWidth="1"/>
    <col min="13" max="16384" width="9.140625" style="166"/>
  </cols>
  <sheetData>
    <row r="1" spans="1:12" ht="30" customHeight="1" x14ac:dyDescent="0.2">
      <c r="A1" s="1" t="s">
        <v>234</v>
      </c>
      <c r="B1" s="6"/>
      <c r="C1" s="213" t="s">
        <v>235</v>
      </c>
      <c r="D1" s="214"/>
      <c r="E1" s="214"/>
      <c r="F1" s="214"/>
      <c r="G1" s="215"/>
      <c r="H1" s="9" t="s">
        <v>236</v>
      </c>
      <c r="I1" s="10"/>
      <c r="J1" s="10"/>
      <c r="K1" s="10"/>
      <c r="L1" s="11"/>
    </row>
    <row r="2" spans="1:12" s="171" customFormat="1" ht="104.25" customHeight="1" x14ac:dyDescent="0.2">
      <c r="A2" s="45"/>
      <c r="B2" s="216"/>
      <c r="C2" s="217" t="s">
        <v>237</v>
      </c>
      <c r="D2" s="217" t="s">
        <v>238</v>
      </c>
      <c r="E2" s="217" t="s">
        <v>239</v>
      </c>
      <c r="F2" s="217" t="s">
        <v>240</v>
      </c>
      <c r="G2" s="218" t="s">
        <v>241</v>
      </c>
      <c r="H2" s="219" t="s">
        <v>242</v>
      </c>
      <c r="I2" s="219" t="s">
        <v>243</v>
      </c>
      <c r="J2" s="220" t="s">
        <v>244</v>
      </c>
      <c r="K2" s="219" t="s">
        <v>245</v>
      </c>
      <c r="L2" s="221" t="s">
        <v>246</v>
      </c>
    </row>
    <row r="3" spans="1:12" s="178" customFormat="1" ht="13.5" customHeight="1" thickBot="1" x14ac:dyDescent="0.25">
      <c r="A3" s="61" t="s">
        <v>34</v>
      </c>
      <c r="B3" s="172"/>
      <c r="C3" s="173">
        <f t="shared" ref="C3:L3" si="0">SUM(C4:C154)</f>
        <v>32650.31452257507</v>
      </c>
      <c r="D3" s="174">
        <f t="shared" si="0"/>
        <v>2741.2517967699996</v>
      </c>
      <c r="E3" s="174">
        <f t="shared" si="0"/>
        <v>5299.8708759929623</v>
      </c>
      <c r="F3" s="174">
        <f t="shared" si="0"/>
        <v>10.200000000000001</v>
      </c>
      <c r="G3" s="174">
        <f t="shared" si="0"/>
        <v>40701.637195338051</v>
      </c>
      <c r="H3" s="173">
        <f t="shared" si="0"/>
        <v>19394.192857160222</v>
      </c>
      <c r="I3" s="174">
        <f t="shared" si="0"/>
        <v>2741.2517967699996</v>
      </c>
      <c r="J3" s="175">
        <f t="shared" si="0"/>
        <v>4808.88964853165</v>
      </c>
      <c r="K3" s="174">
        <f t="shared" si="0"/>
        <v>10.200000000000001</v>
      </c>
      <c r="L3" s="176">
        <f t="shared" si="0"/>
        <v>26954.536999999997</v>
      </c>
    </row>
    <row r="4" spans="1:12" s="188" customFormat="1" ht="13.5" hidden="1" customHeight="1" x14ac:dyDescent="0.2">
      <c r="A4" s="76">
        <v>201</v>
      </c>
      <c r="B4" s="179" t="s">
        <v>36</v>
      </c>
      <c r="C4" s="222">
        <f>'[3]2016-17 DSG allocations'!I6</f>
        <v>1.7775172800000003</v>
      </c>
      <c r="D4" s="223">
        <f>'[3]2016-17 DSG allocations'!S6</f>
        <v>0.32145931999999999</v>
      </c>
      <c r="E4" s="224">
        <f>'[3]2016-17 DSG allocations'!T6</f>
        <v>0.31472038343392583</v>
      </c>
      <c r="F4" s="224">
        <f>'[3]2016-17 DSG allocations'!W6</f>
        <v>2.9984977688074998E-4</v>
      </c>
      <c r="G4" s="224">
        <f>SUM(C4:F4)</f>
        <v>2.413996833210807</v>
      </c>
      <c r="H4" s="184">
        <f>'[3]2016-17 DSG allocations'!K6</f>
        <v>1.7775172800000003</v>
      </c>
      <c r="I4" s="185">
        <f>D4</f>
        <v>0.32145931999999999</v>
      </c>
      <c r="J4" s="186">
        <f>'[3]2016-17 DSG allocations'!V6</f>
        <v>0.31472038343392583</v>
      </c>
      <c r="K4" s="184">
        <f>F4</f>
        <v>2.9984977688074998E-4</v>
      </c>
      <c r="L4" s="185">
        <f>ROUND(SUM(H4:K4),3)</f>
        <v>2.4140000000000001</v>
      </c>
    </row>
    <row r="5" spans="1:12" s="188" customFormat="1" ht="13.5" hidden="1" customHeight="1" x14ac:dyDescent="0.2">
      <c r="A5" s="76">
        <v>202</v>
      </c>
      <c r="B5" s="179" t="s">
        <v>37</v>
      </c>
      <c r="C5" s="225">
        <f>'[3]2016-17 DSG allocations'!I7</f>
        <v>116.61375826999999</v>
      </c>
      <c r="D5" s="226">
        <f>'[3]2016-17 DSG allocations'!S7</f>
        <v>17.113243160000003</v>
      </c>
      <c r="E5" s="227">
        <f>'[3]2016-17 DSG allocations'!T7</f>
        <v>32.284557595210892</v>
      </c>
      <c r="F5" s="227">
        <f>'[3]2016-17 DSG allocations'!W7</f>
        <v>2.7100915341362084E-2</v>
      </c>
      <c r="G5" s="227">
        <f t="shared" ref="G5:G68" si="1">SUM(C5:F5)</f>
        <v>166.03865994055224</v>
      </c>
      <c r="H5" s="193">
        <f>'[3]2016-17 DSG allocations'!K7</f>
        <v>109.38011286690799</v>
      </c>
      <c r="I5" s="194">
        <f t="shared" ref="I5:I68" si="2">D5</f>
        <v>17.113243160000003</v>
      </c>
      <c r="J5" s="195">
        <f>'[3]2016-17 DSG allocations'!V7</f>
        <v>31.921225595210892</v>
      </c>
      <c r="K5" s="193">
        <f t="shared" ref="K5:K68" si="3">F5</f>
        <v>2.7100915341362084E-2</v>
      </c>
      <c r="L5" s="194">
        <f t="shared" ref="L5:L68" si="4">ROUND(SUM(H5:K5),3)</f>
        <v>158.44200000000001</v>
      </c>
    </row>
    <row r="6" spans="1:12" s="188" customFormat="1" ht="13.5" hidden="1" customHeight="1" x14ac:dyDescent="0.2">
      <c r="A6" s="76">
        <v>203</v>
      </c>
      <c r="B6" s="179" t="s">
        <v>38</v>
      </c>
      <c r="C6" s="225">
        <f>'[3]2016-17 DSG allocations'!I8</f>
        <v>210.49092503999998</v>
      </c>
      <c r="D6" s="226">
        <f>'[3]2016-17 DSG allocations'!S8</f>
        <v>19.516580010000002</v>
      </c>
      <c r="E6" s="227">
        <f>'[3]2016-17 DSG allocations'!T8</f>
        <v>39.103558252486707</v>
      </c>
      <c r="F6" s="227">
        <f>'[3]2016-17 DSG allocations'!W8</f>
        <v>5.0652884048145247E-2</v>
      </c>
      <c r="G6" s="227">
        <f t="shared" si="1"/>
        <v>269.16171618653482</v>
      </c>
      <c r="H6" s="193">
        <f>'[3]2016-17 DSG allocations'!K8</f>
        <v>161.70646147026898</v>
      </c>
      <c r="I6" s="194">
        <f t="shared" si="2"/>
        <v>19.516580010000002</v>
      </c>
      <c r="J6" s="195">
        <f>'[3]2016-17 DSG allocations'!V8</f>
        <v>35.670393252486704</v>
      </c>
      <c r="K6" s="193">
        <f t="shared" si="3"/>
        <v>5.0652884048145247E-2</v>
      </c>
      <c r="L6" s="194">
        <f t="shared" si="4"/>
        <v>216.94399999999999</v>
      </c>
    </row>
    <row r="7" spans="1:12" s="188" customFormat="1" ht="13.5" hidden="1" customHeight="1" x14ac:dyDescent="0.2">
      <c r="A7" s="76">
        <v>204</v>
      </c>
      <c r="B7" s="179" t="s">
        <v>39</v>
      </c>
      <c r="C7" s="225">
        <f>'[3]2016-17 DSG allocations'!I9</f>
        <v>202.23622710000001</v>
      </c>
      <c r="D7" s="226">
        <f>'[3]2016-17 DSG allocations'!S9</f>
        <v>26.547525569999998</v>
      </c>
      <c r="E7" s="227">
        <f>'[3]2016-17 DSG allocations'!T9</f>
        <v>36.437724685436294</v>
      </c>
      <c r="F7" s="227">
        <f>'[3]2016-17 DSG allocations'!W9</f>
        <v>4.2717729083156124E-2</v>
      </c>
      <c r="G7" s="227">
        <f t="shared" si="1"/>
        <v>265.26419508451949</v>
      </c>
      <c r="H7" s="193">
        <f>'[3]2016-17 DSG allocations'!K9</f>
        <v>145.08681987358602</v>
      </c>
      <c r="I7" s="194">
        <f t="shared" si="2"/>
        <v>26.547525569999998</v>
      </c>
      <c r="J7" s="195">
        <f>'[3]2016-17 DSG allocations'!V9</f>
        <v>36.010225685436296</v>
      </c>
      <c r="K7" s="193">
        <f t="shared" si="3"/>
        <v>4.2717729083156124E-2</v>
      </c>
      <c r="L7" s="194">
        <f t="shared" si="4"/>
        <v>207.68700000000001</v>
      </c>
    </row>
    <row r="8" spans="1:12" s="188" customFormat="1" ht="13.5" hidden="1" customHeight="1" x14ac:dyDescent="0.2">
      <c r="A8" s="76">
        <v>205</v>
      </c>
      <c r="B8" s="179" t="s">
        <v>40</v>
      </c>
      <c r="C8" s="225">
        <f>'[3]2016-17 DSG allocations'!I10</f>
        <v>103.19039807999999</v>
      </c>
      <c r="D8" s="226">
        <f>'[3]2016-17 DSG allocations'!S10</f>
        <v>12.4334031</v>
      </c>
      <c r="E8" s="227">
        <f>'[3]2016-17 DSG allocations'!T10</f>
        <v>19.032605601245614</v>
      </c>
      <c r="F8" s="227">
        <f>'[3]2016-17 DSG allocations'!W10</f>
        <v>2.3536034660668725E-2</v>
      </c>
      <c r="G8" s="227">
        <f t="shared" si="1"/>
        <v>134.67994281590629</v>
      </c>
      <c r="H8" s="193">
        <f>'[3]2016-17 DSG allocations'!K10</f>
        <v>47.159729182524991</v>
      </c>
      <c r="I8" s="194">
        <f t="shared" si="2"/>
        <v>12.4334031</v>
      </c>
      <c r="J8" s="195">
        <f>'[3]2016-17 DSG allocations'!V10</f>
        <v>16.172288744102758</v>
      </c>
      <c r="K8" s="193">
        <f t="shared" si="3"/>
        <v>2.3536034660668725E-2</v>
      </c>
      <c r="L8" s="194">
        <f t="shared" si="4"/>
        <v>75.789000000000001</v>
      </c>
    </row>
    <row r="9" spans="1:12" s="188" customFormat="1" ht="13.5" hidden="1" customHeight="1" x14ac:dyDescent="0.2">
      <c r="A9" s="76">
        <v>206</v>
      </c>
      <c r="B9" s="179" t="s">
        <v>41</v>
      </c>
      <c r="C9" s="225">
        <f>'[3]2016-17 DSG allocations'!I11</f>
        <v>130.88731519999999</v>
      </c>
      <c r="D9" s="226">
        <f>'[3]2016-17 DSG allocations'!S11</f>
        <v>17.693331300000001</v>
      </c>
      <c r="E9" s="227">
        <f>'[3]2016-17 DSG allocations'!T11</f>
        <v>25.799257528824342</v>
      </c>
      <c r="F9" s="227">
        <f>'[3]2016-17 DSG allocations'!W11</f>
        <v>3.0477484567975745E-2</v>
      </c>
      <c r="G9" s="227">
        <f t="shared" si="1"/>
        <v>174.41038151339231</v>
      </c>
      <c r="H9" s="193">
        <f>'[3]2016-17 DSG allocations'!K11</f>
        <v>115.31141693064799</v>
      </c>
      <c r="I9" s="194">
        <f t="shared" si="2"/>
        <v>17.693331300000001</v>
      </c>
      <c r="J9" s="195">
        <f>'[3]2016-17 DSG allocations'!V11</f>
        <v>25.123925528824341</v>
      </c>
      <c r="K9" s="193">
        <f t="shared" si="3"/>
        <v>3.0477484567975745E-2</v>
      </c>
      <c r="L9" s="194">
        <f t="shared" si="4"/>
        <v>158.15899999999999</v>
      </c>
    </row>
    <row r="10" spans="1:12" s="188" customFormat="1" ht="13.5" hidden="1" customHeight="1" x14ac:dyDescent="0.2">
      <c r="A10" s="76">
        <v>207</v>
      </c>
      <c r="B10" s="179" t="s">
        <v>42</v>
      </c>
      <c r="C10" s="225">
        <f>'[3]2016-17 DSG allocations'!I12</f>
        <v>65.028187119999998</v>
      </c>
      <c r="D10" s="226">
        <f>'[3]2016-17 DSG allocations'!S12</f>
        <v>8.0001392899999999</v>
      </c>
      <c r="E10" s="227">
        <f>'[3]2016-17 DSG allocations'!T12</f>
        <v>17.475088550535261</v>
      </c>
      <c r="F10" s="227">
        <f>'[3]2016-17 DSG allocations'!W12</f>
        <v>1.5734146263182158E-2</v>
      </c>
      <c r="G10" s="227">
        <f t="shared" si="1"/>
        <v>90.519149106798451</v>
      </c>
      <c r="H10" s="193">
        <f>'[3]2016-17 DSG allocations'!K12</f>
        <v>41.794559703245994</v>
      </c>
      <c r="I10" s="194">
        <f t="shared" si="2"/>
        <v>8.0001392899999999</v>
      </c>
      <c r="J10" s="195">
        <f>'[3]2016-17 DSG allocations'!V12</f>
        <v>15.657919550535262</v>
      </c>
      <c r="K10" s="193">
        <f t="shared" si="3"/>
        <v>1.5734146263182158E-2</v>
      </c>
      <c r="L10" s="194">
        <f t="shared" si="4"/>
        <v>65.468000000000004</v>
      </c>
    </row>
    <row r="11" spans="1:12" s="188" customFormat="1" ht="13.5" hidden="1" customHeight="1" x14ac:dyDescent="0.2">
      <c r="A11" s="76">
        <v>208</v>
      </c>
      <c r="B11" s="179" t="s">
        <v>43</v>
      </c>
      <c r="C11" s="225">
        <f>'[3]2016-17 DSG allocations'!I13</f>
        <v>208.64427372</v>
      </c>
      <c r="D11" s="226">
        <f>'[3]2016-17 DSG allocations'!S13</f>
        <v>25.277549749999999</v>
      </c>
      <c r="E11" s="227">
        <f>'[3]2016-17 DSG allocations'!T13</f>
        <v>36.900359624388663</v>
      </c>
      <c r="F11" s="227">
        <f>'[3]2016-17 DSG allocations'!W13</f>
        <v>4.6598393586844665E-2</v>
      </c>
      <c r="G11" s="227">
        <f t="shared" si="1"/>
        <v>270.86878148797553</v>
      </c>
      <c r="H11" s="193">
        <f>'[3]2016-17 DSG allocations'!K13</f>
        <v>158.739169783948</v>
      </c>
      <c r="I11" s="194">
        <f t="shared" si="2"/>
        <v>25.277549749999999</v>
      </c>
      <c r="J11" s="195">
        <f>'[3]2016-17 DSG allocations'!V13</f>
        <v>34.545056624388664</v>
      </c>
      <c r="K11" s="193">
        <f t="shared" si="3"/>
        <v>4.6598393586844665E-2</v>
      </c>
      <c r="L11" s="194">
        <f t="shared" si="4"/>
        <v>218.608</v>
      </c>
    </row>
    <row r="12" spans="1:12" s="188" customFormat="1" ht="13.5" hidden="1" customHeight="1" x14ac:dyDescent="0.2">
      <c r="A12" s="76">
        <v>209</v>
      </c>
      <c r="B12" s="179" t="s">
        <v>44</v>
      </c>
      <c r="C12" s="225">
        <f>'[3]2016-17 DSG allocations'!I14</f>
        <v>218.23726400999999</v>
      </c>
      <c r="D12" s="226">
        <f>'[3]2016-17 DSG allocations'!S14</f>
        <v>22.477358649999999</v>
      </c>
      <c r="E12" s="227">
        <f>'[3]2016-17 DSG allocations'!T14</f>
        <v>43.973495930434517</v>
      </c>
      <c r="F12" s="227">
        <f>'[3]2016-17 DSG allocations'!W14</f>
        <v>5.2986497529086733E-2</v>
      </c>
      <c r="G12" s="227">
        <f t="shared" si="1"/>
        <v>284.7411050879636</v>
      </c>
      <c r="H12" s="193">
        <f>'[3]2016-17 DSG allocations'!K14</f>
        <v>191.43365304896798</v>
      </c>
      <c r="I12" s="194">
        <f t="shared" si="2"/>
        <v>22.477358649999999</v>
      </c>
      <c r="J12" s="195">
        <f>'[3]2016-17 DSG allocations'!V14</f>
        <v>43.121328930434515</v>
      </c>
      <c r="K12" s="193">
        <f t="shared" si="3"/>
        <v>5.2986497529086733E-2</v>
      </c>
      <c r="L12" s="194">
        <f t="shared" si="4"/>
        <v>257.08499999999998</v>
      </c>
    </row>
    <row r="13" spans="1:12" s="188" customFormat="1" ht="13.5" hidden="1" customHeight="1" x14ac:dyDescent="0.2">
      <c r="A13" s="76">
        <v>210</v>
      </c>
      <c r="B13" s="179" t="s">
        <v>45</v>
      </c>
      <c r="C13" s="225">
        <f>'[3]2016-17 DSG allocations'!I15</f>
        <v>231.8127446</v>
      </c>
      <c r="D13" s="226">
        <f>'[3]2016-17 DSG allocations'!S15</f>
        <v>27.563082000000001</v>
      </c>
      <c r="E13" s="227">
        <f>'[3]2016-17 DSG allocations'!T15</f>
        <v>38.905106182995809</v>
      </c>
      <c r="F13" s="227">
        <f>'[3]2016-17 DSG allocations'!W15</f>
        <v>5.1959475829528992E-2</v>
      </c>
      <c r="G13" s="227">
        <f t="shared" si="1"/>
        <v>298.33289225882532</v>
      </c>
      <c r="H13" s="193">
        <f>'[3]2016-17 DSG allocations'!K15</f>
        <v>124.59263980667302</v>
      </c>
      <c r="I13" s="194">
        <f t="shared" si="2"/>
        <v>27.563082000000001</v>
      </c>
      <c r="J13" s="195">
        <f>'[3]2016-17 DSG allocations'!V15</f>
        <v>37.12710618299581</v>
      </c>
      <c r="K13" s="193">
        <f t="shared" si="3"/>
        <v>5.1959475829528992E-2</v>
      </c>
      <c r="L13" s="194">
        <f t="shared" si="4"/>
        <v>189.33500000000001</v>
      </c>
    </row>
    <row r="14" spans="1:12" s="188" customFormat="1" ht="13.5" hidden="1" customHeight="1" x14ac:dyDescent="0.2">
      <c r="A14" s="76">
        <v>211</v>
      </c>
      <c r="B14" s="179" t="s">
        <v>46</v>
      </c>
      <c r="C14" s="225">
        <f>'[3]2016-17 DSG allocations'!I16</f>
        <v>256.89565920680002</v>
      </c>
      <c r="D14" s="226">
        <f>'[3]2016-17 DSG allocations'!S16</f>
        <v>25.598697730000001</v>
      </c>
      <c r="E14" s="227">
        <f>'[3]2016-17 DSG allocations'!T16</f>
        <v>43.98410065156564</v>
      </c>
      <c r="F14" s="227">
        <f>'[3]2016-17 DSG allocations'!W16</f>
        <v>5.3138595241997252E-2</v>
      </c>
      <c r="G14" s="227">
        <f t="shared" si="1"/>
        <v>326.53159618360769</v>
      </c>
      <c r="H14" s="193">
        <f>'[3]2016-17 DSG allocations'!K16</f>
        <v>228.30159494258203</v>
      </c>
      <c r="I14" s="194">
        <f t="shared" si="2"/>
        <v>25.598697730000001</v>
      </c>
      <c r="J14" s="195">
        <f>'[3]2016-17 DSG allocations'!V16</f>
        <v>41.83294765156564</v>
      </c>
      <c r="K14" s="193">
        <f t="shared" si="3"/>
        <v>5.3138595241997252E-2</v>
      </c>
      <c r="L14" s="194">
        <f t="shared" si="4"/>
        <v>295.786</v>
      </c>
    </row>
    <row r="15" spans="1:12" s="188" customFormat="1" ht="13.5" hidden="1" customHeight="1" x14ac:dyDescent="0.2">
      <c r="A15" s="76">
        <v>212</v>
      </c>
      <c r="B15" s="179" t="s">
        <v>47</v>
      </c>
      <c r="C15" s="225">
        <f>'[3]2016-17 DSG allocations'!I17</f>
        <v>149.96649703999998</v>
      </c>
      <c r="D15" s="226">
        <f>'[3]2016-17 DSG allocations'!S17</f>
        <v>17.768616269999999</v>
      </c>
      <c r="E15" s="227">
        <f>'[3]2016-17 DSG allocations'!T17</f>
        <v>42.719794681376108</v>
      </c>
      <c r="F15" s="227">
        <f>'[3]2016-17 DSG allocations'!W17</f>
        <v>3.8768982746069526E-2</v>
      </c>
      <c r="G15" s="227">
        <f t="shared" si="1"/>
        <v>210.49367697412214</v>
      </c>
      <c r="H15" s="193">
        <f>'[3]2016-17 DSG allocations'!K17</f>
        <v>93.889323312560975</v>
      </c>
      <c r="I15" s="194">
        <f t="shared" si="2"/>
        <v>17.768616269999999</v>
      </c>
      <c r="J15" s="195">
        <f>'[3]2016-17 DSG allocations'!V17</f>
        <v>39.658152681376109</v>
      </c>
      <c r="K15" s="193">
        <f t="shared" si="3"/>
        <v>3.8768982746069526E-2</v>
      </c>
      <c r="L15" s="194">
        <f t="shared" si="4"/>
        <v>151.35499999999999</v>
      </c>
    </row>
    <row r="16" spans="1:12" s="188" customFormat="1" ht="13.5" hidden="1" customHeight="1" x14ac:dyDescent="0.2">
      <c r="A16" s="76">
        <v>213</v>
      </c>
      <c r="B16" s="179" t="s">
        <v>48</v>
      </c>
      <c r="C16" s="225">
        <f>'[3]2016-17 DSG allocations'!I18</f>
        <v>112.85714676194051</v>
      </c>
      <c r="D16" s="226">
        <f>'[3]2016-17 DSG allocations'!S18</f>
        <v>11.43790585</v>
      </c>
      <c r="E16" s="227">
        <f>'[3]2016-17 DSG allocations'!T18</f>
        <v>24.230043648568898</v>
      </c>
      <c r="F16" s="227">
        <f>'[3]2016-17 DSG allocations'!W18</f>
        <v>2.7144371830765089E-2</v>
      </c>
      <c r="G16" s="227">
        <f t="shared" si="1"/>
        <v>148.55224063234019</v>
      </c>
      <c r="H16" s="193">
        <f>'[3]2016-17 DSG allocations'!K18</f>
        <v>48.639428866006511</v>
      </c>
      <c r="I16" s="194">
        <f t="shared" si="2"/>
        <v>11.43790585</v>
      </c>
      <c r="J16" s="195">
        <f>'[3]2016-17 DSG allocations'!V18</f>
        <v>22.339375648568897</v>
      </c>
      <c r="K16" s="193">
        <f t="shared" si="3"/>
        <v>2.7144371830765089E-2</v>
      </c>
      <c r="L16" s="194">
        <f t="shared" si="4"/>
        <v>82.444000000000003</v>
      </c>
    </row>
    <row r="17" spans="1:12" s="188" customFormat="1" ht="13.5" hidden="1" customHeight="1" x14ac:dyDescent="0.2">
      <c r="A17" s="76">
        <v>301</v>
      </c>
      <c r="B17" s="179" t="s">
        <v>49</v>
      </c>
      <c r="C17" s="225">
        <f>'[3]2016-17 DSG allocations'!I19</f>
        <v>201.91861910447821</v>
      </c>
      <c r="D17" s="226">
        <f>'[3]2016-17 DSG allocations'!S19</f>
        <v>15.931416980000002</v>
      </c>
      <c r="E17" s="227">
        <f>'[3]2016-17 DSG allocations'!T19</f>
        <v>23.745112313527471</v>
      </c>
      <c r="F17" s="227">
        <f>'[3]2016-17 DSG allocations'!W19</f>
        <v>5.2437497212962078E-2</v>
      </c>
      <c r="G17" s="227">
        <f t="shared" si="1"/>
        <v>241.64758589521864</v>
      </c>
      <c r="H17" s="193">
        <f>'[3]2016-17 DSG allocations'!K19</f>
        <v>169.1187925849452</v>
      </c>
      <c r="I17" s="194">
        <f t="shared" si="2"/>
        <v>15.931416980000002</v>
      </c>
      <c r="J17" s="195">
        <f>'[3]2016-17 DSG allocations'!V19</f>
        <v>22.873780313527472</v>
      </c>
      <c r="K17" s="193">
        <f t="shared" si="3"/>
        <v>5.2437497212962078E-2</v>
      </c>
      <c r="L17" s="194">
        <f t="shared" si="4"/>
        <v>207.976</v>
      </c>
    </row>
    <row r="18" spans="1:12" s="188" customFormat="1" ht="13.5" hidden="1" customHeight="1" x14ac:dyDescent="0.2">
      <c r="A18" s="76">
        <v>302</v>
      </c>
      <c r="B18" s="179" t="s">
        <v>50</v>
      </c>
      <c r="C18" s="225">
        <f>'[3]2016-17 DSG allocations'!I20</f>
        <v>240.66438187105175</v>
      </c>
      <c r="D18" s="226">
        <f>'[3]2016-17 DSG allocations'!S20</f>
        <v>19.810969019999998</v>
      </c>
      <c r="E18" s="227">
        <f>'[3]2016-17 DSG allocations'!T20</f>
        <v>41.833775641541465</v>
      </c>
      <c r="F18" s="227">
        <f>'[3]2016-17 DSG allocations'!W20</f>
        <v>6.930585784956271E-2</v>
      </c>
      <c r="G18" s="227">
        <f t="shared" si="1"/>
        <v>302.37843239044275</v>
      </c>
      <c r="H18" s="193">
        <f>'[3]2016-17 DSG allocations'!K20</f>
        <v>144.63105630923178</v>
      </c>
      <c r="I18" s="194">
        <f t="shared" si="2"/>
        <v>19.810969019999998</v>
      </c>
      <c r="J18" s="195">
        <f>'[3]2016-17 DSG allocations'!V20</f>
        <v>39.851445641541467</v>
      </c>
      <c r="K18" s="193">
        <f t="shared" si="3"/>
        <v>6.930585784956271E-2</v>
      </c>
      <c r="L18" s="194">
        <f t="shared" si="4"/>
        <v>204.363</v>
      </c>
    </row>
    <row r="19" spans="1:12" s="188" customFormat="1" ht="13.5" hidden="1" customHeight="1" x14ac:dyDescent="0.2">
      <c r="A19" s="76">
        <v>303</v>
      </c>
      <c r="B19" s="179" t="s">
        <v>51</v>
      </c>
      <c r="C19" s="225">
        <f>'[3]2016-17 DSG allocations'!I21</f>
        <v>175.56604512000001</v>
      </c>
      <c r="D19" s="226">
        <f>'[3]2016-17 DSG allocations'!S21</f>
        <v>10.6912076</v>
      </c>
      <c r="E19" s="227">
        <f>'[3]2016-17 DSG allocations'!T21</f>
        <v>27.534412050405226</v>
      </c>
      <c r="F19" s="227">
        <f>'[3]2016-17 DSG allocations'!W21</f>
        <v>5.4868163520236948E-2</v>
      </c>
      <c r="G19" s="227">
        <f t="shared" si="1"/>
        <v>213.84653293392549</v>
      </c>
      <c r="H19" s="193">
        <f>'[3]2016-17 DSG allocations'!K21</f>
        <v>46.722724867888985</v>
      </c>
      <c r="I19" s="194">
        <f t="shared" si="2"/>
        <v>10.6912076</v>
      </c>
      <c r="J19" s="195">
        <f>'[3]2016-17 DSG allocations'!V21</f>
        <v>25.449247050405226</v>
      </c>
      <c r="K19" s="193">
        <f t="shared" si="3"/>
        <v>5.4868163520236948E-2</v>
      </c>
      <c r="L19" s="194">
        <f t="shared" si="4"/>
        <v>82.918000000000006</v>
      </c>
    </row>
    <row r="20" spans="1:12" s="188" customFormat="1" ht="13.5" hidden="1" customHeight="1" x14ac:dyDescent="0.2">
      <c r="A20" s="76">
        <v>304</v>
      </c>
      <c r="B20" s="179" t="s">
        <v>52</v>
      </c>
      <c r="C20" s="225">
        <f>'[3]2016-17 DSG allocations'!I22</f>
        <v>223.65682283999999</v>
      </c>
      <c r="D20" s="226">
        <f>'[3]2016-17 DSG allocations'!S22</f>
        <v>22.533751260000003</v>
      </c>
      <c r="E20" s="227">
        <f>'[3]2016-17 DSG allocations'!T22</f>
        <v>55.938798465212983</v>
      </c>
      <c r="F20" s="227">
        <f>'[3]2016-17 DSG allocations'!W22</f>
        <v>6.0065559652836609E-2</v>
      </c>
      <c r="G20" s="227">
        <f t="shared" si="1"/>
        <v>302.18943812486583</v>
      </c>
      <c r="H20" s="193">
        <f>'[3]2016-17 DSG allocations'!K22</f>
        <v>119.90405755210898</v>
      </c>
      <c r="I20" s="194">
        <f t="shared" si="2"/>
        <v>22.533751260000003</v>
      </c>
      <c r="J20" s="195">
        <f>'[3]2016-17 DSG allocations'!V22</f>
        <v>52.334965465212981</v>
      </c>
      <c r="K20" s="193">
        <f t="shared" si="3"/>
        <v>6.0065559652836609E-2</v>
      </c>
      <c r="L20" s="194">
        <f t="shared" si="4"/>
        <v>194.833</v>
      </c>
    </row>
    <row r="21" spans="1:12" s="188" customFormat="1" ht="13.5" hidden="1" customHeight="1" x14ac:dyDescent="0.2">
      <c r="A21" s="76">
        <v>305</v>
      </c>
      <c r="B21" s="179" t="s">
        <v>53</v>
      </c>
      <c r="C21" s="225">
        <f>'[3]2016-17 DSG allocations'!I23</f>
        <v>193.57309439999997</v>
      </c>
      <c r="D21" s="226">
        <f>'[3]2016-17 DSG allocations'!S23</f>
        <v>14.677720599999999</v>
      </c>
      <c r="E21" s="227">
        <f>'[3]2016-17 DSG allocations'!T23</f>
        <v>48.268652163268534</v>
      </c>
      <c r="F21" s="227">
        <f>'[3]2016-17 DSG allocations'!W23</f>
        <v>6.1650272966399612E-2</v>
      </c>
      <c r="G21" s="227">
        <f t="shared" si="1"/>
        <v>256.58111743623488</v>
      </c>
      <c r="H21" s="193">
        <f>'[3]2016-17 DSG allocations'!K23</f>
        <v>19.42359655446694</v>
      </c>
      <c r="I21" s="194">
        <f t="shared" si="2"/>
        <v>14.677720599999999</v>
      </c>
      <c r="J21" s="195">
        <f>'[3]2016-17 DSG allocations'!V23</f>
        <v>42.566489163268535</v>
      </c>
      <c r="K21" s="193">
        <f t="shared" si="3"/>
        <v>6.1650272966399612E-2</v>
      </c>
      <c r="L21" s="194">
        <f t="shared" si="4"/>
        <v>76.728999999999999</v>
      </c>
    </row>
    <row r="22" spans="1:12" s="188" customFormat="1" ht="13.5" hidden="1" customHeight="1" x14ac:dyDescent="0.2">
      <c r="A22" s="76">
        <v>306</v>
      </c>
      <c r="B22" s="179" t="s">
        <v>54</v>
      </c>
      <c r="C22" s="225">
        <f>'[3]2016-17 DSG allocations'!I24</f>
        <v>241.87237899999997</v>
      </c>
      <c r="D22" s="226">
        <f>'[3]2016-17 DSG allocations'!S24</f>
        <v>21.841753949999998</v>
      </c>
      <c r="E22" s="227">
        <f>'[3]2016-17 DSG allocations'!T24</f>
        <v>51.631171267838475</v>
      </c>
      <c r="F22" s="227">
        <f>'[3]2016-17 DSG allocations'!W24</f>
        <v>7.2152257905459691E-2</v>
      </c>
      <c r="G22" s="227">
        <f t="shared" si="1"/>
        <v>315.4174564757439</v>
      </c>
      <c r="H22" s="193">
        <f>'[3]2016-17 DSG allocations'!K24</f>
        <v>102.26859390929593</v>
      </c>
      <c r="I22" s="194">
        <f t="shared" si="2"/>
        <v>21.841753949999998</v>
      </c>
      <c r="J22" s="195">
        <f>'[3]2016-17 DSG allocations'!V24</f>
        <v>48.876006267838477</v>
      </c>
      <c r="K22" s="193">
        <f t="shared" si="3"/>
        <v>7.2152257905459691E-2</v>
      </c>
      <c r="L22" s="194">
        <f t="shared" si="4"/>
        <v>173.059</v>
      </c>
    </row>
    <row r="23" spans="1:12" s="188" customFormat="1" ht="13.5" hidden="1" customHeight="1" x14ac:dyDescent="0.2">
      <c r="A23" s="76">
        <v>307</v>
      </c>
      <c r="B23" s="179" t="s">
        <v>55</v>
      </c>
      <c r="C23" s="225">
        <f>'[3]2016-17 DSG allocations'!I25</f>
        <v>236.36112297000003</v>
      </c>
      <c r="D23" s="226">
        <f>'[3]2016-17 DSG allocations'!S25</f>
        <v>24.732623499999999</v>
      </c>
      <c r="E23" s="227">
        <f>'[3]2016-17 DSG allocations'!T25</f>
        <v>44.384443172544884</v>
      </c>
      <c r="F23" s="227">
        <f>'[3]2016-17 DSG allocations'!W25</f>
        <v>6.4621248291918537E-2</v>
      </c>
      <c r="G23" s="227">
        <f t="shared" si="1"/>
        <v>305.54281089083685</v>
      </c>
      <c r="H23" s="193">
        <f>'[3]2016-17 DSG allocations'!K25</f>
        <v>200.37421069455502</v>
      </c>
      <c r="I23" s="194">
        <f t="shared" si="2"/>
        <v>24.732623499999999</v>
      </c>
      <c r="J23" s="195">
        <f>'[3]2016-17 DSG allocations'!V25</f>
        <v>43.415274172544883</v>
      </c>
      <c r="K23" s="193">
        <f t="shared" si="3"/>
        <v>6.4621248291918537E-2</v>
      </c>
      <c r="L23" s="194">
        <f t="shared" si="4"/>
        <v>268.58699999999999</v>
      </c>
    </row>
    <row r="24" spans="1:12" s="188" customFormat="1" ht="13.5" hidden="1" customHeight="1" x14ac:dyDescent="0.2">
      <c r="A24" s="76">
        <v>308</v>
      </c>
      <c r="B24" s="179" t="s">
        <v>56</v>
      </c>
      <c r="C24" s="225">
        <f>'[3]2016-17 DSG allocations'!I26</f>
        <v>258.45763127000004</v>
      </c>
      <c r="D24" s="226">
        <f>'[3]2016-17 DSG allocations'!S26</f>
        <v>17.814719359999998</v>
      </c>
      <c r="E24" s="227">
        <f>'[3]2016-17 DSG allocations'!T26</f>
        <v>32.120301505622926</v>
      </c>
      <c r="F24" s="227">
        <f>'[3]2016-17 DSG allocations'!W26</f>
        <v>7.1945115305972029E-2</v>
      </c>
      <c r="G24" s="227">
        <f t="shared" si="1"/>
        <v>308.46459725092893</v>
      </c>
      <c r="H24" s="193">
        <f>'[3]2016-17 DSG allocations'!K26</f>
        <v>193.33293289393805</v>
      </c>
      <c r="I24" s="194">
        <f t="shared" si="2"/>
        <v>17.814719359999998</v>
      </c>
      <c r="J24" s="195">
        <f>'[3]2016-17 DSG allocations'!V26</f>
        <v>30.757975505622927</v>
      </c>
      <c r="K24" s="193">
        <f t="shared" si="3"/>
        <v>7.1945115305972029E-2</v>
      </c>
      <c r="L24" s="194">
        <f t="shared" si="4"/>
        <v>241.97800000000001</v>
      </c>
    </row>
    <row r="25" spans="1:12" s="188" customFormat="1" ht="13.5" hidden="1" customHeight="1" x14ac:dyDescent="0.2">
      <c r="A25" s="76">
        <v>309</v>
      </c>
      <c r="B25" s="179" t="s">
        <v>57</v>
      </c>
      <c r="C25" s="225">
        <f>'[3]2016-17 DSG allocations'!I27</f>
        <v>195.49175177999999</v>
      </c>
      <c r="D25" s="226">
        <f>'[3]2016-17 DSG allocations'!S27</f>
        <v>15.453435300000001</v>
      </c>
      <c r="E25" s="227">
        <f>'[3]2016-17 DSG allocations'!T27</f>
        <v>31.638056706913471</v>
      </c>
      <c r="F25" s="227">
        <f>'[3]2016-17 DSG allocations'!W27</f>
        <v>4.788760277246721E-2</v>
      </c>
      <c r="G25" s="227">
        <f t="shared" si="1"/>
        <v>242.63113138968592</v>
      </c>
      <c r="H25" s="193">
        <f>'[3]2016-17 DSG allocations'!K27</f>
        <v>143.58243466705798</v>
      </c>
      <c r="I25" s="194">
        <f t="shared" si="2"/>
        <v>15.453435300000001</v>
      </c>
      <c r="J25" s="195">
        <f>'[3]2016-17 DSG allocations'!V27</f>
        <v>30.303384706913469</v>
      </c>
      <c r="K25" s="193">
        <f t="shared" si="3"/>
        <v>4.788760277246721E-2</v>
      </c>
      <c r="L25" s="194">
        <f t="shared" si="4"/>
        <v>189.387</v>
      </c>
    </row>
    <row r="26" spans="1:12" s="188" customFormat="1" ht="13.5" hidden="1" customHeight="1" x14ac:dyDescent="0.2">
      <c r="A26" s="76">
        <v>310</v>
      </c>
      <c r="B26" s="179" t="s">
        <v>58</v>
      </c>
      <c r="C26" s="225">
        <f>'[3]2016-17 DSG allocations'!I28</f>
        <v>154.18637325999998</v>
      </c>
      <c r="D26" s="226">
        <f>'[3]2016-17 DSG allocations'!S28</f>
        <v>12.37043414</v>
      </c>
      <c r="E26" s="227">
        <f>'[3]2016-17 DSG allocations'!T28</f>
        <v>26.207705177189677</v>
      </c>
      <c r="F26" s="227">
        <f>'[3]2016-17 DSG allocations'!W28</f>
        <v>4.5445348068018213E-2</v>
      </c>
      <c r="G26" s="227">
        <f t="shared" si="1"/>
        <v>192.80995792525766</v>
      </c>
      <c r="H26" s="193">
        <f>'[3]2016-17 DSG allocations'!K28</f>
        <v>93.895347272670975</v>
      </c>
      <c r="I26" s="194">
        <f t="shared" si="2"/>
        <v>12.37043414</v>
      </c>
      <c r="J26" s="195">
        <f>'[3]2016-17 DSG allocations'!V28</f>
        <v>24.445367177189677</v>
      </c>
      <c r="K26" s="193">
        <f t="shared" si="3"/>
        <v>4.5445348068018213E-2</v>
      </c>
      <c r="L26" s="194">
        <f t="shared" si="4"/>
        <v>130.75700000000001</v>
      </c>
    </row>
    <row r="27" spans="1:12" s="188" customFormat="1" ht="13.5" hidden="1" customHeight="1" x14ac:dyDescent="0.2">
      <c r="A27" s="76">
        <v>311</v>
      </c>
      <c r="B27" s="179" t="s">
        <v>59</v>
      </c>
      <c r="C27" s="225">
        <f>'[3]2016-17 DSG allocations'!I29</f>
        <v>168.02962579999999</v>
      </c>
      <c r="D27" s="226">
        <f>'[3]2016-17 DSG allocations'!S29</f>
        <v>11.60625074</v>
      </c>
      <c r="E27" s="227">
        <f>'[3]2016-17 DSG allocations'!T29</f>
        <v>19.485689575256799</v>
      </c>
      <c r="F27" s="227">
        <f>'[3]2016-17 DSG allocations'!W29</f>
        <v>5.1472763148215313E-2</v>
      </c>
      <c r="G27" s="227">
        <f t="shared" si="1"/>
        <v>199.17303887840501</v>
      </c>
      <c r="H27" s="193">
        <f>'[3]2016-17 DSG allocations'!K29</f>
        <v>91.436149669614977</v>
      </c>
      <c r="I27" s="194">
        <f t="shared" si="2"/>
        <v>11.60625074</v>
      </c>
      <c r="J27" s="195">
        <f>'[3]2016-17 DSG allocations'!V29</f>
        <v>17.4175225752568</v>
      </c>
      <c r="K27" s="193">
        <f t="shared" si="3"/>
        <v>5.1472763148215313E-2</v>
      </c>
      <c r="L27" s="194">
        <f t="shared" si="4"/>
        <v>120.511</v>
      </c>
    </row>
    <row r="28" spans="1:12" s="188" customFormat="1" ht="13.5" hidden="1" customHeight="1" x14ac:dyDescent="0.2">
      <c r="A28" s="76">
        <v>312</v>
      </c>
      <c r="B28" s="179" t="s">
        <v>60</v>
      </c>
      <c r="C28" s="225">
        <f>'[3]2016-17 DSG allocations'!I30</f>
        <v>208.89512012357704</v>
      </c>
      <c r="D28" s="226">
        <f>'[3]2016-17 DSG allocations'!S30</f>
        <v>19.666680190000001</v>
      </c>
      <c r="E28" s="227">
        <f>'[3]2016-17 DSG allocations'!T30</f>
        <v>32.270349054967305</v>
      </c>
      <c r="F28" s="227">
        <f>'[3]2016-17 DSG allocations'!W30</f>
        <v>6.2087734959723216E-2</v>
      </c>
      <c r="G28" s="227">
        <f t="shared" si="1"/>
        <v>260.89423710350405</v>
      </c>
      <c r="H28" s="193">
        <f>'[3]2016-17 DSG allocations'!K30</f>
        <v>93.347124345822024</v>
      </c>
      <c r="I28" s="194">
        <f t="shared" si="2"/>
        <v>19.666680190000001</v>
      </c>
      <c r="J28" s="195">
        <f>'[3]2016-17 DSG allocations'!V30</f>
        <v>27.760015054967305</v>
      </c>
      <c r="K28" s="193">
        <f t="shared" si="3"/>
        <v>6.2087734959723216E-2</v>
      </c>
      <c r="L28" s="194">
        <f t="shared" si="4"/>
        <v>140.83600000000001</v>
      </c>
    </row>
    <row r="29" spans="1:12" s="188" customFormat="1" ht="13.5" hidden="1" customHeight="1" x14ac:dyDescent="0.2">
      <c r="A29" s="76">
        <v>313</v>
      </c>
      <c r="B29" s="179" t="s">
        <v>61</v>
      </c>
      <c r="C29" s="225">
        <f>'[3]2016-17 DSG allocations'!I31</f>
        <v>183.21416927999999</v>
      </c>
      <c r="D29" s="226">
        <f>'[3]2016-17 DSG allocations'!S31</f>
        <v>13.44013202</v>
      </c>
      <c r="E29" s="227">
        <f>'[3]2016-17 DSG allocations'!T31</f>
        <v>33.427040469613836</v>
      </c>
      <c r="F29" s="227">
        <f>'[3]2016-17 DSG allocations'!W31</f>
        <v>5.1058477949239976E-2</v>
      </c>
      <c r="G29" s="227">
        <f t="shared" si="1"/>
        <v>230.13240024756306</v>
      </c>
      <c r="H29" s="193">
        <f>'[3]2016-17 DSG allocations'!K31</f>
        <v>110.067616710786</v>
      </c>
      <c r="I29" s="194">
        <f t="shared" si="2"/>
        <v>13.44013202</v>
      </c>
      <c r="J29" s="195">
        <f>'[3]2016-17 DSG allocations'!V31</f>
        <v>32.041374469613835</v>
      </c>
      <c r="K29" s="193">
        <f t="shared" si="3"/>
        <v>5.1058477949239976E-2</v>
      </c>
      <c r="L29" s="194">
        <f t="shared" si="4"/>
        <v>155.6</v>
      </c>
    </row>
    <row r="30" spans="1:12" s="188" customFormat="1" ht="13.5" hidden="1" customHeight="1" x14ac:dyDescent="0.2">
      <c r="A30" s="76">
        <v>314</v>
      </c>
      <c r="B30" s="179" t="s">
        <v>62</v>
      </c>
      <c r="C30" s="225">
        <f>'[3]2016-17 DSG allocations'!I32</f>
        <v>95.117863199999988</v>
      </c>
      <c r="D30" s="226">
        <f>'[3]2016-17 DSG allocations'!S32</f>
        <v>7.5160743000000014</v>
      </c>
      <c r="E30" s="227">
        <f>'[3]2016-17 DSG allocations'!T32</f>
        <v>18.777909870186182</v>
      </c>
      <c r="F30" s="227">
        <f>'[3]2016-17 DSG allocations'!W32</f>
        <v>2.9989323337015299E-2</v>
      </c>
      <c r="G30" s="227">
        <f t="shared" si="1"/>
        <v>121.44183669352319</v>
      </c>
      <c r="H30" s="193">
        <f>'[3]2016-17 DSG allocations'!K32</f>
        <v>50.57943706955799</v>
      </c>
      <c r="I30" s="194">
        <f t="shared" si="2"/>
        <v>7.5160743000000014</v>
      </c>
      <c r="J30" s="195">
        <f>'[3]2016-17 DSG allocations'!V32</f>
        <v>14.820247870186183</v>
      </c>
      <c r="K30" s="193">
        <f t="shared" si="3"/>
        <v>2.9989323337015299E-2</v>
      </c>
      <c r="L30" s="194">
        <f t="shared" si="4"/>
        <v>72.945999999999998</v>
      </c>
    </row>
    <row r="31" spans="1:12" s="188" customFormat="1" ht="13.5" hidden="1" customHeight="1" x14ac:dyDescent="0.2">
      <c r="A31" s="76">
        <v>315</v>
      </c>
      <c r="B31" s="179" t="s">
        <v>63</v>
      </c>
      <c r="C31" s="225">
        <f>'[3]2016-17 DSG allocations'!I33</f>
        <v>118.78505240000001</v>
      </c>
      <c r="D31" s="226">
        <f>'[3]2016-17 DSG allocations'!S33</f>
        <v>10.685693130000001</v>
      </c>
      <c r="E31" s="227">
        <f>'[3]2016-17 DSG allocations'!T33</f>
        <v>27.761992217776516</v>
      </c>
      <c r="F31" s="227">
        <f>'[3]2016-17 DSG allocations'!W33</f>
        <v>3.5083872444694512E-2</v>
      </c>
      <c r="G31" s="227">
        <f t="shared" si="1"/>
        <v>157.26782162022121</v>
      </c>
      <c r="H31" s="193">
        <f>'[3]2016-17 DSG allocations'!K33</f>
        <v>100.95031252799501</v>
      </c>
      <c r="I31" s="194">
        <f t="shared" si="2"/>
        <v>10.685693130000001</v>
      </c>
      <c r="J31" s="195">
        <f>'[3]2016-17 DSG allocations'!V33</f>
        <v>27.033825217776517</v>
      </c>
      <c r="K31" s="193">
        <f t="shared" si="3"/>
        <v>3.5083872444694512E-2</v>
      </c>
      <c r="L31" s="194">
        <f t="shared" si="4"/>
        <v>138.70500000000001</v>
      </c>
    </row>
    <row r="32" spans="1:12" s="188" customFormat="1" ht="13.5" hidden="1" customHeight="1" x14ac:dyDescent="0.2">
      <c r="A32" s="76">
        <v>316</v>
      </c>
      <c r="B32" s="179" t="s">
        <v>64</v>
      </c>
      <c r="C32" s="225">
        <f>'[3]2016-17 DSG allocations'!I34</f>
        <v>321.86794320000001</v>
      </c>
      <c r="D32" s="226">
        <f>'[3]2016-17 DSG allocations'!S34</f>
        <v>23.351174899999997</v>
      </c>
      <c r="E32" s="227">
        <f>'[3]2016-17 DSG allocations'!T34</f>
        <v>41.694817828056124</v>
      </c>
      <c r="F32" s="227">
        <f>'[3]2016-17 DSG allocations'!W34</f>
        <v>7.6093761494312448E-2</v>
      </c>
      <c r="G32" s="227">
        <f t="shared" si="1"/>
        <v>386.9900296895504</v>
      </c>
      <c r="H32" s="193">
        <f>'[3]2016-17 DSG allocations'!K34</f>
        <v>251.68057385306301</v>
      </c>
      <c r="I32" s="194">
        <f t="shared" si="2"/>
        <v>23.351174899999997</v>
      </c>
      <c r="J32" s="195">
        <f>'[3]2016-17 DSG allocations'!V34</f>
        <v>39.962327228056125</v>
      </c>
      <c r="K32" s="193">
        <f t="shared" si="3"/>
        <v>7.6093761494312448E-2</v>
      </c>
      <c r="L32" s="194">
        <f t="shared" si="4"/>
        <v>315.07</v>
      </c>
    </row>
    <row r="33" spans="1:12" s="188" customFormat="1" ht="13.5" hidden="1" customHeight="1" x14ac:dyDescent="0.2">
      <c r="A33" s="76">
        <v>317</v>
      </c>
      <c r="B33" s="179" t="s">
        <v>65</v>
      </c>
      <c r="C33" s="225">
        <f>'[3]2016-17 DSG allocations'!I35</f>
        <v>220.79962913999998</v>
      </c>
      <c r="D33" s="226">
        <f>'[3]2016-17 DSG allocations'!S35</f>
        <v>18.589580350000002</v>
      </c>
      <c r="E33" s="227">
        <f>'[3]2016-17 DSG allocations'!T35</f>
        <v>36.322165761291735</v>
      </c>
      <c r="F33" s="227">
        <f>'[3]2016-17 DSG allocations'!W35</f>
        <v>6.6688328637854913E-2</v>
      </c>
      <c r="G33" s="227">
        <f t="shared" si="1"/>
        <v>275.77806357992955</v>
      </c>
      <c r="H33" s="193">
        <f>'[3]2016-17 DSG allocations'!K35</f>
        <v>175.22435666964597</v>
      </c>
      <c r="I33" s="194">
        <f t="shared" si="2"/>
        <v>18.589580350000002</v>
      </c>
      <c r="J33" s="195">
        <f>'[3]2016-17 DSG allocations'!V35</f>
        <v>34.873338761291734</v>
      </c>
      <c r="K33" s="193">
        <f t="shared" si="3"/>
        <v>6.6688328637854913E-2</v>
      </c>
      <c r="L33" s="194">
        <f t="shared" si="4"/>
        <v>228.75399999999999</v>
      </c>
    </row>
    <row r="34" spans="1:12" s="188" customFormat="1" ht="13.5" hidden="1" customHeight="1" x14ac:dyDescent="0.2">
      <c r="A34" s="76">
        <v>318</v>
      </c>
      <c r="B34" s="179" t="s">
        <v>66</v>
      </c>
      <c r="C34" s="225">
        <f>'[3]2016-17 DSG allocations'!I36</f>
        <v>106.27294289999999</v>
      </c>
      <c r="D34" s="226">
        <f>'[3]2016-17 DSG allocations'!S36</f>
        <v>9.3212449900000003</v>
      </c>
      <c r="E34" s="227">
        <f>'[3]2016-17 DSG allocations'!T36</f>
        <v>20.841826744761711</v>
      </c>
      <c r="F34" s="227">
        <f>'[3]2016-17 DSG allocations'!W36</f>
        <v>3.4187220213345797E-2</v>
      </c>
      <c r="G34" s="227">
        <f t="shared" si="1"/>
        <v>136.47020185497504</v>
      </c>
      <c r="H34" s="193">
        <f>'[3]2016-17 DSG allocations'!K36</f>
        <v>68.329940165655984</v>
      </c>
      <c r="I34" s="194">
        <f t="shared" si="2"/>
        <v>9.3212449900000003</v>
      </c>
      <c r="J34" s="195">
        <f>'[3]2016-17 DSG allocations'!V36</f>
        <v>19.425878744761711</v>
      </c>
      <c r="K34" s="193">
        <f t="shared" si="3"/>
        <v>3.4187220213345797E-2</v>
      </c>
      <c r="L34" s="194">
        <f t="shared" si="4"/>
        <v>97.111000000000004</v>
      </c>
    </row>
    <row r="35" spans="1:12" s="188" customFormat="1" ht="13.5" hidden="1" customHeight="1" x14ac:dyDescent="0.2">
      <c r="A35" s="76">
        <v>319</v>
      </c>
      <c r="B35" s="179" t="s">
        <v>67</v>
      </c>
      <c r="C35" s="225">
        <f>'[3]2016-17 DSG allocations'!I37</f>
        <v>140.01422138999999</v>
      </c>
      <c r="D35" s="226">
        <f>'[3]2016-17 DSG allocations'!S37</f>
        <v>10.374981479999999</v>
      </c>
      <c r="E35" s="227">
        <f>'[3]2016-17 DSG allocations'!T37</f>
        <v>31.456537709265273</v>
      </c>
      <c r="F35" s="227">
        <f>'[3]2016-17 DSG allocations'!W37</f>
        <v>4.3426069860425139E-2</v>
      </c>
      <c r="G35" s="227">
        <f t="shared" si="1"/>
        <v>181.88916664912568</v>
      </c>
      <c r="H35" s="193">
        <f>'[3]2016-17 DSG allocations'!K37</f>
        <v>69.146842791518992</v>
      </c>
      <c r="I35" s="194">
        <f t="shared" si="2"/>
        <v>10.374981479999999</v>
      </c>
      <c r="J35" s="195">
        <f>'[3]2016-17 DSG allocations'!V37</f>
        <v>27.334537709265273</v>
      </c>
      <c r="K35" s="193">
        <f t="shared" si="3"/>
        <v>4.3426069860425139E-2</v>
      </c>
      <c r="L35" s="194">
        <f t="shared" si="4"/>
        <v>106.9</v>
      </c>
    </row>
    <row r="36" spans="1:12" s="188" customFormat="1" ht="13.5" hidden="1" customHeight="1" x14ac:dyDescent="0.2">
      <c r="A36" s="76">
        <v>320</v>
      </c>
      <c r="B36" s="179" t="s">
        <v>68</v>
      </c>
      <c r="C36" s="225">
        <f>'[3]2016-17 DSG allocations'!I38</f>
        <v>195.27759906</v>
      </c>
      <c r="D36" s="226">
        <f>'[3]2016-17 DSG allocations'!S38</f>
        <v>17.374038249999998</v>
      </c>
      <c r="E36" s="227">
        <f>'[3]2016-17 DSG allocations'!T38</f>
        <v>34.755334563748065</v>
      </c>
      <c r="F36" s="227">
        <f>'[3]2016-17 DSG allocations'!W38</f>
        <v>5.4068564115221616E-2</v>
      </c>
      <c r="G36" s="227">
        <f t="shared" si="1"/>
        <v>247.46104043786332</v>
      </c>
      <c r="H36" s="193">
        <f>'[3]2016-17 DSG allocations'!K38</f>
        <v>124.67184316519302</v>
      </c>
      <c r="I36" s="194">
        <f t="shared" si="2"/>
        <v>17.374038249999998</v>
      </c>
      <c r="J36" s="195">
        <f>'[3]2016-17 DSG allocations'!V38</f>
        <v>26.905060897081398</v>
      </c>
      <c r="K36" s="193">
        <f t="shared" si="3"/>
        <v>5.4068564115221616E-2</v>
      </c>
      <c r="L36" s="194">
        <f t="shared" si="4"/>
        <v>169.005</v>
      </c>
    </row>
    <row r="37" spans="1:12" s="188" customFormat="1" ht="13.5" hidden="1" customHeight="1" x14ac:dyDescent="0.2">
      <c r="A37" s="76">
        <v>330</v>
      </c>
      <c r="B37" s="179" t="s">
        <v>71</v>
      </c>
      <c r="C37" s="225">
        <f>'[3]2016-17 DSG allocations'!I39</f>
        <v>888.61864969999999</v>
      </c>
      <c r="D37" s="226">
        <f>'[3]2016-17 DSG allocations'!S39</f>
        <v>84.816634040000011</v>
      </c>
      <c r="E37" s="227">
        <f>'[3]2016-17 DSG allocations'!T39</f>
        <v>125.7060685736717</v>
      </c>
      <c r="F37" s="227">
        <f>'[3]2016-17 DSG allocations'!W39</f>
        <v>0.24666627659970297</v>
      </c>
      <c r="G37" s="227">
        <f t="shared" si="1"/>
        <v>1099.3880185902713</v>
      </c>
      <c r="H37" s="193">
        <f>'[3]2016-17 DSG allocations'!K39</f>
        <v>497.37415638470219</v>
      </c>
      <c r="I37" s="194">
        <f t="shared" si="2"/>
        <v>84.816634040000011</v>
      </c>
      <c r="J37" s="195">
        <f>'[3]2016-17 DSG allocations'!V39</f>
        <v>105.08469343081455</v>
      </c>
      <c r="K37" s="193">
        <f t="shared" si="3"/>
        <v>0.24666627659970297</v>
      </c>
      <c r="L37" s="194">
        <f t="shared" si="4"/>
        <v>687.52200000000005</v>
      </c>
    </row>
    <row r="38" spans="1:12" s="188" customFormat="1" ht="13.5" hidden="1" customHeight="1" x14ac:dyDescent="0.2">
      <c r="A38" s="76">
        <v>331</v>
      </c>
      <c r="B38" s="179" t="s">
        <v>72</v>
      </c>
      <c r="C38" s="225">
        <f>'[3]2016-17 DSG allocations'!I40</f>
        <v>228.56416118296337</v>
      </c>
      <c r="D38" s="226">
        <f>'[3]2016-17 DSG allocations'!S40</f>
        <v>16.302720180000001</v>
      </c>
      <c r="E38" s="227">
        <f>'[3]2016-17 DSG allocations'!T40</f>
        <v>30.376092250289023</v>
      </c>
      <c r="F38" s="227">
        <f>'[3]2016-17 DSG allocations'!W40</f>
        <v>6.8078936298751155E-2</v>
      </c>
      <c r="G38" s="227">
        <f t="shared" si="1"/>
        <v>275.31105254955116</v>
      </c>
      <c r="H38" s="193">
        <f>'[3]2016-17 DSG allocations'!K40</f>
        <v>127.47453597757436</v>
      </c>
      <c r="I38" s="194">
        <f t="shared" si="2"/>
        <v>16.302720180000001</v>
      </c>
      <c r="J38" s="195">
        <f>'[3]2016-17 DSG allocations'!V40</f>
        <v>27.114422250289024</v>
      </c>
      <c r="K38" s="193">
        <f t="shared" si="3"/>
        <v>6.8078936298751155E-2</v>
      </c>
      <c r="L38" s="194">
        <f t="shared" si="4"/>
        <v>170.96</v>
      </c>
    </row>
    <row r="39" spans="1:12" s="188" customFormat="1" ht="13.5" hidden="1" customHeight="1" x14ac:dyDescent="0.2">
      <c r="A39" s="76">
        <v>332</v>
      </c>
      <c r="B39" s="179" t="s">
        <v>73</v>
      </c>
      <c r="C39" s="225">
        <f>'[3]2016-17 DSG allocations'!I41</f>
        <v>192.12101767999997</v>
      </c>
      <c r="D39" s="226">
        <f>'[3]2016-17 DSG allocations'!S41</f>
        <v>13.93396821</v>
      </c>
      <c r="E39" s="227">
        <f>'[3]2016-17 DSG allocations'!T41</f>
        <v>31.467965081517043</v>
      </c>
      <c r="F39" s="227">
        <f>'[3]2016-17 DSG allocations'!W41</f>
        <v>6.2513608555872693E-2</v>
      </c>
      <c r="G39" s="227">
        <f t="shared" si="1"/>
        <v>237.58546458007285</v>
      </c>
      <c r="H39" s="193">
        <f>'[3]2016-17 DSG allocations'!K41</f>
        <v>135.25721191615696</v>
      </c>
      <c r="I39" s="194">
        <f t="shared" si="2"/>
        <v>13.93396821</v>
      </c>
      <c r="J39" s="195">
        <f>'[3]2016-17 DSG allocations'!V41</f>
        <v>30.5569659386599</v>
      </c>
      <c r="K39" s="193">
        <f t="shared" si="3"/>
        <v>6.2513608555872693E-2</v>
      </c>
      <c r="L39" s="194">
        <f t="shared" si="4"/>
        <v>179.81100000000001</v>
      </c>
    </row>
    <row r="40" spans="1:12" s="188" customFormat="1" ht="13.5" hidden="1" customHeight="1" x14ac:dyDescent="0.2">
      <c r="A40" s="76">
        <v>333</v>
      </c>
      <c r="B40" s="179" t="s">
        <v>74</v>
      </c>
      <c r="C40" s="225">
        <f>'[3]2016-17 DSG allocations'!I42</f>
        <v>237.04641100000001</v>
      </c>
      <c r="D40" s="226">
        <f>'[3]2016-17 DSG allocations'!S42</f>
        <v>17.527383579999999</v>
      </c>
      <c r="E40" s="227">
        <f>'[3]2016-17 DSG allocations'!T42</f>
        <v>37.510439916666257</v>
      </c>
      <c r="F40" s="227">
        <f>'[3]2016-17 DSG allocations'!W42</f>
        <v>7.1413497585608568E-2</v>
      </c>
      <c r="G40" s="227">
        <f t="shared" si="1"/>
        <v>292.15564799425181</v>
      </c>
      <c r="H40" s="193">
        <f>'[3]2016-17 DSG allocations'!K42</f>
        <v>146.99205309226301</v>
      </c>
      <c r="I40" s="194">
        <f t="shared" si="2"/>
        <v>17.527383579999999</v>
      </c>
      <c r="J40" s="195">
        <f>'[3]2016-17 DSG allocations'!V42</f>
        <v>36.253775916666257</v>
      </c>
      <c r="K40" s="193">
        <f t="shared" si="3"/>
        <v>7.1413497585608568E-2</v>
      </c>
      <c r="L40" s="194">
        <f t="shared" si="4"/>
        <v>200.845</v>
      </c>
    </row>
    <row r="41" spans="1:12" s="188" customFormat="1" ht="13.5" hidden="1" customHeight="1" x14ac:dyDescent="0.2">
      <c r="A41" s="76">
        <v>334</v>
      </c>
      <c r="B41" s="179" t="s">
        <v>75</v>
      </c>
      <c r="C41" s="225">
        <f>'[3]2016-17 DSG allocations'!I43</f>
        <v>143.11615025999998</v>
      </c>
      <c r="D41" s="226">
        <f>'[3]2016-17 DSG allocations'!S43</f>
        <v>8.5493619400000007</v>
      </c>
      <c r="E41" s="227">
        <f>'[3]2016-17 DSG allocations'!T43</f>
        <v>25.091523402686192</v>
      </c>
      <c r="F41" s="227">
        <f>'[3]2016-17 DSG allocations'!W43</f>
        <v>4.8506133471636688E-2</v>
      </c>
      <c r="G41" s="227">
        <f t="shared" si="1"/>
        <v>176.80554173615783</v>
      </c>
      <c r="H41" s="193">
        <f>'[3]2016-17 DSG allocations'!K43</f>
        <v>72.101123796235001</v>
      </c>
      <c r="I41" s="194">
        <f t="shared" si="2"/>
        <v>8.5493619400000007</v>
      </c>
      <c r="J41" s="195">
        <f>'[3]2016-17 DSG allocations'!V43</f>
        <v>22.637356402686194</v>
      </c>
      <c r="K41" s="193">
        <f t="shared" si="3"/>
        <v>4.8506133471636688E-2</v>
      </c>
      <c r="L41" s="194">
        <f t="shared" si="4"/>
        <v>103.336</v>
      </c>
    </row>
    <row r="42" spans="1:12" s="188" customFormat="1" ht="13.5" hidden="1" customHeight="1" x14ac:dyDescent="0.2">
      <c r="A42" s="76">
        <v>335</v>
      </c>
      <c r="B42" s="179" t="s">
        <v>76</v>
      </c>
      <c r="C42" s="225">
        <f>'[3]2016-17 DSG allocations'!I44</f>
        <v>194.95127217000001</v>
      </c>
      <c r="D42" s="226">
        <f>'[3]2016-17 DSG allocations'!S44</f>
        <v>15.39985641</v>
      </c>
      <c r="E42" s="227">
        <f>'[3]2016-17 DSG allocations'!T44</f>
        <v>28.83867776927789</v>
      </c>
      <c r="F42" s="227">
        <f>'[3]2016-17 DSG allocations'!W44</f>
        <v>6.0574000578851796E-2</v>
      </c>
      <c r="G42" s="227">
        <f t="shared" si="1"/>
        <v>239.25038034985675</v>
      </c>
      <c r="H42" s="193">
        <f>'[3]2016-17 DSG allocations'!K44</f>
        <v>99.685321089734018</v>
      </c>
      <c r="I42" s="194">
        <f t="shared" si="2"/>
        <v>15.39985641</v>
      </c>
      <c r="J42" s="195">
        <f>'[3]2016-17 DSG allocations'!V44</f>
        <v>27.60384276927789</v>
      </c>
      <c r="K42" s="193">
        <f t="shared" si="3"/>
        <v>6.0574000578851796E-2</v>
      </c>
      <c r="L42" s="194">
        <f t="shared" si="4"/>
        <v>142.75</v>
      </c>
    </row>
    <row r="43" spans="1:12" s="188" customFormat="1" ht="13.5" hidden="1" customHeight="1" x14ac:dyDescent="0.2">
      <c r="A43" s="76">
        <v>336</v>
      </c>
      <c r="B43" s="179" t="s">
        <v>77</v>
      </c>
      <c r="C43" s="225">
        <f>'[3]2016-17 DSG allocations'!I45</f>
        <v>167.40701856000001</v>
      </c>
      <c r="D43" s="226">
        <f>'[3]2016-17 DSG allocations'!S45</f>
        <v>14.761929040000002</v>
      </c>
      <c r="E43" s="227">
        <f>'[3]2016-17 DSG allocations'!T45</f>
        <v>27.842693694512491</v>
      </c>
      <c r="F43" s="227">
        <f>'[3]2016-17 DSG allocations'!W45</f>
        <v>5.0305232132921186E-2</v>
      </c>
      <c r="G43" s="227">
        <f t="shared" si="1"/>
        <v>210.06194652664544</v>
      </c>
      <c r="H43" s="193">
        <f>'[3]2016-17 DSG allocations'!K45</f>
        <v>87.279822501366993</v>
      </c>
      <c r="I43" s="194">
        <f t="shared" si="2"/>
        <v>14.761929040000002</v>
      </c>
      <c r="J43" s="195">
        <f>'[3]2016-17 DSG allocations'!V45</f>
        <v>23.836693694512491</v>
      </c>
      <c r="K43" s="193">
        <f t="shared" si="3"/>
        <v>5.0305232132921186E-2</v>
      </c>
      <c r="L43" s="194">
        <f t="shared" si="4"/>
        <v>125.929</v>
      </c>
    </row>
    <row r="44" spans="1:12" s="188" customFormat="1" ht="13.5" hidden="1" customHeight="1" x14ac:dyDescent="0.2">
      <c r="A44" s="76">
        <v>340</v>
      </c>
      <c r="B44" s="179" t="s">
        <v>79</v>
      </c>
      <c r="C44" s="225">
        <f>'[3]2016-17 DSG allocations'!I46</f>
        <v>85.403361600000011</v>
      </c>
      <c r="D44" s="226">
        <f>'[3]2016-17 DSG allocations'!S46</f>
        <v>8.62091575</v>
      </c>
      <c r="E44" s="227">
        <f>'[3]2016-17 DSG allocations'!T46</f>
        <v>19.892237525008373</v>
      </c>
      <c r="F44" s="227">
        <f>'[3]2016-17 DSG allocations'!W46</f>
        <v>2.5604563556251864E-2</v>
      </c>
      <c r="G44" s="227">
        <f t="shared" si="1"/>
        <v>113.94211943856463</v>
      </c>
      <c r="H44" s="193">
        <f>'[3]2016-17 DSG allocations'!K46</f>
        <v>64.13304236122201</v>
      </c>
      <c r="I44" s="194">
        <f t="shared" si="2"/>
        <v>8.62091575</v>
      </c>
      <c r="J44" s="195">
        <f>'[3]2016-17 DSG allocations'!V46</f>
        <v>19.045569525008371</v>
      </c>
      <c r="K44" s="193">
        <f t="shared" si="3"/>
        <v>2.5604563556251864E-2</v>
      </c>
      <c r="L44" s="194">
        <f t="shared" si="4"/>
        <v>91.825000000000003</v>
      </c>
    </row>
    <row r="45" spans="1:12" s="188" customFormat="1" ht="13.5" hidden="1" customHeight="1" x14ac:dyDescent="0.2">
      <c r="A45" s="76">
        <v>341</v>
      </c>
      <c r="B45" s="179" t="s">
        <v>80</v>
      </c>
      <c r="C45" s="225">
        <f>'[3]2016-17 DSG allocations'!I47</f>
        <v>292.88201705</v>
      </c>
      <c r="D45" s="226">
        <f>'[3]2016-17 DSG allocations'!S47</f>
        <v>27.792617640000003</v>
      </c>
      <c r="E45" s="227">
        <f>'[3]2016-17 DSG allocations'!T47</f>
        <v>44.2539869662616</v>
      </c>
      <c r="F45" s="227">
        <f>'[3]2016-17 DSG allocations'!W47</f>
        <v>8.3672573246196924E-2</v>
      </c>
      <c r="G45" s="227">
        <f t="shared" si="1"/>
        <v>365.0122942295078</v>
      </c>
      <c r="H45" s="193">
        <f>'[3]2016-17 DSG allocations'!K47</f>
        <v>231.74381718368198</v>
      </c>
      <c r="I45" s="194">
        <f t="shared" si="2"/>
        <v>27.792617640000003</v>
      </c>
      <c r="J45" s="195">
        <f>'[3]2016-17 DSG allocations'!V47</f>
        <v>41.204316966261601</v>
      </c>
      <c r="K45" s="193">
        <f t="shared" si="3"/>
        <v>8.3672573246196924E-2</v>
      </c>
      <c r="L45" s="194">
        <f t="shared" si="4"/>
        <v>300.82400000000001</v>
      </c>
    </row>
    <row r="46" spans="1:12" s="188" customFormat="1" ht="13.5" hidden="1" customHeight="1" x14ac:dyDescent="0.2">
      <c r="A46" s="76">
        <v>342</v>
      </c>
      <c r="B46" s="179" t="s">
        <v>81</v>
      </c>
      <c r="C46" s="225">
        <f>'[3]2016-17 DSG allocations'!I48</f>
        <v>103.34174588999998</v>
      </c>
      <c r="D46" s="226">
        <f>'[3]2016-17 DSG allocations'!S48</f>
        <v>7.5041034999999994</v>
      </c>
      <c r="E46" s="227">
        <f>'[3]2016-17 DSG allocations'!T48</f>
        <v>18.349323997338203</v>
      </c>
      <c r="F46" s="227">
        <f>'[3]2016-17 DSG allocations'!W48</f>
        <v>3.35962119574649E-2</v>
      </c>
      <c r="G46" s="227">
        <f t="shared" si="1"/>
        <v>129.22876959929565</v>
      </c>
      <c r="H46" s="193">
        <f>'[3]2016-17 DSG allocations'!K48</f>
        <v>90.184280997745986</v>
      </c>
      <c r="I46" s="194">
        <f t="shared" si="2"/>
        <v>7.5041034999999994</v>
      </c>
      <c r="J46" s="195">
        <f>'[3]2016-17 DSG allocations'!V48</f>
        <v>17.845323997338202</v>
      </c>
      <c r="K46" s="193">
        <f t="shared" si="3"/>
        <v>3.35962119574649E-2</v>
      </c>
      <c r="L46" s="194">
        <f t="shared" si="4"/>
        <v>115.56699999999999</v>
      </c>
    </row>
    <row r="47" spans="1:12" s="188" customFormat="1" ht="13.5" hidden="1" customHeight="1" x14ac:dyDescent="0.2">
      <c r="A47" s="76">
        <v>343</v>
      </c>
      <c r="B47" s="179" t="s">
        <v>82</v>
      </c>
      <c r="C47" s="225">
        <f>'[3]2016-17 DSG allocations'!I49</f>
        <v>155.11031244</v>
      </c>
      <c r="D47" s="226">
        <f>'[3]2016-17 DSG allocations'!S49</f>
        <v>12.080285879999998</v>
      </c>
      <c r="E47" s="227">
        <f>'[3]2016-17 DSG allocations'!T49</f>
        <v>27.164499221714834</v>
      </c>
      <c r="F47" s="227">
        <f>'[3]2016-17 DSG allocations'!W49</f>
        <v>5.0470366792652606E-2</v>
      </c>
      <c r="G47" s="227">
        <f t="shared" si="1"/>
        <v>194.40556790850749</v>
      </c>
      <c r="H47" s="193">
        <f>'[3]2016-17 DSG allocations'!K49</f>
        <v>111.76251891996401</v>
      </c>
      <c r="I47" s="194">
        <f t="shared" si="2"/>
        <v>12.080285879999998</v>
      </c>
      <c r="J47" s="195">
        <f>'[3]2016-17 DSG allocations'!V49</f>
        <v>26.140328221714835</v>
      </c>
      <c r="K47" s="193">
        <f t="shared" si="3"/>
        <v>5.0470366792652606E-2</v>
      </c>
      <c r="L47" s="194">
        <f t="shared" si="4"/>
        <v>150.03399999999999</v>
      </c>
    </row>
    <row r="48" spans="1:12" s="188" customFormat="1" ht="13.5" hidden="1" customHeight="1" x14ac:dyDescent="0.2">
      <c r="A48" s="76">
        <v>344</v>
      </c>
      <c r="B48" s="179" t="s">
        <v>83</v>
      </c>
      <c r="C48" s="225">
        <f>'[3]2016-17 DSG allocations'!I50</f>
        <v>192.74146575999998</v>
      </c>
      <c r="D48" s="226">
        <f>'[3]2016-17 DSG allocations'!S50</f>
        <v>15.15666762</v>
      </c>
      <c r="E48" s="227">
        <f>'[3]2016-17 DSG allocations'!T50</f>
        <v>33.709670286515077</v>
      </c>
      <c r="F48" s="227">
        <f>'[3]2016-17 DSG allocations'!W50</f>
        <v>6.1587985331588629E-2</v>
      </c>
      <c r="G48" s="227">
        <f t="shared" si="1"/>
        <v>241.66939165184664</v>
      </c>
      <c r="H48" s="193">
        <f>'[3]2016-17 DSG allocations'!K50</f>
        <v>123.33441278399698</v>
      </c>
      <c r="I48" s="194">
        <f t="shared" si="2"/>
        <v>15.15666762</v>
      </c>
      <c r="J48" s="195">
        <f>'[3]2016-17 DSG allocations'!V50</f>
        <v>30.512326286515076</v>
      </c>
      <c r="K48" s="193">
        <f t="shared" si="3"/>
        <v>6.1587985331588629E-2</v>
      </c>
      <c r="L48" s="194">
        <f t="shared" si="4"/>
        <v>169.065</v>
      </c>
    </row>
    <row r="49" spans="1:12" s="188" customFormat="1" ht="13.5" hidden="1" customHeight="1" x14ac:dyDescent="0.2">
      <c r="A49" s="76">
        <v>350</v>
      </c>
      <c r="B49" s="179" t="s">
        <v>84</v>
      </c>
      <c r="C49" s="225">
        <f>'[3]2016-17 DSG allocations'!I51</f>
        <v>194.99648567000003</v>
      </c>
      <c r="D49" s="226">
        <f>'[3]2016-17 DSG allocations'!S51</f>
        <v>17.547980600000002</v>
      </c>
      <c r="E49" s="227">
        <f>'[3]2016-17 DSG allocations'!T51</f>
        <v>27.999502535776614</v>
      </c>
      <c r="F49" s="227">
        <f>'[3]2016-17 DSG allocations'!W51</f>
        <v>6.2228244275459602E-2</v>
      </c>
      <c r="G49" s="227">
        <f t="shared" si="1"/>
        <v>240.60619705005215</v>
      </c>
      <c r="H49" s="193">
        <f>'[3]2016-17 DSG allocations'!K51</f>
        <v>147.88007726906801</v>
      </c>
      <c r="I49" s="194">
        <f t="shared" si="2"/>
        <v>17.547980600000002</v>
      </c>
      <c r="J49" s="195">
        <f>'[3]2016-17 DSG allocations'!V51</f>
        <v>24.365007135776615</v>
      </c>
      <c r="K49" s="193">
        <f t="shared" si="3"/>
        <v>6.2228244275459602E-2</v>
      </c>
      <c r="L49" s="194">
        <f t="shared" si="4"/>
        <v>189.85499999999999</v>
      </c>
    </row>
    <row r="50" spans="1:12" s="188" customFormat="1" ht="13.5" hidden="1" customHeight="1" x14ac:dyDescent="0.2">
      <c r="A50" s="76">
        <v>351</v>
      </c>
      <c r="B50" s="179" t="s">
        <v>85</v>
      </c>
      <c r="C50" s="225">
        <f>'[3]2016-17 DSG allocations'!I52</f>
        <v>119.8055992</v>
      </c>
      <c r="D50" s="226">
        <f>'[3]2016-17 DSG allocations'!S52</f>
        <v>8.6077262999999995</v>
      </c>
      <c r="E50" s="227">
        <f>'[3]2016-17 DSG allocations'!T52</f>
        <v>24.423356121039223</v>
      </c>
      <c r="F50" s="227">
        <f>'[3]2016-17 DSG allocations'!W52</f>
        <v>3.9139811455641861E-2</v>
      </c>
      <c r="G50" s="227">
        <f t="shared" si="1"/>
        <v>152.87582143249489</v>
      </c>
      <c r="H50" s="193">
        <f>'[3]2016-17 DSG allocations'!K52</f>
        <v>113.78464048920101</v>
      </c>
      <c r="I50" s="194">
        <f t="shared" si="2"/>
        <v>8.6077262999999995</v>
      </c>
      <c r="J50" s="195">
        <f>'[3]2016-17 DSG allocations'!V52</f>
        <v>23.749352121039223</v>
      </c>
      <c r="K50" s="193">
        <f t="shared" si="3"/>
        <v>3.9139811455641861E-2</v>
      </c>
      <c r="L50" s="194">
        <f t="shared" si="4"/>
        <v>146.18100000000001</v>
      </c>
    </row>
    <row r="51" spans="1:12" s="188" customFormat="1" ht="13.5" hidden="1" customHeight="1" x14ac:dyDescent="0.2">
      <c r="A51" s="76">
        <v>352</v>
      </c>
      <c r="B51" s="179" t="s">
        <v>86</v>
      </c>
      <c r="C51" s="225">
        <f>'[3]2016-17 DSG allocations'!I53</f>
        <v>365.19448604000002</v>
      </c>
      <c r="D51" s="226">
        <f>'[3]2016-17 DSG allocations'!S53</f>
        <v>42.169615109999995</v>
      </c>
      <c r="E51" s="227">
        <f>'[3]2016-17 DSG allocations'!T53</f>
        <v>64.97620741193623</v>
      </c>
      <c r="F51" s="227">
        <f>'[3]2016-17 DSG allocations'!W53</f>
        <v>0.102421151324301</v>
      </c>
      <c r="G51" s="227">
        <f t="shared" si="1"/>
        <v>472.44272971326052</v>
      </c>
      <c r="H51" s="193">
        <f>'[3]2016-17 DSG allocations'!K53</f>
        <v>208.60113177273902</v>
      </c>
      <c r="I51" s="194">
        <f t="shared" si="2"/>
        <v>42.169615109999995</v>
      </c>
      <c r="J51" s="195">
        <f>'[3]2016-17 DSG allocations'!V53</f>
        <v>61.029706411936232</v>
      </c>
      <c r="K51" s="193">
        <f t="shared" si="3"/>
        <v>0.102421151324301</v>
      </c>
      <c r="L51" s="194">
        <f t="shared" si="4"/>
        <v>311.90300000000002</v>
      </c>
    </row>
    <row r="52" spans="1:12" s="188" customFormat="1" ht="13.5" hidden="1" customHeight="1" x14ac:dyDescent="0.2">
      <c r="A52" s="76">
        <v>353</v>
      </c>
      <c r="B52" s="179" t="s">
        <v>87</v>
      </c>
      <c r="C52" s="225">
        <f>'[3]2016-17 DSG allocations'!I54</f>
        <v>183.97895955999999</v>
      </c>
      <c r="D52" s="226">
        <f>'[3]2016-17 DSG allocations'!S54</f>
        <v>14.294004149999999</v>
      </c>
      <c r="E52" s="227">
        <f>'[3]2016-17 DSG allocations'!T54</f>
        <v>26.263789569247812</v>
      </c>
      <c r="F52" s="227">
        <f>'[3]2016-17 DSG allocations'!W54</f>
        <v>5.5753227354411523E-2</v>
      </c>
      <c r="G52" s="227">
        <f t="shared" si="1"/>
        <v>224.59250650660223</v>
      </c>
      <c r="H52" s="193">
        <f>'[3]2016-17 DSG allocations'!K54</f>
        <v>122.753254898173</v>
      </c>
      <c r="I52" s="194">
        <f t="shared" si="2"/>
        <v>14.294004149999999</v>
      </c>
      <c r="J52" s="195">
        <f>'[3]2016-17 DSG allocations'!V54</f>
        <v>21.282680569247812</v>
      </c>
      <c r="K52" s="193">
        <f t="shared" si="3"/>
        <v>5.5753227354411523E-2</v>
      </c>
      <c r="L52" s="194">
        <f t="shared" si="4"/>
        <v>158.386</v>
      </c>
    </row>
    <row r="53" spans="1:12" s="188" customFormat="1" ht="13.5" hidden="1" customHeight="1" x14ac:dyDescent="0.2">
      <c r="A53" s="76">
        <v>354</v>
      </c>
      <c r="B53" s="179" t="s">
        <v>88</v>
      </c>
      <c r="C53" s="225">
        <f>'[3]2016-17 DSG allocations'!I55</f>
        <v>148.96067136000002</v>
      </c>
      <c r="D53" s="226">
        <f>'[3]2016-17 DSG allocations'!S55</f>
        <v>12.898213890000001</v>
      </c>
      <c r="E53" s="227">
        <f>'[3]2016-17 DSG allocations'!T55</f>
        <v>23.161045444346456</v>
      </c>
      <c r="F53" s="227">
        <f>'[3]2016-17 DSG allocations'!W55</f>
        <v>4.588136151169505E-2</v>
      </c>
      <c r="G53" s="227">
        <f t="shared" si="1"/>
        <v>185.06581205585817</v>
      </c>
      <c r="H53" s="193">
        <f>'[3]2016-17 DSG allocations'!K55</f>
        <v>124.77895875588702</v>
      </c>
      <c r="I53" s="194">
        <f t="shared" si="2"/>
        <v>12.898213890000001</v>
      </c>
      <c r="J53" s="195">
        <f>'[3]2016-17 DSG allocations'!V55</f>
        <v>22.293876444346456</v>
      </c>
      <c r="K53" s="193">
        <f t="shared" si="3"/>
        <v>4.588136151169505E-2</v>
      </c>
      <c r="L53" s="194">
        <f t="shared" si="4"/>
        <v>160.017</v>
      </c>
    </row>
    <row r="54" spans="1:12" s="188" customFormat="1" ht="13.5" hidden="1" customHeight="1" x14ac:dyDescent="0.2">
      <c r="A54" s="76">
        <v>355</v>
      </c>
      <c r="B54" s="179" t="s">
        <v>89</v>
      </c>
      <c r="C54" s="225">
        <f>'[3]2016-17 DSG allocations'!I56</f>
        <v>144.13103040000001</v>
      </c>
      <c r="D54" s="226">
        <f>'[3]2016-17 DSG allocations'!S56</f>
        <v>22.010317000000001</v>
      </c>
      <c r="E54" s="227">
        <f>'[3]2016-17 DSG allocations'!T56</f>
        <v>29.808239884606543</v>
      </c>
      <c r="F54" s="227">
        <f>'[3]2016-17 DSG allocations'!W56</f>
        <v>4.4767426833331292E-2</v>
      </c>
      <c r="G54" s="227">
        <f t="shared" si="1"/>
        <v>195.99435471143988</v>
      </c>
      <c r="H54" s="193">
        <f>'[3]2016-17 DSG allocations'!K56</f>
        <v>119.95888774865901</v>
      </c>
      <c r="I54" s="194">
        <f t="shared" si="2"/>
        <v>22.010317000000001</v>
      </c>
      <c r="J54" s="195">
        <f>'[3]2016-17 DSG allocations'!V56</f>
        <v>26.970430313177971</v>
      </c>
      <c r="K54" s="193">
        <f t="shared" si="3"/>
        <v>4.4767426833331292E-2</v>
      </c>
      <c r="L54" s="194">
        <f t="shared" si="4"/>
        <v>168.98400000000001</v>
      </c>
    </row>
    <row r="55" spans="1:12" s="188" customFormat="1" ht="13.5" hidden="1" customHeight="1" x14ac:dyDescent="0.2">
      <c r="A55" s="76">
        <v>356</v>
      </c>
      <c r="B55" s="179" t="s">
        <v>90</v>
      </c>
      <c r="C55" s="225">
        <f>'[3]2016-17 DSG allocations'!I57</f>
        <v>156.66225559999998</v>
      </c>
      <c r="D55" s="226">
        <f>'[3]2016-17 DSG allocations'!S57</f>
        <v>15.329225399999999</v>
      </c>
      <c r="E55" s="227">
        <f>'[3]2016-17 DSG allocations'!T57</f>
        <v>27.79028105073775</v>
      </c>
      <c r="F55" s="227">
        <f>'[3]2016-17 DSG allocations'!W57</f>
        <v>5.3658624565186573E-2</v>
      </c>
      <c r="G55" s="227">
        <f t="shared" si="1"/>
        <v>199.83542067530288</v>
      </c>
      <c r="H55" s="193">
        <f>'[3]2016-17 DSG allocations'!K57</f>
        <v>125.87402575763097</v>
      </c>
      <c r="I55" s="194">
        <f t="shared" si="2"/>
        <v>15.329225399999999</v>
      </c>
      <c r="J55" s="195">
        <f>'[3]2016-17 DSG allocations'!V57</f>
        <v>26.820281050737751</v>
      </c>
      <c r="K55" s="193">
        <f t="shared" si="3"/>
        <v>5.3658624565186573E-2</v>
      </c>
      <c r="L55" s="194">
        <f t="shared" si="4"/>
        <v>168.077</v>
      </c>
    </row>
    <row r="56" spans="1:12" s="188" customFormat="1" ht="13.5" hidden="1" customHeight="1" x14ac:dyDescent="0.2">
      <c r="A56" s="76">
        <v>357</v>
      </c>
      <c r="B56" s="179" t="s">
        <v>91</v>
      </c>
      <c r="C56" s="225">
        <f>'[3]2016-17 DSG allocations'!I58</f>
        <v>153.65139393000001</v>
      </c>
      <c r="D56" s="226">
        <f>'[3]2016-17 DSG allocations'!S58</f>
        <v>10.605481520000001</v>
      </c>
      <c r="E56" s="227">
        <f>'[3]2016-17 DSG allocations'!T58</f>
        <v>14.984212579253649</v>
      </c>
      <c r="F56" s="227">
        <f>'[3]2016-17 DSG allocations'!W58</f>
        <v>4.7256035126476845E-2</v>
      </c>
      <c r="G56" s="227">
        <f t="shared" si="1"/>
        <v>179.28834406438014</v>
      </c>
      <c r="H56" s="193">
        <f>'[3]2016-17 DSG allocations'!K58</f>
        <v>106.55710735269201</v>
      </c>
      <c r="I56" s="194">
        <f t="shared" si="2"/>
        <v>10.605481520000001</v>
      </c>
      <c r="J56" s="195">
        <f>'[3]2016-17 DSG allocations'!V58</f>
        <v>14.160212579253649</v>
      </c>
      <c r="K56" s="193">
        <f t="shared" si="3"/>
        <v>4.7256035126476845E-2</v>
      </c>
      <c r="L56" s="194">
        <f t="shared" si="4"/>
        <v>131.37</v>
      </c>
    </row>
    <row r="57" spans="1:12" s="188" customFormat="1" ht="13.5" hidden="1" customHeight="1" x14ac:dyDescent="0.2">
      <c r="A57" s="76">
        <v>358</v>
      </c>
      <c r="B57" s="179" t="s">
        <v>92</v>
      </c>
      <c r="C57" s="225">
        <f>'[3]2016-17 DSG allocations'!I59</f>
        <v>144.0299029</v>
      </c>
      <c r="D57" s="226">
        <f>'[3]2016-17 DSG allocations'!S59</f>
        <v>12.433330130000002</v>
      </c>
      <c r="E57" s="227">
        <f>'[3]2016-17 DSG allocations'!T59</f>
        <v>23.727764444260846</v>
      </c>
      <c r="F57" s="227">
        <f>'[3]2016-17 DSG allocations'!W59</f>
        <v>4.9352086465348562E-2</v>
      </c>
      <c r="G57" s="227">
        <f t="shared" si="1"/>
        <v>180.2403495607262</v>
      </c>
      <c r="H57" s="193">
        <f>'[3]2016-17 DSG allocations'!K59</f>
        <v>86.259240216709998</v>
      </c>
      <c r="I57" s="194">
        <f t="shared" si="2"/>
        <v>12.433330130000002</v>
      </c>
      <c r="J57" s="195">
        <f>'[3]2016-17 DSG allocations'!V59</f>
        <v>20.666107444260845</v>
      </c>
      <c r="K57" s="193">
        <f t="shared" si="3"/>
        <v>4.9352086465348562E-2</v>
      </c>
      <c r="L57" s="194">
        <f t="shared" si="4"/>
        <v>119.408</v>
      </c>
    </row>
    <row r="58" spans="1:12" s="188" customFormat="1" ht="13.5" hidden="1" customHeight="1" x14ac:dyDescent="0.2">
      <c r="A58" s="76">
        <v>359</v>
      </c>
      <c r="B58" s="179" t="s">
        <v>93</v>
      </c>
      <c r="C58" s="225">
        <f>'[3]2016-17 DSG allocations'!I60</f>
        <v>194.60430249999999</v>
      </c>
      <c r="D58" s="226">
        <f>'[3]2016-17 DSG allocations'!S60</f>
        <v>13.068911380000001</v>
      </c>
      <c r="E58" s="227">
        <f>'[3]2016-17 DSG allocations'!T60</f>
        <v>26.473443033706449</v>
      </c>
      <c r="F58" s="227">
        <f>'[3]2016-17 DSG allocations'!W60</f>
        <v>6.2215207328638701E-2</v>
      </c>
      <c r="G58" s="227">
        <f t="shared" si="1"/>
        <v>234.20887212103509</v>
      </c>
      <c r="H58" s="193">
        <f>'[3]2016-17 DSG allocations'!K60</f>
        <v>154.57340889489399</v>
      </c>
      <c r="I58" s="194">
        <f t="shared" si="2"/>
        <v>13.068911380000001</v>
      </c>
      <c r="J58" s="195">
        <f>'[3]2016-17 DSG allocations'!V60</f>
        <v>22.95794003370645</v>
      </c>
      <c r="K58" s="193">
        <f t="shared" si="3"/>
        <v>6.2215207328638701E-2</v>
      </c>
      <c r="L58" s="194">
        <f t="shared" si="4"/>
        <v>190.66200000000001</v>
      </c>
    </row>
    <row r="59" spans="1:12" s="188" customFormat="1" ht="13.5" hidden="1" customHeight="1" x14ac:dyDescent="0.2">
      <c r="A59" s="76">
        <v>370</v>
      </c>
      <c r="B59" s="179" t="s">
        <v>95</v>
      </c>
      <c r="C59" s="225">
        <f>'[3]2016-17 DSG allocations'!I61</f>
        <v>133.73379840000001</v>
      </c>
      <c r="D59" s="226">
        <f>'[3]2016-17 DSG allocations'!S61</f>
        <v>11.592990720000001</v>
      </c>
      <c r="E59" s="227">
        <f>'[3]2016-17 DSG allocations'!T61</f>
        <v>18.874980013898327</v>
      </c>
      <c r="F59" s="227">
        <f>'[3]2016-17 DSG allocations'!W61</f>
        <v>4.3302943140449954E-2</v>
      </c>
      <c r="G59" s="227">
        <f t="shared" si="1"/>
        <v>164.24507207703877</v>
      </c>
      <c r="H59" s="193">
        <f>'[3]2016-17 DSG allocations'!K61</f>
        <v>82.749558128168033</v>
      </c>
      <c r="I59" s="194">
        <f t="shared" si="2"/>
        <v>11.592990720000001</v>
      </c>
      <c r="J59" s="195">
        <f>'[3]2016-17 DSG allocations'!V61</f>
        <v>13.349155013898326</v>
      </c>
      <c r="K59" s="193">
        <f t="shared" si="3"/>
        <v>4.3302943140449954E-2</v>
      </c>
      <c r="L59" s="194">
        <f t="shared" si="4"/>
        <v>107.735</v>
      </c>
    </row>
    <row r="60" spans="1:12" s="188" customFormat="1" ht="13.5" hidden="1" customHeight="1" x14ac:dyDescent="0.2">
      <c r="A60" s="76">
        <v>371</v>
      </c>
      <c r="B60" s="179" t="s">
        <v>96</v>
      </c>
      <c r="C60" s="225">
        <f>'[3]2016-17 DSG allocations'!I62</f>
        <v>185.94908192</v>
      </c>
      <c r="D60" s="226">
        <f>'[3]2016-17 DSG allocations'!S62</f>
        <v>14.56118343</v>
      </c>
      <c r="E60" s="227">
        <f>'[3]2016-17 DSG allocations'!T62</f>
        <v>28.045679276761234</v>
      </c>
      <c r="F60" s="227">
        <f>'[3]2016-17 DSG allocations'!W62</f>
        <v>5.9460065900488045E-2</v>
      </c>
      <c r="G60" s="227">
        <f t="shared" si="1"/>
        <v>228.61540469266171</v>
      </c>
      <c r="H60" s="193">
        <f>'[3]2016-17 DSG allocations'!K62</f>
        <v>76.762431966861982</v>
      </c>
      <c r="I60" s="194">
        <f t="shared" si="2"/>
        <v>14.56118343</v>
      </c>
      <c r="J60" s="195">
        <f>'[3]2016-17 DSG allocations'!V62</f>
        <v>26.526001276761235</v>
      </c>
      <c r="K60" s="193">
        <f t="shared" si="3"/>
        <v>5.9460065900488045E-2</v>
      </c>
      <c r="L60" s="194">
        <f t="shared" si="4"/>
        <v>117.90900000000001</v>
      </c>
    </row>
    <row r="61" spans="1:12" s="188" customFormat="1" ht="13.5" hidden="1" customHeight="1" x14ac:dyDescent="0.2">
      <c r="A61" s="76">
        <v>372</v>
      </c>
      <c r="B61" s="179" t="s">
        <v>97</v>
      </c>
      <c r="C61" s="225">
        <f>'[3]2016-17 DSG allocations'!I63</f>
        <v>187.19770159999999</v>
      </c>
      <c r="D61" s="226">
        <f>'[3]2016-17 DSG allocations'!S63</f>
        <v>13.07153332</v>
      </c>
      <c r="E61" s="227">
        <f>'[3]2016-17 DSG allocations'!T63</f>
        <v>21.222735578291477</v>
      </c>
      <c r="F61" s="227">
        <f>'[3]2016-17 DSG allocations'!W63</f>
        <v>5.6064665528466409E-2</v>
      </c>
      <c r="G61" s="227">
        <f t="shared" si="1"/>
        <v>221.54803516381989</v>
      </c>
      <c r="H61" s="193">
        <f>'[3]2016-17 DSG allocations'!K63</f>
        <v>77.260988032792994</v>
      </c>
      <c r="I61" s="194">
        <f t="shared" si="2"/>
        <v>13.07153332</v>
      </c>
      <c r="J61" s="195">
        <f>'[3]2016-17 DSG allocations'!V63</f>
        <v>18.190106549720049</v>
      </c>
      <c r="K61" s="193">
        <f t="shared" si="3"/>
        <v>5.6064665528466409E-2</v>
      </c>
      <c r="L61" s="194">
        <f t="shared" si="4"/>
        <v>108.57899999999999</v>
      </c>
    </row>
    <row r="62" spans="1:12" s="188" customFormat="1" ht="13.5" hidden="1" customHeight="1" x14ac:dyDescent="0.2">
      <c r="A62" s="76">
        <v>373</v>
      </c>
      <c r="B62" s="179" t="s">
        <v>98</v>
      </c>
      <c r="C62" s="225">
        <f>'[3]2016-17 DSG allocations'!I64</f>
        <v>307.91568562999998</v>
      </c>
      <c r="D62" s="226">
        <f>'[3]2016-17 DSG allocations'!S64</f>
        <v>27.677331049999996</v>
      </c>
      <c r="E62" s="227">
        <f>'[3]2016-17 DSG allocations'!T64</f>
        <v>52.785424903475288</v>
      </c>
      <c r="F62" s="227">
        <f>'[3]2016-17 DSG allocations'!W64</f>
        <v>0.10025267250309094</v>
      </c>
      <c r="G62" s="227">
        <f t="shared" si="1"/>
        <v>388.47869425597838</v>
      </c>
      <c r="H62" s="193">
        <f>'[3]2016-17 DSG allocations'!K64</f>
        <v>147.13271766773101</v>
      </c>
      <c r="I62" s="194">
        <f t="shared" si="2"/>
        <v>27.677331049999996</v>
      </c>
      <c r="J62" s="195">
        <f>'[3]2016-17 DSG allocations'!V64</f>
        <v>50.635257903475292</v>
      </c>
      <c r="K62" s="193">
        <f t="shared" si="3"/>
        <v>0.10025267250309094</v>
      </c>
      <c r="L62" s="194">
        <f t="shared" si="4"/>
        <v>225.54599999999999</v>
      </c>
    </row>
    <row r="63" spans="1:12" s="188" customFormat="1" ht="13.5" hidden="1" customHeight="1" x14ac:dyDescent="0.2">
      <c r="A63" s="76">
        <v>380</v>
      </c>
      <c r="B63" s="179" t="s">
        <v>99</v>
      </c>
      <c r="C63" s="225">
        <f>'[3]2016-17 DSG allocations'!I65</f>
        <v>413.71994131999998</v>
      </c>
      <c r="D63" s="226">
        <f>'[3]2016-17 DSG allocations'!S65</f>
        <v>39.202863780000001</v>
      </c>
      <c r="E63" s="227">
        <f>'[3]2016-17 DSG allocations'!T65</f>
        <v>50.611088566137063</v>
      </c>
      <c r="F63" s="227">
        <f>'[3]2016-17 DSG allocations'!W65</f>
        <v>0.12308760913472447</v>
      </c>
      <c r="G63" s="227">
        <f t="shared" si="1"/>
        <v>503.65698127527179</v>
      </c>
      <c r="H63" s="193">
        <f>'[3]2016-17 DSG allocations'!K65</f>
        <v>258.29021934935798</v>
      </c>
      <c r="I63" s="194">
        <f t="shared" si="2"/>
        <v>39.202863780000001</v>
      </c>
      <c r="J63" s="195">
        <f>'[3]2016-17 DSG allocations'!V65</f>
        <v>45.654267851851351</v>
      </c>
      <c r="K63" s="193">
        <f t="shared" si="3"/>
        <v>0.12308760913472447</v>
      </c>
      <c r="L63" s="194">
        <f t="shared" si="4"/>
        <v>343.27</v>
      </c>
    </row>
    <row r="64" spans="1:12" s="188" customFormat="1" ht="13.5" hidden="1" customHeight="1" x14ac:dyDescent="0.2">
      <c r="A64" s="76">
        <v>381</v>
      </c>
      <c r="B64" s="179" t="s">
        <v>100</v>
      </c>
      <c r="C64" s="225">
        <f>'[3]2016-17 DSG allocations'!I66</f>
        <v>140.70754411999997</v>
      </c>
      <c r="D64" s="226">
        <f>'[3]2016-17 DSG allocations'!S66</f>
        <v>11.504378580000001</v>
      </c>
      <c r="E64" s="227">
        <f>'[3]2016-17 DSG allocations'!T66</f>
        <v>19.785895932179091</v>
      </c>
      <c r="F64" s="227">
        <f>'[3]2016-17 DSG allocations'!W66</f>
        <v>4.5835007922998508E-2</v>
      </c>
      <c r="G64" s="227">
        <f t="shared" si="1"/>
        <v>172.04365364010206</v>
      </c>
      <c r="H64" s="193">
        <f>'[3]2016-17 DSG allocations'!K66</f>
        <v>69.708425825937979</v>
      </c>
      <c r="I64" s="194">
        <f t="shared" si="2"/>
        <v>11.504378580000001</v>
      </c>
      <c r="J64" s="195">
        <f>'[3]2016-17 DSG allocations'!V66</f>
        <v>19.00589593217909</v>
      </c>
      <c r="K64" s="193">
        <f t="shared" si="3"/>
        <v>4.5835007922998508E-2</v>
      </c>
      <c r="L64" s="194">
        <f t="shared" si="4"/>
        <v>100.265</v>
      </c>
    </row>
    <row r="65" spans="1:12" s="188" customFormat="1" ht="13.5" hidden="1" customHeight="1" x14ac:dyDescent="0.2">
      <c r="A65" s="76">
        <v>382</v>
      </c>
      <c r="B65" s="179" t="s">
        <v>101</v>
      </c>
      <c r="C65" s="225">
        <f>'[3]2016-17 DSG allocations'!I67</f>
        <v>280.96553513999999</v>
      </c>
      <c r="D65" s="226">
        <f>'[3]2016-17 DSG allocations'!S67</f>
        <v>23.407146349999998</v>
      </c>
      <c r="E65" s="227">
        <f>'[3]2016-17 DSG allocations'!T67</f>
        <v>30.728936008342547</v>
      </c>
      <c r="F65" s="227">
        <f>'[3]2016-17 DSG allocations'!W67</f>
        <v>8.769084996632831E-2</v>
      </c>
      <c r="G65" s="227">
        <f t="shared" si="1"/>
        <v>335.18930834830888</v>
      </c>
      <c r="H65" s="193">
        <f>'[3]2016-17 DSG allocations'!K67</f>
        <v>192.91244553733497</v>
      </c>
      <c r="I65" s="194">
        <f t="shared" si="2"/>
        <v>23.407146349999998</v>
      </c>
      <c r="J65" s="195">
        <f>'[3]2016-17 DSG allocations'!V67</f>
        <v>28.952153008342549</v>
      </c>
      <c r="K65" s="193">
        <f t="shared" si="3"/>
        <v>8.769084996632831E-2</v>
      </c>
      <c r="L65" s="194">
        <f t="shared" si="4"/>
        <v>245.35900000000001</v>
      </c>
    </row>
    <row r="66" spans="1:12" s="188" customFormat="1" ht="13.5" hidden="1" customHeight="1" x14ac:dyDescent="0.2">
      <c r="A66" s="76">
        <v>383</v>
      </c>
      <c r="B66" s="179" t="s">
        <v>102</v>
      </c>
      <c r="C66" s="225">
        <f>'[3]2016-17 DSG allocations'!I68</f>
        <v>466.17614464166667</v>
      </c>
      <c r="D66" s="226">
        <f>'[3]2016-17 DSG allocations'!S68</f>
        <v>39.674564000000004</v>
      </c>
      <c r="E66" s="227">
        <f>'[3]2016-17 DSG allocations'!T68</f>
        <v>58.800351454886588</v>
      </c>
      <c r="F66" s="227">
        <f>'[3]2016-17 DSG allocations'!W68</f>
        <v>0.1485197952830111</v>
      </c>
      <c r="G66" s="227">
        <f t="shared" si="1"/>
        <v>564.79957989183629</v>
      </c>
      <c r="H66" s="193">
        <f>'[3]2016-17 DSG allocations'!K68</f>
        <v>322.00908058303867</v>
      </c>
      <c r="I66" s="194">
        <f t="shared" si="2"/>
        <v>39.674564000000004</v>
      </c>
      <c r="J66" s="195">
        <f>'[3]2016-17 DSG allocations'!V68</f>
        <v>55.557385454886585</v>
      </c>
      <c r="K66" s="193">
        <f t="shared" si="3"/>
        <v>0.1485197952830111</v>
      </c>
      <c r="L66" s="194">
        <f t="shared" si="4"/>
        <v>417.39</v>
      </c>
    </row>
    <row r="67" spans="1:12" s="188" customFormat="1" ht="13.5" hidden="1" customHeight="1" x14ac:dyDescent="0.2">
      <c r="A67" s="76">
        <v>384</v>
      </c>
      <c r="B67" s="179" t="s">
        <v>103</v>
      </c>
      <c r="C67" s="225">
        <f>'[3]2016-17 DSG allocations'!I69</f>
        <v>205.39422540000001</v>
      </c>
      <c r="D67" s="226">
        <f>'[3]2016-17 DSG allocations'!S69</f>
        <v>17.214206650000001</v>
      </c>
      <c r="E67" s="227">
        <f>'[3]2016-17 DSG allocations'!T69</f>
        <v>24.381727111947857</v>
      </c>
      <c r="F67" s="227">
        <f>'[3]2016-17 DSG allocations'!W69</f>
        <v>6.5097821125704849E-2</v>
      </c>
      <c r="G67" s="227">
        <f t="shared" si="1"/>
        <v>247.05525698307358</v>
      </c>
      <c r="H67" s="193">
        <f>'[3]2016-17 DSG allocations'!K69</f>
        <v>70.890090050622007</v>
      </c>
      <c r="I67" s="194">
        <f t="shared" si="2"/>
        <v>17.214206650000001</v>
      </c>
      <c r="J67" s="195">
        <f>'[3]2016-17 DSG allocations'!V69</f>
        <v>22.819886111947856</v>
      </c>
      <c r="K67" s="193">
        <f t="shared" si="3"/>
        <v>6.5097821125704849E-2</v>
      </c>
      <c r="L67" s="194">
        <f t="shared" si="4"/>
        <v>110.989</v>
      </c>
    </row>
    <row r="68" spans="1:12" s="188" customFormat="1" ht="13.5" hidden="1" customHeight="1" x14ac:dyDescent="0.2">
      <c r="A68" s="76">
        <v>390</v>
      </c>
      <c r="B68" s="179" t="s">
        <v>105</v>
      </c>
      <c r="C68" s="225">
        <f>'[3]2016-17 DSG allocations'!I70</f>
        <v>105.54566106</v>
      </c>
      <c r="D68" s="226">
        <f>'[3]2016-17 DSG allocations'!S70</f>
        <v>9.36484323</v>
      </c>
      <c r="E68" s="227">
        <f>'[3]2016-17 DSG allocations'!T70</f>
        <v>21.039887303476391</v>
      </c>
      <c r="F68" s="227">
        <f>'[3]2016-17 DSG allocations'!W70</f>
        <v>3.3590417758877833E-2</v>
      </c>
      <c r="G68" s="227">
        <f t="shared" si="1"/>
        <v>135.9839820112353</v>
      </c>
      <c r="H68" s="193">
        <f>'[3]2016-17 DSG allocations'!K70</f>
        <v>68.254824448774997</v>
      </c>
      <c r="I68" s="194">
        <f t="shared" si="2"/>
        <v>9.36484323</v>
      </c>
      <c r="J68" s="195">
        <f>'[3]2016-17 DSG allocations'!V70</f>
        <v>19.299887303476392</v>
      </c>
      <c r="K68" s="193">
        <f t="shared" si="3"/>
        <v>3.3590417758877833E-2</v>
      </c>
      <c r="L68" s="194">
        <f t="shared" si="4"/>
        <v>96.953000000000003</v>
      </c>
    </row>
    <row r="69" spans="1:12" s="188" customFormat="1" ht="13.5" hidden="1" customHeight="1" x14ac:dyDescent="0.2">
      <c r="A69" s="76">
        <v>391</v>
      </c>
      <c r="B69" s="179" t="s">
        <v>106</v>
      </c>
      <c r="C69" s="225">
        <f>'[3]2016-17 DSG allocations'!I71</f>
        <v>154.20148553999999</v>
      </c>
      <c r="D69" s="226">
        <f>'[3]2016-17 DSG allocations'!S71</f>
        <v>15.943646510000001</v>
      </c>
      <c r="E69" s="227">
        <f>'[3]2016-17 DSG allocations'!T71</f>
        <v>29.870658467248433</v>
      </c>
      <c r="F69" s="227">
        <f>'[3]2016-17 DSG allocations'!W71</f>
        <v>4.7354536502456995E-2</v>
      </c>
      <c r="G69" s="227">
        <f t="shared" ref="G69:G132" si="5">SUM(C69:F69)</f>
        <v>200.0631450537509</v>
      </c>
      <c r="H69" s="193">
        <f>'[3]2016-17 DSG allocations'!K71</f>
        <v>102.133078317951</v>
      </c>
      <c r="I69" s="194">
        <f t="shared" ref="I69:I132" si="6">D69</f>
        <v>15.943646510000001</v>
      </c>
      <c r="J69" s="195">
        <f>'[3]2016-17 DSG allocations'!V71</f>
        <v>26.811337038677003</v>
      </c>
      <c r="K69" s="193">
        <f t="shared" ref="K69:K132" si="7">F69</f>
        <v>4.7354536502456995E-2</v>
      </c>
      <c r="L69" s="194">
        <f t="shared" ref="L69:L132" si="8">ROUND(SUM(H69:K69),3)</f>
        <v>144.935</v>
      </c>
    </row>
    <row r="70" spans="1:12" s="188" customFormat="1" ht="13.5" customHeight="1" thickBot="1" x14ac:dyDescent="0.25">
      <c r="A70" s="76">
        <v>392</v>
      </c>
      <c r="B70" s="179" t="s">
        <v>0</v>
      </c>
      <c r="C70" s="225">
        <f>'[3]2016-17 DSG allocations'!I72</f>
        <v>116.34181726999999</v>
      </c>
      <c r="D70" s="226">
        <f>'[3]2016-17 DSG allocations'!S72</f>
        <v>7.8013649599999999</v>
      </c>
      <c r="E70" s="227">
        <f>'[3]2016-17 DSG allocations'!T72</f>
        <v>17.214087471469909</v>
      </c>
      <c r="F70" s="227">
        <f>'[3]2016-17 DSG allocations'!W72</f>
        <v>3.7208894776501564E-2</v>
      </c>
      <c r="G70" s="227">
        <f t="shared" si="5"/>
        <v>141.39447859624642</v>
      </c>
      <c r="H70" s="193">
        <f>'[3]2016-17 DSG allocations'!K72</f>
        <v>105.172013345637</v>
      </c>
      <c r="I70" s="193">
        <f t="shared" si="6"/>
        <v>7.8013649599999999</v>
      </c>
      <c r="J70" s="212">
        <f>'[3]2016-17 DSG allocations'!V72</f>
        <v>16.516087471469909</v>
      </c>
      <c r="K70" s="195">
        <f t="shared" si="7"/>
        <v>3.7208894776501564E-2</v>
      </c>
      <c r="L70" s="194">
        <f t="shared" si="8"/>
        <v>129.52699999999999</v>
      </c>
    </row>
    <row r="71" spans="1:12" s="188" customFormat="1" ht="13.5" hidden="1" customHeight="1" x14ac:dyDescent="0.2">
      <c r="A71" s="76">
        <v>393</v>
      </c>
      <c r="B71" s="179" t="s">
        <v>107</v>
      </c>
      <c r="C71" s="225">
        <f>'[3]2016-17 DSG allocations'!I73</f>
        <v>87.669670139999994</v>
      </c>
      <c r="D71" s="226">
        <f>'[3]2016-17 DSG allocations'!S73</f>
        <v>7.407979430000001</v>
      </c>
      <c r="E71" s="227">
        <f>'[3]2016-17 DSG allocations'!T73</f>
        <v>16.235892024445445</v>
      </c>
      <c r="F71" s="227">
        <f>'[3]2016-17 DSG allocations'!W73</f>
        <v>2.6777888770133061E-2</v>
      </c>
      <c r="G71" s="227">
        <f t="shared" si="5"/>
        <v>111.34031948321557</v>
      </c>
      <c r="H71" s="193">
        <f>'[3]2016-17 DSG allocations'!K73</f>
        <v>69.262545290645988</v>
      </c>
      <c r="I71" s="194">
        <f t="shared" si="6"/>
        <v>7.407979430000001</v>
      </c>
      <c r="J71" s="195">
        <f>'[3]2016-17 DSG allocations'!V73</f>
        <v>15.905892024445444</v>
      </c>
      <c r="K71" s="193">
        <f t="shared" si="7"/>
        <v>2.6777888770133061E-2</v>
      </c>
      <c r="L71" s="194">
        <f t="shared" si="8"/>
        <v>92.602999999999994</v>
      </c>
    </row>
    <row r="72" spans="1:12" s="188" customFormat="1" ht="13.5" hidden="1" customHeight="1" x14ac:dyDescent="0.2">
      <c r="A72" s="76">
        <v>394</v>
      </c>
      <c r="B72" s="179" t="s">
        <v>108</v>
      </c>
      <c r="C72" s="225">
        <f>'[3]2016-17 DSG allocations'!I74</f>
        <v>160.0767558</v>
      </c>
      <c r="D72" s="226">
        <f>'[3]2016-17 DSG allocations'!S74</f>
        <v>16.035428800000002</v>
      </c>
      <c r="E72" s="227">
        <f>'[3]2016-17 DSG allocations'!T74</f>
        <v>23.577464321459214</v>
      </c>
      <c r="F72" s="227">
        <f>'[3]2016-17 DSG allocations'!W74</f>
        <v>5.1264171999080878E-2</v>
      </c>
      <c r="G72" s="227">
        <f t="shared" si="5"/>
        <v>199.74091309345832</v>
      </c>
      <c r="H72" s="193">
        <f>'[3]2016-17 DSG allocations'!K74</f>
        <v>78.480831431639999</v>
      </c>
      <c r="I72" s="194">
        <f t="shared" si="6"/>
        <v>16.035428800000002</v>
      </c>
      <c r="J72" s="195">
        <f>'[3]2016-17 DSG allocations'!V74</f>
        <v>17.249798321459213</v>
      </c>
      <c r="K72" s="193">
        <f t="shared" si="7"/>
        <v>5.1264171999080878E-2</v>
      </c>
      <c r="L72" s="194">
        <f t="shared" si="8"/>
        <v>111.81699999999999</v>
      </c>
    </row>
    <row r="73" spans="1:12" s="188" customFormat="1" ht="13.5" hidden="1" customHeight="1" x14ac:dyDescent="0.2">
      <c r="A73" s="76">
        <v>800</v>
      </c>
      <c r="B73" s="179" t="s">
        <v>111</v>
      </c>
      <c r="C73" s="225">
        <f>'[3]2016-17 DSG allocations'!I75</f>
        <v>100.21473944999998</v>
      </c>
      <c r="D73" s="226">
        <f>'[3]2016-17 DSG allocations'!S75</f>
        <v>7.0257299199999999</v>
      </c>
      <c r="E73" s="227">
        <f>'[3]2016-17 DSG allocations'!T75</f>
        <v>16.160226176334969</v>
      </c>
      <c r="F73" s="227">
        <f>'[3]2016-17 DSG allocations'!W75</f>
        <v>3.3309399127405048E-2</v>
      </c>
      <c r="G73" s="227">
        <f t="shared" si="5"/>
        <v>123.43400494546236</v>
      </c>
      <c r="H73" s="193">
        <f>'[3]2016-17 DSG allocations'!K75</f>
        <v>47.743793426495991</v>
      </c>
      <c r="I73" s="194">
        <f t="shared" si="6"/>
        <v>7.0257299199999999</v>
      </c>
      <c r="J73" s="195">
        <f>'[3]2016-17 DSG allocations'!V75</f>
        <v>11.816735176334969</v>
      </c>
      <c r="K73" s="193">
        <f t="shared" si="7"/>
        <v>3.3309399127405048E-2</v>
      </c>
      <c r="L73" s="194">
        <f t="shared" si="8"/>
        <v>66.62</v>
      </c>
    </row>
    <row r="74" spans="1:12" s="188" customFormat="1" ht="13.5" hidden="1" customHeight="1" x14ac:dyDescent="0.2">
      <c r="A74" s="76">
        <v>801</v>
      </c>
      <c r="B74" s="179" t="s">
        <v>112</v>
      </c>
      <c r="C74" s="225">
        <f>'[3]2016-17 DSG allocations'!I76</f>
        <v>240.58407728</v>
      </c>
      <c r="D74" s="226">
        <f>'[3]2016-17 DSG allocations'!S76</f>
        <v>28.992626909999998</v>
      </c>
      <c r="E74" s="227">
        <f>'[3]2016-17 DSG allocations'!T76</f>
        <v>43.303135230621471</v>
      </c>
      <c r="F74" s="227">
        <f>'[3]2016-17 DSG allocations'!W76</f>
        <v>7.329516357675879E-2</v>
      </c>
      <c r="G74" s="227">
        <f t="shared" si="5"/>
        <v>312.95313458419821</v>
      </c>
      <c r="H74" s="193">
        <f>'[3]2016-17 DSG allocations'!K76</f>
        <v>107.032701179024</v>
      </c>
      <c r="I74" s="194">
        <f t="shared" si="6"/>
        <v>28.992626909999998</v>
      </c>
      <c r="J74" s="195">
        <f>'[3]2016-17 DSG allocations'!V76</f>
        <v>38.88995423062147</v>
      </c>
      <c r="K74" s="193">
        <f t="shared" si="7"/>
        <v>7.329516357675879E-2</v>
      </c>
      <c r="L74" s="194">
        <f t="shared" si="8"/>
        <v>174.989</v>
      </c>
    </row>
    <row r="75" spans="1:12" s="188" customFormat="1" ht="13.5" hidden="1" customHeight="1" x14ac:dyDescent="0.2">
      <c r="A75" s="76">
        <v>802</v>
      </c>
      <c r="B75" s="179" t="s">
        <v>113</v>
      </c>
      <c r="C75" s="225">
        <f>'[3]2016-17 DSG allocations'!I77</f>
        <v>116.9721371</v>
      </c>
      <c r="D75" s="226">
        <f>'[3]2016-17 DSG allocations'!S77</f>
        <v>8.1661722799999996</v>
      </c>
      <c r="E75" s="227">
        <f>'[3]2016-17 DSG allocations'!T77</f>
        <v>17.303630761841262</v>
      </c>
      <c r="F75" s="227">
        <f>'[3]2016-17 DSG allocations'!W77</f>
        <v>3.9281769321025013E-2</v>
      </c>
      <c r="G75" s="227">
        <f t="shared" si="5"/>
        <v>142.48122191116229</v>
      </c>
      <c r="H75" s="193">
        <f>'[3]2016-17 DSG allocations'!K77</f>
        <v>60.528519602766011</v>
      </c>
      <c r="I75" s="194">
        <f t="shared" si="6"/>
        <v>8.1661722799999996</v>
      </c>
      <c r="J75" s="195">
        <f>'[3]2016-17 DSG allocations'!V77</f>
        <v>16.881630761841262</v>
      </c>
      <c r="K75" s="193">
        <f t="shared" si="7"/>
        <v>3.9281769321025013E-2</v>
      </c>
      <c r="L75" s="194">
        <f t="shared" si="8"/>
        <v>85.616</v>
      </c>
    </row>
    <row r="76" spans="1:12" s="188" customFormat="1" ht="13.5" hidden="1" customHeight="1" x14ac:dyDescent="0.2">
      <c r="A76" s="76">
        <v>803</v>
      </c>
      <c r="B76" s="179" t="s">
        <v>114</v>
      </c>
      <c r="C76" s="225">
        <f>'[3]2016-17 DSG allocations'!I78</f>
        <v>150.97487388000002</v>
      </c>
      <c r="D76" s="226">
        <f>'[3]2016-17 DSG allocations'!S78</f>
        <v>12.007315159999999</v>
      </c>
      <c r="E76" s="227">
        <f>'[3]2016-17 DSG allocations'!T78</f>
        <v>26.197746801632078</v>
      </c>
      <c r="F76" s="227">
        <f>'[3]2016-17 DSG allocations'!W78</f>
        <v>5.1884151247897109E-2</v>
      </c>
      <c r="G76" s="227">
        <f t="shared" si="5"/>
        <v>189.23181999287996</v>
      </c>
      <c r="H76" s="193">
        <f>'[3]2016-17 DSG allocations'!K78</f>
        <v>85.827574132222011</v>
      </c>
      <c r="I76" s="194">
        <f t="shared" si="6"/>
        <v>12.007315159999999</v>
      </c>
      <c r="J76" s="195">
        <f>'[3]2016-17 DSG allocations'!V78</f>
        <v>24.776414801632079</v>
      </c>
      <c r="K76" s="193">
        <f t="shared" si="7"/>
        <v>5.1884151247897109E-2</v>
      </c>
      <c r="L76" s="194">
        <f t="shared" si="8"/>
        <v>122.663</v>
      </c>
    </row>
    <row r="77" spans="1:12" s="188" customFormat="1" ht="13.5" hidden="1" customHeight="1" x14ac:dyDescent="0.2">
      <c r="A77" s="76">
        <v>805</v>
      </c>
      <c r="B77" s="179" t="s">
        <v>115</v>
      </c>
      <c r="C77" s="225">
        <f>'[3]2016-17 DSG allocations'!I79</f>
        <v>61.429787370000007</v>
      </c>
      <c r="D77" s="226">
        <f>'[3]2016-17 DSG allocations'!S79</f>
        <v>4.3484410499999999</v>
      </c>
      <c r="E77" s="227">
        <f>'[3]2016-17 DSG allocations'!T79</f>
        <v>10.622308657595877</v>
      </c>
      <c r="F77" s="227">
        <f>'[3]2016-17 DSG allocations'!W79</f>
        <v>1.8951375028651459E-2</v>
      </c>
      <c r="G77" s="227">
        <f t="shared" si="5"/>
        <v>76.419488452624535</v>
      </c>
      <c r="H77" s="193">
        <f>'[3]2016-17 DSG allocations'!K79</f>
        <v>34.977283601696008</v>
      </c>
      <c r="I77" s="194">
        <f t="shared" si="6"/>
        <v>4.3484410499999999</v>
      </c>
      <c r="J77" s="195">
        <f>'[3]2016-17 DSG allocations'!V79</f>
        <v>8.7563086575958771</v>
      </c>
      <c r="K77" s="193">
        <f t="shared" si="7"/>
        <v>1.8951375028651459E-2</v>
      </c>
      <c r="L77" s="194">
        <f t="shared" si="8"/>
        <v>48.100999999999999</v>
      </c>
    </row>
    <row r="78" spans="1:12" s="188" customFormat="1" ht="13.5" hidden="1" customHeight="1" x14ac:dyDescent="0.2">
      <c r="A78" s="76">
        <v>806</v>
      </c>
      <c r="B78" s="179" t="s">
        <v>116</v>
      </c>
      <c r="C78" s="225">
        <f>'[3]2016-17 DSG allocations'!I80</f>
        <v>96.444104879999998</v>
      </c>
      <c r="D78" s="226">
        <f>'[3]2016-17 DSG allocations'!S80</f>
        <v>8.4871621800000003</v>
      </c>
      <c r="E78" s="227">
        <f>'[3]2016-17 DSG allocations'!T80</f>
        <v>19.679756404225067</v>
      </c>
      <c r="F78" s="227">
        <f>'[3]2016-17 DSG allocations'!W80</f>
        <v>2.8403161473805536E-2</v>
      </c>
      <c r="G78" s="227">
        <f t="shared" si="5"/>
        <v>124.63942662569887</v>
      </c>
      <c r="H78" s="193">
        <f>'[3]2016-17 DSG allocations'!K80</f>
        <v>40.021436842623984</v>
      </c>
      <c r="I78" s="194">
        <f t="shared" si="6"/>
        <v>8.4871621800000003</v>
      </c>
      <c r="J78" s="195">
        <f>'[3]2016-17 DSG allocations'!V80</f>
        <v>14.558630832796496</v>
      </c>
      <c r="K78" s="193">
        <f t="shared" si="7"/>
        <v>2.8403161473805536E-2</v>
      </c>
      <c r="L78" s="194">
        <f t="shared" si="8"/>
        <v>63.095999999999997</v>
      </c>
    </row>
    <row r="79" spans="1:12" s="188" customFormat="1" ht="13.5" hidden="1" customHeight="1" x14ac:dyDescent="0.2">
      <c r="A79" s="76">
        <v>807</v>
      </c>
      <c r="B79" s="179" t="s">
        <v>117</v>
      </c>
      <c r="C79" s="225">
        <f>'[3]2016-17 DSG allocations'!I81</f>
        <v>87.218438579999997</v>
      </c>
      <c r="D79" s="226">
        <f>'[3]2016-17 DSG allocations'!S81</f>
        <v>6.5679952000000004</v>
      </c>
      <c r="E79" s="227">
        <f>'[3]2016-17 DSG allocations'!T81</f>
        <v>15.022139317781837</v>
      </c>
      <c r="F79" s="227">
        <f>'[3]2016-17 DSG allocations'!W81</f>
        <v>2.7316749238730353E-2</v>
      </c>
      <c r="G79" s="227">
        <f t="shared" si="5"/>
        <v>108.83588984702057</v>
      </c>
      <c r="H79" s="193">
        <f>'[3]2016-17 DSG allocations'!K81</f>
        <v>45.072604395772011</v>
      </c>
      <c r="I79" s="194">
        <f t="shared" si="6"/>
        <v>6.5679952000000004</v>
      </c>
      <c r="J79" s="195">
        <f>'[3]2016-17 DSG allocations'!V81</f>
        <v>12.904473317781838</v>
      </c>
      <c r="K79" s="193">
        <f t="shared" si="7"/>
        <v>2.7316749238730353E-2</v>
      </c>
      <c r="L79" s="194">
        <f t="shared" si="8"/>
        <v>64.572000000000003</v>
      </c>
    </row>
    <row r="80" spans="1:12" s="188" customFormat="1" ht="13.5" hidden="1" customHeight="1" x14ac:dyDescent="0.2">
      <c r="A80" s="76">
        <v>808</v>
      </c>
      <c r="B80" s="179" t="s">
        <v>118</v>
      </c>
      <c r="C80" s="225">
        <f>'[3]2016-17 DSG allocations'!I82</f>
        <v>117.5969625</v>
      </c>
      <c r="D80" s="226">
        <f>'[3]2016-17 DSG allocations'!S82</f>
        <v>9.7833620999999997</v>
      </c>
      <c r="E80" s="227">
        <f>'[3]2016-17 DSG allocations'!T82</f>
        <v>21.309780714918407</v>
      </c>
      <c r="F80" s="227">
        <f>'[3]2016-17 DSG allocations'!W82</f>
        <v>3.8012839830457203E-2</v>
      </c>
      <c r="G80" s="227">
        <f t="shared" si="5"/>
        <v>148.72811815474887</v>
      </c>
      <c r="H80" s="193">
        <f>'[3]2016-17 DSG allocations'!K82</f>
        <v>61.318634737756021</v>
      </c>
      <c r="I80" s="194">
        <f t="shared" si="6"/>
        <v>9.7833620999999997</v>
      </c>
      <c r="J80" s="195">
        <f>'[3]2016-17 DSG allocations'!V82</f>
        <v>14.617135800632692</v>
      </c>
      <c r="K80" s="193">
        <f t="shared" si="7"/>
        <v>3.8012839830457203E-2</v>
      </c>
      <c r="L80" s="194">
        <f t="shared" si="8"/>
        <v>85.757000000000005</v>
      </c>
    </row>
    <row r="81" spans="1:12" s="188" customFormat="1" ht="13.5" hidden="1" customHeight="1" x14ac:dyDescent="0.2">
      <c r="A81" s="76">
        <v>810</v>
      </c>
      <c r="B81" s="179" t="s">
        <v>119</v>
      </c>
      <c r="C81" s="225">
        <f>'[3]2016-17 DSG allocations'!I83</f>
        <v>160.98791674</v>
      </c>
      <c r="D81" s="226">
        <f>'[3]2016-17 DSG allocations'!S83</f>
        <v>15.560598109999999</v>
      </c>
      <c r="E81" s="227">
        <f>'[3]2016-17 DSG allocations'!T83</f>
        <v>26.34946058010382</v>
      </c>
      <c r="F81" s="227">
        <f>'[3]2016-17 DSG allocations'!W83</f>
        <v>4.9452036390975479E-2</v>
      </c>
      <c r="G81" s="227">
        <f t="shared" si="5"/>
        <v>202.94742746649482</v>
      </c>
      <c r="H81" s="193">
        <f>'[3]2016-17 DSG allocations'!K83</f>
        <v>50.943608984839983</v>
      </c>
      <c r="I81" s="194">
        <f t="shared" si="6"/>
        <v>15.560598109999999</v>
      </c>
      <c r="J81" s="195">
        <f>'[3]2016-17 DSG allocations'!V83</f>
        <v>21.465484580103819</v>
      </c>
      <c r="K81" s="193">
        <f t="shared" si="7"/>
        <v>4.9452036390975479E-2</v>
      </c>
      <c r="L81" s="194">
        <f t="shared" si="8"/>
        <v>88.019000000000005</v>
      </c>
    </row>
    <row r="82" spans="1:12" s="188" customFormat="1" ht="13.5" hidden="1" customHeight="1" x14ac:dyDescent="0.2">
      <c r="A82" s="76">
        <v>811</v>
      </c>
      <c r="B82" s="179" t="s">
        <v>120</v>
      </c>
      <c r="C82" s="225">
        <f>'[3]2016-17 DSG allocations'!I84</f>
        <v>176.99435805000002</v>
      </c>
      <c r="D82" s="226">
        <f>'[3]2016-17 DSG allocations'!S84</f>
        <v>14.05104618</v>
      </c>
      <c r="E82" s="227">
        <f>'[3]2016-17 DSG allocations'!T84</f>
        <v>19.535242991846768</v>
      </c>
      <c r="F82" s="227">
        <f>'[3]2016-17 DSG allocations'!W84</f>
        <v>5.9623752010572705E-2</v>
      </c>
      <c r="G82" s="227">
        <f t="shared" si="5"/>
        <v>210.64027097385735</v>
      </c>
      <c r="H82" s="193">
        <f>'[3]2016-17 DSG allocations'!K84</f>
        <v>141.55229276029502</v>
      </c>
      <c r="I82" s="194">
        <f t="shared" si="6"/>
        <v>14.05104618</v>
      </c>
      <c r="J82" s="195">
        <f>'[3]2016-17 DSG allocations'!V84</f>
        <v>19.10924299184677</v>
      </c>
      <c r="K82" s="193">
        <f t="shared" si="7"/>
        <v>5.9623752010572705E-2</v>
      </c>
      <c r="L82" s="194">
        <f t="shared" si="8"/>
        <v>174.77199999999999</v>
      </c>
    </row>
    <row r="83" spans="1:12" s="188" customFormat="1" ht="13.5" hidden="1" customHeight="1" x14ac:dyDescent="0.2">
      <c r="A83" s="76">
        <v>812</v>
      </c>
      <c r="B83" s="179" t="s">
        <v>121</v>
      </c>
      <c r="C83" s="225">
        <f>'[3]2016-17 DSG allocations'!I85</f>
        <v>99.560268719999996</v>
      </c>
      <c r="D83" s="226">
        <f>'[3]2016-17 DSG allocations'!S85</f>
        <v>7.9972619599999994</v>
      </c>
      <c r="E83" s="227">
        <f>'[3]2016-17 DSG allocations'!T85</f>
        <v>16.274424328449651</v>
      </c>
      <c r="F83" s="227">
        <f>'[3]2016-17 DSG allocations'!W85</f>
        <v>3.0975785646463562E-2</v>
      </c>
      <c r="G83" s="227">
        <f t="shared" si="5"/>
        <v>123.86293079409612</v>
      </c>
      <c r="H83" s="193">
        <f>'[3]2016-17 DSG allocations'!K85</f>
        <v>9.4217044311270115</v>
      </c>
      <c r="I83" s="194">
        <f t="shared" si="6"/>
        <v>7.9972619599999994</v>
      </c>
      <c r="J83" s="195">
        <f>'[3]2016-17 DSG allocations'!V85</f>
        <v>11.702778328449652</v>
      </c>
      <c r="K83" s="193">
        <f t="shared" si="7"/>
        <v>3.0975785646463562E-2</v>
      </c>
      <c r="L83" s="194">
        <f t="shared" si="8"/>
        <v>29.152999999999999</v>
      </c>
    </row>
    <row r="84" spans="1:12" s="188" customFormat="1" ht="13.5" hidden="1" customHeight="1" x14ac:dyDescent="0.2">
      <c r="A84" s="76">
        <v>813</v>
      </c>
      <c r="B84" s="179" t="s">
        <v>122</v>
      </c>
      <c r="C84" s="225">
        <f>'[3]2016-17 DSG allocations'!I86</f>
        <v>100.24426061000001</v>
      </c>
      <c r="D84" s="226">
        <f>'[3]2016-17 DSG allocations'!S86</f>
        <v>7.9587676399999996</v>
      </c>
      <c r="E84" s="227">
        <f>'[3]2016-17 DSG allocations'!T86</f>
        <v>14.894931825803223</v>
      </c>
      <c r="F84" s="227">
        <f>'[3]2016-17 DSG allocations'!W86</f>
        <v>3.2446063537931974E-2</v>
      </c>
      <c r="G84" s="227">
        <f t="shared" si="5"/>
        <v>123.13040613934118</v>
      </c>
      <c r="H84" s="193">
        <f>'[3]2016-17 DSG allocations'!K86</f>
        <v>54.137372019488012</v>
      </c>
      <c r="I84" s="194">
        <f t="shared" si="6"/>
        <v>7.9587676399999996</v>
      </c>
      <c r="J84" s="195">
        <f>'[3]2016-17 DSG allocations'!V86</f>
        <v>14.514931825803222</v>
      </c>
      <c r="K84" s="193">
        <f t="shared" si="7"/>
        <v>3.2446063537931974E-2</v>
      </c>
      <c r="L84" s="194">
        <f t="shared" si="8"/>
        <v>76.644000000000005</v>
      </c>
    </row>
    <row r="85" spans="1:12" s="188" customFormat="1" ht="13.5" hidden="1" customHeight="1" x14ac:dyDescent="0.2">
      <c r="A85" s="76">
        <v>815</v>
      </c>
      <c r="B85" s="179" t="s">
        <v>124</v>
      </c>
      <c r="C85" s="225">
        <f>'[3]2016-17 DSG allocations'!I87</f>
        <v>326.79181255999998</v>
      </c>
      <c r="D85" s="226">
        <f>'[3]2016-17 DSG allocations'!S87</f>
        <v>24.094825180000001</v>
      </c>
      <c r="E85" s="227">
        <f>'[3]2016-17 DSG allocations'!T87</f>
        <v>44.328207490134972</v>
      </c>
      <c r="F85" s="227">
        <f>'[3]2016-17 DSG allocations'!W87</f>
        <v>0.10601790009722323</v>
      </c>
      <c r="G85" s="227">
        <f t="shared" si="5"/>
        <v>395.32086313023217</v>
      </c>
      <c r="H85" s="193">
        <f>'[3]2016-17 DSG allocations'!K87</f>
        <v>264.20762207327499</v>
      </c>
      <c r="I85" s="194">
        <f t="shared" si="6"/>
        <v>24.094825180000001</v>
      </c>
      <c r="J85" s="195">
        <f>'[3]2016-17 DSG allocations'!V87</f>
        <v>41.814207490134969</v>
      </c>
      <c r="K85" s="193">
        <f t="shared" si="7"/>
        <v>0.10601790009722323</v>
      </c>
      <c r="L85" s="194">
        <f t="shared" si="8"/>
        <v>330.22300000000001</v>
      </c>
    </row>
    <row r="86" spans="1:12" s="188" customFormat="1" ht="13.5" hidden="1" customHeight="1" x14ac:dyDescent="0.2">
      <c r="A86" s="76">
        <v>816</v>
      </c>
      <c r="B86" s="179" t="s">
        <v>125</v>
      </c>
      <c r="C86" s="225">
        <f>'[3]2016-17 DSG allocations'!I88</f>
        <v>92.192352029999995</v>
      </c>
      <c r="D86" s="226">
        <f>'[3]2016-17 DSG allocations'!S88</f>
        <v>6.7040347599999999</v>
      </c>
      <c r="E86" s="227">
        <f>'[3]2016-17 DSG allocations'!T88</f>
        <v>15.479288512983008</v>
      </c>
      <c r="F86" s="227">
        <f>'[3]2016-17 DSG allocations'!W88</f>
        <v>3.1782627799712734E-2</v>
      </c>
      <c r="G86" s="227">
        <f t="shared" si="5"/>
        <v>114.40745793078271</v>
      </c>
      <c r="H86" s="193">
        <f>'[3]2016-17 DSG allocations'!K88</f>
        <v>69.468635707280995</v>
      </c>
      <c r="I86" s="194">
        <f t="shared" si="6"/>
        <v>6.7040347599999999</v>
      </c>
      <c r="J86" s="195">
        <f>'[3]2016-17 DSG allocations'!V88</f>
        <v>14.475288512983008</v>
      </c>
      <c r="K86" s="193">
        <f t="shared" si="7"/>
        <v>3.1782627799712734E-2</v>
      </c>
      <c r="L86" s="194">
        <f t="shared" si="8"/>
        <v>90.68</v>
      </c>
    </row>
    <row r="87" spans="1:12" s="188" customFormat="1" ht="13.5" hidden="1" customHeight="1" x14ac:dyDescent="0.2">
      <c r="A87" s="76">
        <v>821</v>
      </c>
      <c r="B87" s="179" t="s">
        <v>127</v>
      </c>
      <c r="C87" s="225">
        <f>'[3]2016-17 DSG allocations'!I89</f>
        <v>170.08358182000001</v>
      </c>
      <c r="D87" s="226">
        <f>'[3]2016-17 DSG allocations'!S89</f>
        <v>14.961871480000001</v>
      </c>
      <c r="E87" s="227">
        <f>'[3]2016-17 DSG allocations'!T89</f>
        <v>23.512419652231994</v>
      </c>
      <c r="F87" s="227">
        <f>'[3]2016-17 DSG allocations'!W89</f>
        <v>5.0846989700812001E-2</v>
      </c>
      <c r="G87" s="227">
        <f t="shared" si="5"/>
        <v>208.6087199419328</v>
      </c>
      <c r="H87" s="193">
        <f>'[3]2016-17 DSG allocations'!K89</f>
        <v>116.203627533065</v>
      </c>
      <c r="I87" s="194">
        <f t="shared" si="6"/>
        <v>14.961871480000001</v>
      </c>
      <c r="J87" s="195">
        <f>'[3]2016-17 DSG allocations'!V89</f>
        <v>22.988252652231996</v>
      </c>
      <c r="K87" s="193">
        <f t="shared" si="7"/>
        <v>5.0846989700812001E-2</v>
      </c>
      <c r="L87" s="194">
        <f t="shared" si="8"/>
        <v>154.20500000000001</v>
      </c>
    </row>
    <row r="88" spans="1:12" s="188" customFormat="1" ht="13.5" hidden="1" customHeight="1" x14ac:dyDescent="0.2">
      <c r="A88" s="76">
        <v>822</v>
      </c>
      <c r="B88" s="179" t="s">
        <v>128</v>
      </c>
      <c r="C88" s="225">
        <f>'[3]2016-17 DSG allocations'!I90</f>
        <v>107.72602698</v>
      </c>
      <c r="D88" s="226">
        <f>'[3]2016-17 DSG allocations'!S90</f>
        <v>8.4748061100000012</v>
      </c>
      <c r="E88" s="227">
        <f>'[3]2016-17 DSG allocations'!T90</f>
        <v>17.564400492513951</v>
      </c>
      <c r="F88" s="227">
        <f>'[3]2016-17 DSG allocations'!W90</f>
        <v>3.4675381444306243E-2</v>
      </c>
      <c r="G88" s="227">
        <f t="shared" si="5"/>
        <v>133.79990896395827</v>
      </c>
      <c r="H88" s="193">
        <f>'[3]2016-17 DSG allocations'!K90</f>
        <v>50.510408493635992</v>
      </c>
      <c r="I88" s="194">
        <f t="shared" si="6"/>
        <v>8.4748061100000012</v>
      </c>
      <c r="J88" s="195">
        <f>'[3]2016-17 DSG allocations'!V90</f>
        <v>13.704742492513951</v>
      </c>
      <c r="K88" s="193">
        <f t="shared" si="7"/>
        <v>3.4675381444306243E-2</v>
      </c>
      <c r="L88" s="194">
        <f t="shared" si="8"/>
        <v>72.724999999999994</v>
      </c>
    </row>
    <row r="89" spans="1:12" s="188" customFormat="1" ht="13.5" hidden="1" customHeight="1" x14ac:dyDescent="0.2">
      <c r="A89" s="76">
        <v>823</v>
      </c>
      <c r="B89" s="179" t="s">
        <v>129</v>
      </c>
      <c r="C89" s="225">
        <f>'[3]2016-17 DSG allocations'!I91</f>
        <v>157.35933277000001</v>
      </c>
      <c r="D89" s="226">
        <f>'[3]2016-17 DSG allocations'!S91</f>
        <v>12.228181300000001</v>
      </c>
      <c r="E89" s="227">
        <f>'[3]2016-17 DSG allocations'!T91</f>
        <v>25.794647598880115</v>
      </c>
      <c r="F89" s="227">
        <f>'[3]2016-17 DSG allocations'!W91</f>
        <v>5.307920470647981E-2</v>
      </c>
      <c r="G89" s="227">
        <f t="shared" si="5"/>
        <v>195.43524087358659</v>
      </c>
      <c r="H89" s="193">
        <f>'[3]2016-17 DSG allocations'!K91</f>
        <v>68.570758926714007</v>
      </c>
      <c r="I89" s="194">
        <f t="shared" si="6"/>
        <v>12.228181300000001</v>
      </c>
      <c r="J89" s="195">
        <f>'[3]2016-17 DSG allocations'!V91</f>
        <v>22.076651598880115</v>
      </c>
      <c r="K89" s="193">
        <f t="shared" si="7"/>
        <v>5.307920470647981E-2</v>
      </c>
      <c r="L89" s="194">
        <f t="shared" si="8"/>
        <v>102.929</v>
      </c>
    </row>
    <row r="90" spans="1:12" s="188" customFormat="1" ht="13.5" hidden="1" customHeight="1" x14ac:dyDescent="0.2">
      <c r="A90" s="76">
        <v>825</v>
      </c>
      <c r="B90" s="179" t="s">
        <v>131</v>
      </c>
      <c r="C90" s="225">
        <f>'[3]2016-17 DSG allocations'!I92</f>
        <v>305.0596683</v>
      </c>
      <c r="D90" s="226">
        <f>'[3]2016-17 DSG allocations'!S92</f>
        <v>23.273737499999999</v>
      </c>
      <c r="E90" s="227">
        <f>'[3]2016-17 DSG allocations'!T92</f>
        <v>69.387002227010754</v>
      </c>
      <c r="F90" s="227">
        <f>'[3]2016-17 DSG allocations'!W92</f>
        <v>0.10269203010824642</v>
      </c>
      <c r="G90" s="227">
        <f t="shared" si="5"/>
        <v>397.82310005711901</v>
      </c>
      <c r="H90" s="193">
        <f>'[3]2016-17 DSG allocations'!K92</f>
        <v>183.23117580302801</v>
      </c>
      <c r="I90" s="194">
        <f t="shared" si="6"/>
        <v>23.273737499999999</v>
      </c>
      <c r="J90" s="195">
        <f>'[3]2016-17 DSG allocations'!V92</f>
        <v>64.40905122701075</v>
      </c>
      <c r="K90" s="193">
        <f t="shared" si="7"/>
        <v>0.10269203010824642</v>
      </c>
      <c r="L90" s="194">
        <f t="shared" si="8"/>
        <v>271.017</v>
      </c>
    </row>
    <row r="91" spans="1:12" s="188" customFormat="1" ht="13.5" hidden="1" customHeight="1" x14ac:dyDescent="0.2">
      <c r="A91" s="76">
        <v>826</v>
      </c>
      <c r="B91" s="179" t="s">
        <v>132</v>
      </c>
      <c r="C91" s="225">
        <f>'[3]2016-17 DSG allocations'!I93</f>
        <v>176.76215909000001</v>
      </c>
      <c r="D91" s="226">
        <f>'[3]2016-17 DSG allocations'!S93</f>
        <v>14.312435290000002</v>
      </c>
      <c r="E91" s="227">
        <f>'[3]2016-17 DSG allocations'!T93</f>
        <v>33.008015384383633</v>
      </c>
      <c r="F91" s="227">
        <f>'[3]2016-17 DSG allocations'!W93</f>
        <v>5.7569708611457229E-2</v>
      </c>
      <c r="G91" s="227">
        <f t="shared" si="5"/>
        <v>224.1401794729951</v>
      </c>
      <c r="H91" s="193">
        <f>'[3]2016-17 DSG allocations'!K93</f>
        <v>105.79071974082902</v>
      </c>
      <c r="I91" s="194">
        <f t="shared" si="6"/>
        <v>14.312435290000002</v>
      </c>
      <c r="J91" s="195">
        <f>'[3]2016-17 DSG allocations'!V93</f>
        <v>28.544026241526488</v>
      </c>
      <c r="K91" s="193">
        <f t="shared" si="7"/>
        <v>5.7569708611457229E-2</v>
      </c>
      <c r="L91" s="194">
        <f t="shared" si="8"/>
        <v>148.70500000000001</v>
      </c>
    </row>
    <row r="92" spans="1:12" s="188" customFormat="1" ht="13.5" hidden="1" customHeight="1" x14ac:dyDescent="0.2">
      <c r="A92" s="76">
        <v>830</v>
      </c>
      <c r="B92" s="179" t="s">
        <v>134</v>
      </c>
      <c r="C92" s="225">
        <f>'[3]2016-17 DSG allocations'!I94</f>
        <v>421.25886045000004</v>
      </c>
      <c r="D92" s="226">
        <f>'[3]2016-17 DSG allocations'!S94</f>
        <v>32.769754839999997</v>
      </c>
      <c r="E92" s="227">
        <f>'[3]2016-17 DSG allocations'!T94</f>
        <v>63.385553887824543</v>
      </c>
      <c r="F92" s="227">
        <f>'[3]2016-17 DSG allocations'!W94</f>
        <v>0.13840167600034423</v>
      </c>
      <c r="G92" s="227">
        <f t="shared" si="5"/>
        <v>517.55257085382505</v>
      </c>
      <c r="H92" s="193">
        <f>'[3]2016-17 DSG allocations'!K94</f>
        <v>322.99384087475505</v>
      </c>
      <c r="I92" s="194">
        <f t="shared" si="6"/>
        <v>32.769754839999997</v>
      </c>
      <c r="J92" s="195">
        <f>'[3]2016-17 DSG allocations'!V94</f>
        <v>61.211044887824542</v>
      </c>
      <c r="K92" s="193">
        <f t="shared" si="7"/>
        <v>0.13840167600034423</v>
      </c>
      <c r="L92" s="194">
        <f t="shared" si="8"/>
        <v>417.113</v>
      </c>
    </row>
    <row r="93" spans="1:12" s="188" customFormat="1" ht="13.5" hidden="1" customHeight="1" x14ac:dyDescent="0.2">
      <c r="A93" s="76">
        <v>831</v>
      </c>
      <c r="B93" s="179" t="s">
        <v>135</v>
      </c>
      <c r="C93" s="225">
        <f>'[3]2016-17 DSG allocations'!I95</f>
        <v>164.95895124</v>
      </c>
      <c r="D93" s="226">
        <f>'[3]2016-17 DSG allocations'!S95</f>
        <v>14.9874084</v>
      </c>
      <c r="E93" s="227">
        <f>'[3]2016-17 DSG allocations'!T95</f>
        <v>26.910510116758065</v>
      </c>
      <c r="F93" s="227">
        <f>'[3]2016-17 DSG allocations'!W95</f>
        <v>5.2695339050086588E-2</v>
      </c>
      <c r="G93" s="227">
        <f t="shared" si="5"/>
        <v>206.90956509580815</v>
      </c>
      <c r="H93" s="193">
        <f>'[3]2016-17 DSG allocations'!K95</f>
        <v>115.21479970369001</v>
      </c>
      <c r="I93" s="194">
        <f t="shared" si="6"/>
        <v>14.9874084</v>
      </c>
      <c r="J93" s="195">
        <f>'[3]2016-17 DSG allocations'!V95</f>
        <v>25.581671116758066</v>
      </c>
      <c r="K93" s="193">
        <f t="shared" si="7"/>
        <v>5.2695339050086588E-2</v>
      </c>
      <c r="L93" s="194">
        <f t="shared" si="8"/>
        <v>155.83699999999999</v>
      </c>
    </row>
    <row r="94" spans="1:12" s="188" customFormat="1" ht="13.5" hidden="1" customHeight="1" x14ac:dyDescent="0.2">
      <c r="A94" s="76">
        <v>835</v>
      </c>
      <c r="B94" s="179" t="s">
        <v>136</v>
      </c>
      <c r="C94" s="225">
        <f>'[3]2016-17 DSG allocations'!I96</f>
        <v>207.81186894999999</v>
      </c>
      <c r="D94" s="226">
        <f>'[3]2016-17 DSG allocations'!S96</f>
        <v>13.403745949999999</v>
      </c>
      <c r="E94" s="227">
        <f>'[3]2016-17 DSG allocations'!T96</f>
        <v>37.068346040014511</v>
      </c>
      <c r="F94" s="227">
        <f>'[3]2016-17 DSG allocations'!W96</f>
        <v>7.1131030404489023E-2</v>
      </c>
      <c r="G94" s="227">
        <f t="shared" si="5"/>
        <v>258.35509197041898</v>
      </c>
      <c r="H94" s="193">
        <f>'[3]2016-17 DSG allocations'!K96</f>
        <v>124.347596053365</v>
      </c>
      <c r="I94" s="194">
        <f t="shared" si="6"/>
        <v>13.403745949999999</v>
      </c>
      <c r="J94" s="195">
        <f>'[3]2016-17 DSG allocations'!V96</f>
        <v>34.860342040014508</v>
      </c>
      <c r="K94" s="193">
        <f t="shared" si="7"/>
        <v>7.1131030404489023E-2</v>
      </c>
      <c r="L94" s="194">
        <f t="shared" si="8"/>
        <v>172.68299999999999</v>
      </c>
    </row>
    <row r="95" spans="1:12" s="188" customFormat="1" ht="13.5" hidden="1" customHeight="1" x14ac:dyDescent="0.2">
      <c r="A95" s="76">
        <v>836</v>
      </c>
      <c r="B95" s="179" t="s">
        <v>137</v>
      </c>
      <c r="C95" s="225">
        <f>'[3]2016-17 DSG allocations'!I97</f>
        <v>72.376903519999999</v>
      </c>
      <c r="D95" s="226">
        <f>'[3]2016-17 DSG allocations'!S97</f>
        <v>5.8967587999999997</v>
      </c>
      <c r="E95" s="227">
        <f>'[3]2016-17 DSG allocations'!T97</f>
        <v>12.968754288933816</v>
      </c>
      <c r="F95" s="227">
        <f>'[3]2016-17 DSG allocations'!W97</f>
        <v>2.5042526293306305E-2</v>
      </c>
      <c r="G95" s="227">
        <f t="shared" si="5"/>
        <v>91.267459135227114</v>
      </c>
      <c r="H95" s="193">
        <f>'[3]2016-17 DSG allocations'!K97</f>
        <v>28.866768726250015</v>
      </c>
      <c r="I95" s="194">
        <f t="shared" si="6"/>
        <v>5.8967587999999997</v>
      </c>
      <c r="J95" s="195">
        <f>'[3]2016-17 DSG allocations'!V97</f>
        <v>10.381668059767149</v>
      </c>
      <c r="K95" s="193">
        <f t="shared" si="7"/>
        <v>2.5042526293306305E-2</v>
      </c>
      <c r="L95" s="194">
        <f t="shared" si="8"/>
        <v>45.17</v>
      </c>
    </row>
    <row r="96" spans="1:12" s="188" customFormat="1" ht="13.5" hidden="1" customHeight="1" x14ac:dyDescent="0.2">
      <c r="A96" s="76">
        <v>837</v>
      </c>
      <c r="B96" s="179" t="s">
        <v>138</v>
      </c>
      <c r="C96" s="225">
        <f>'[3]2016-17 DSG allocations'!I98</f>
        <v>86.986938719999984</v>
      </c>
      <c r="D96" s="226">
        <f>'[3]2016-17 DSG allocations'!S98</f>
        <v>8.15319796</v>
      </c>
      <c r="E96" s="227">
        <f>'[3]2016-17 DSG allocations'!T98</f>
        <v>14.568975894101316</v>
      </c>
      <c r="F96" s="227">
        <f>'[3]2016-17 DSG allocations'!W98</f>
        <v>2.9643119971438009E-2</v>
      </c>
      <c r="G96" s="227">
        <f t="shared" si="5"/>
        <v>109.73875569407274</v>
      </c>
      <c r="H96" s="193">
        <f>'[3]2016-17 DSG allocations'!K98</f>
        <v>10.078985979570973</v>
      </c>
      <c r="I96" s="194">
        <f t="shared" si="6"/>
        <v>8.15319796</v>
      </c>
      <c r="J96" s="195">
        <f>'[3]2016-17 DSG allocations'!V98</f>
        <v>12.445641494101316</v>
      </c>
      <c r="K96" s="193">
        <f t="shared" si="7"/>
        <v>2.9643119971438009E-2</v>
      </c>
      <c r="L96" s="194">
        <f t="shared" si="8"/>
        <v>30.707000000000001</v>
      </c>
    </row>
    <row r="97" spans="1:12" s="188" customFormat="1" ht="13.5" hidden="1" customHeight="1" x14ac:dyDescent="0.2">
      <c r="A97" s="76">
        <v>840</v>
      </c>
      <c r="B97" s="179" t="s">
        <v>139</v>
      </c>
      <c r="C97" s="225">
        <f>'[3]2016-17 DSG allocations'!I99</f>
        <v>288.80179122999999</v>
      </c>
      <c r="D97" s="226">
        <f>'[3]2016-17 DSG allocations'!S99</f>
        <v>22.593017099999997</v>
      </c>
      <c r="E97" s="227">
        <f>'[3]2016-17 DSG allocations'!T99</f>
        <v>47.315334237642098</v>
      </c>
      <c r="F97" s="227">
        <f>'[3]2016-17 DSG allocations'!W99</f>
        <v>8.9982455507513562E-2</v>
      </c>
      <c r="G97" s="227">
        <f t="shared" si="5"/>
        <v>358.80012502314963</v>
      </c>
      <c r="H97" s="193">
        <f>'[3]2016-17 DSG allocations'!K99</f>
        <v>211.60199164571696</v>
      </c>
      <c r="I97" s="194">
        <f t="shared" si="6"/>
        <v>22.593017099999997</v>
      </c>
      <c r="J97" s="195">
        <f>'[3]2016-17 DSG allocations'!V99</f>
        <v>44.391334237642099</v>
      </c>
      <c r="K97" s="193">
        <f t="shared" si="7"/>
        <v>8.9982455507513562E-2</v>
      </c>
      <c r="L97" s="194">
        <f t="shared" si="8"/>
        <v>278.67599999999999</v>
      </c>
    </row>
    <row r="98" spans="1:12" s="188" customFormat="1" ht="13.5" hidden="1" customHeight="1" x14ac:dyDescent="0.2">
      <c r="A98" s="76">
        <v>841</v>
      </c>
      <c r="B98" s="179" t="s">
        <v>140</v>
      </c>
      <c r="C98" s="225">
        <f>'[3]2016-17 DSG allocations'!I100</f>
        <v>65.812066829999992</v>
      </c>
      <c r="D98" s="226">
        <f>'[3]2016-17 DSG allocations'!S100</f>
        <v>5.1304304499999995</v>
      </c>
      <c r="E98" s="227">
        <f>'[3]2016-17 DSG allocations'!T100</f>
        <v>9.4721734951106313</v>
      </c>
      <c r="F98" s="227">
        <f>'[3]2016-17 DSG allocations'!W100</f>
        <v>2.1089434307279414E-2</v>
      </c>
      <c r="G98" s="227">
        <f t="shared" si="5"/>
        <v>80.435760209417921</v>
      </c>
      <c r="H98" s="193">
        <f>'[3]2016-17 DSG allocations'!K100</f>
        <v>11.482544934315982</v>
      </c>
      <c r="I98" s="194">
        <f t="shared" si="6"/>
        <v>5.1304304499999995</v>
      </c>
      <c r="J98" s="195">
        <f>'[3]2016-17 DSG allocations'!V100</f>
        <v>6.5221792093963451</v>
      </c>
      <c r="K98" s="193">
        <f t="shared" si="7"/>
        <v>2.1089434307279414E-2</v>
      </c>
      <c r="L98" s="194">
        <f t="shared" si="8"/>
        <v>23.155999999999999</v>
      </c>
    </row>
    <row r="99" spans="1:12" s="188" customFormat="1" ht="13.5" hidden="1" customHeight="1" x14ac:dyDescent="0.2">
      <c r="A99" s="76">
        <v>845</v>
      </c>
      <c r="B99" s="179" t="s">
        <v>141</v>
      </c>
      <c r="C99" s="225">
        <f>'[3]2016-17 DSG allocations'!I101</f>
        <v>273.36459801999996</v>
      </c>
      <c r="D99" s="226">
        <f>'[3]2016-17 DSG allocations'!S101</f>
        <v>19.524229819999999</v>
      </c>
      <c r="E99" s="227">
        <f>'[3]2016-17 DSG allocations'!T101</f>
        <v>43.543624914213026</v>
      </c>
      <c r="F99" s="227">
        <f>'[3]2016-17 DSG allocations'!W101</f>
        <v>8.9113325719453421E-2</v>
      </c>
      <c r="G99" s="227">
        <f t="shared" si="5"/>
        <v>336.52156607993243</v>
      </c>
      <c r="H99" s="193">
        <f>'[3]2016-17 DSG allocations'!K101</f>
        <v>173.93630939396195</v>
      </c>
      <c r="I99" s="194">
        <f t="shared" si="6"/>
        <v>19.524229819999999</v>
      </c>
      <c r="J99" s="195">
        <f>'[3]2016-17 DSG allocations'!V101</f>
        <v>32.975958914213024</v>
      </c>
      <c r="K99" s="193">
        <f t="shared" si="7"/>
        <v>8.9113325719453421E-2</v>
      </c>
      <c r="L99" s="194">
        <f t="shared" si="8"/>
        <v>226.52600000000001</v>
      </c>
    </row>
    <row r="100" spans="1:12" s="188" customFormat="1" ht="13.5" hidden="1" customHeight="1" x14ac:dyDescent="0.2">
      <c r="A100" s="76">
        <v>846</v>
      </c>
      <c r="B100" s="179" t="s">
        <v>142</v>
      </c>
      <c r="C100" s="225">
        <f>'[3]2016-17 DSG allocations'!I102</f>
        <v>132.81903359999998</v>
      </c>
      <c r="D100" s="226">
        <f>'[3]2016-17 DSG allocations'!S102</f>
        <v>12.188075080000001</v>
      </c>
      <c r="E100" s="227">
        <f>'[3]2016-17 DSG allocations'!T102</f>
        <v>23.671756678885703</v>
      </c>
      <c r="F100" s="227">
        <f>'[3]2016-17 DSG allocations'!W102</f>
        <v>4.3224721459524544E-2</v>
      </c>
      <c r="G100" s="227">
        <f t="shared" si="5"/>
        <v>168.72209008034523</v>
      </c>
      <c r="H100" s="193">
        <f>'[3]2016-17 DSG allocations'!K102</f>
        <v>121.88040915290298</v>
      </c>
      <c r="I100" s="194">
        <f t="shared" si="6"/>
        <v>12.188075080000001</v>
      </c>
      <c r="J100" s="195">
        <f>'[3]2016-17 DSG allocations'!V102</f>
        <v>23.151756678885704</v>
      </c>
      <c r="K100" s="193">
        <f t="shared" si="7"/>
        <v>4.3224721459524544E-2</v>
      </c>
      <c r="L100" s="194">
        <f t="shared" si="8"/>
        <v>157.26300000000001</v>
      </c>
    </row>
    <row r="101" spans="1:12" s="188" customFormat="1" ht="13.5" hidden="1" customHeight="1" x14ac:dyDescent="0.2">
      <c r="A101" s="76">
        <v>850</v>
      </c>
      <c r="B101" s="179" t="s">
        <v>143</v>
      </c>
      <c r="C101" s="225">
        <f>'[3]2016-17 DSG allocations'!I103</f>
        <v>710.15658175999999</v>
      </c>
      <c r="D101" s="226">
        <f>'[3]2016-17 DSG allocations'!S103</f>
        <v>58.139793559999994</v>
      </c>
      <c r="E101" s="227">
        <f>'[3]2016-17 DSG allocations'!T103</f>
        <v>93.199695635007643</v>
      </c>
      <c r="F101" s="227">
        <f>'[3]2016-17 DSG allocations'!W103</f>
        <v>0.24094595404462044</v>
      </c>
      <c r="G101" s="227">
        <f t="shared" si="5"/>
        <v>861.73701690905227</v>
      </c>
      <c r="H101" s="193">
        <f>'[3]2016-17 DSG allocations'!K103</f>
        <v>555.54450141559107</v>
      </c>
      <c r="I101" s="194">
        <f t="shared" si="6"/>
        <v>58.139793559999994</v>
      </c>
      <c r="J101" s="195">
        <f>'[3]2016-17 DSG allocations'!V103</f>
        <v>87.36286063500765</v>
      </c>
      <c r="K101" s="193">
        <f t="shared" si="7"/>
        <v>0.24094595404462044</v>
      </c>
      <c r="L101" s="194">
        <f t="shared" si="8"/>
        <v>701.28800000000001</v>
      </c>
    </row>
    <row r="102" spans="1:12" s="188" customFormat="1" ht="13.5" hidden="1" customHeight="1" x14ac:dyDescent="0.2">
      <c r="A102" s="76">
        <v>851</v>
      </c>
      <c r="B102" s="179" t="s">
        <v>144</v>
      </c>
      <c r="C102" s="225">
        <f>'[3]2016-17 DSG allocations'!I104</f>
        <v>109.36814896</v>
      </c>
      <c r="D102" s="226">
        <f>'[3]2016-17 DSG allocations'!S104</f>
        <v>10.970205320000002</v>
      </c>
      <c r="E102" s="227">
        <f>'[3]2016-17 DSG allocations'!T104</f>
        <v>16.004127823775331</v>
      </c>
      <c r="F102" s="227">
        <f>'[3]2016-17 DSG allocations'!W104</f>
        <v>3.4527629380336024E-2</v>
      </c>
      <c r="G102" s="227">
        <f t="shared" si="5"/>
        <v>136.37700973315566</v>
      </c>
      <c r="H102" s="193">
        <f>'[3]2016-17 DSG allocations'!K104</f>
        <v>66.418881456413004</v>
      </c>
      <c r="I102" s="194">
        <f t="shared" si="6"/>
        <v>10.970205320000002</v>
      </c>
      <c r="J102" s="195">
        <f>'[3]2016-17 DSG allocations'!V104</f>
        <v>13.234127823775331</v>
      </c>
      <c r="K102" s="193">
        <f t="shared" si="7"/>
        <v>3.4527629380336024E-2</v>
      </c>
      <c r="L102" s="194">
        <f t="shared" si="8"/>
        <v>90.658000000000001</v>
      </c>
    </row>
    <row r="103" spans="1:12" s="188" customFormat="1" ht="13.5" hidden="1" customHeight="1" x14ac:dyDescent="0.2">
      <c r="A103" s="76">
        <v>852</v>
      </c>
      <c r="B103" s="179" t="s">
        <v>145</v>
      </c>
      <c r="C103" s="225">
        <f>'[3]2016-17 DSG allocations'!I105</f>
        <v>135.29150664000002</v>
      </c>
      <c r="D103" s="226">
        <f>'[3]2016-17 DSG allocations'!S105</f>
        <v>13.807795629999999</v>
      </c>
      <c r="E103" s="227">
        <f>'[3]2016-17 DSG allocations'!T105</f>
        <v>18.860422375313181</v>
      </c>
      <c r="F103" s="227">
        <f>'[3]2016-17 DSG allocations'!W105</f>
        <v>4.2183214263499136E-2</v>
      </c>
      <c r="G103" s="227">
        <f t="shared" si="5"/>
        <v>168.0019078595767</v>
      </c>
      <c r="H103" s="193">
        <f>'[3]2016-17 DSG allocations'!K105</f>
        <v>95.033745489348007</v>
      </c>
      <c r="I103" s="194">
        <f t="shared" si="6"/>
        <v>13.807795629999999</v>
      </c>
      <c r="J103" s="195">
        <f>'[3]2016-17 DSG allocations'!V105</f>
        <v>18.086822375313183</v>
      </c>
      <c r="K103" s="193">
        <f t="shared" si="7"/>
        <v>4.2183214263499136E-2</v>
      </c>
      <c r="L103" s="194">
        <f t="shared" si="8"/>
        <v>126.971</v>
      </c>
    </row>
    <row r="104" spans="1:12" s="188" customFormat="1" ht="13.5" hidden="1" customHeight="1" x14ac:dyDescent="0.2">
      <c r="A104" s="76">
        <v>855</v>
      </c>
      <c r="B104" s="179" t="s">
        <v>146</v>
      </c>
      <c r="C104" s="225">
        <f>'[3]2016-17 DSG allocations'!I106</f>
        <v>368.92108259999998</v>
      </c>
      <c r="D104" s="226">
        <f>'[3]2016-17 DSG allocations'!S106</f>
        <v>22.175999640000001</v>
      </c>
      <c r="E104" s="227">
        <f>'[3]2016-17 DSG allocations'!T106</f>
        <v>53.869881557928615</v>
      </c>
      <c r="F104" s="227">
        <f>'[3]2016-17 DSG allocations'!W106</f>
        <v>0.12608900400282552</v>
      </c>
      <c r="G104" s="227">
        <f t="shared" si="5"/>
        <v>445.09305280193144</v>
      </c>
      <c r="H104" s="193">
        <f>'[3]2016-17 DSG allocations'!K106</f>
        <v>111.09216321856701</v>
      </c>
      <c r="I104" s="194">
        <f t="shared" si="6"/>
        <v>22.175999640000001</v>
      </c>
      <c r="J104" s="195">
        <f>'[3]2016-17 DSG allocations'!V106</f>
        <v>45.461046557928611</v>
      </c>
      <c r="K104" s="193">
        <f t="shared" si="7"/>
        <v>0.12608900400282552</v>
      </c>
      <c r="L104" s="194">
        <f t="shared" si="8"/>
        <v>178.85499999999999</v>
      </c>
    </row>
    <row r="105" spans="1:12" s="188" customFormat="1" ht="13.5" hidden="1" customHeight="1" x14ac:dyDescent="0.2">
      <c r="A105" s="76">
        <v>856</v>
      </c>
      <c r="B105" s="179" t="s">
        <v>147</v>
      </c>
      <c r="C105" s="225">
        <f>'[3]2016-17 DSG allocations'!I107</f>
        <v>226.69661992999997</v>
      </c>
      <c r="D105" s="226">
        <f>'[3]2016-17 DSG allocations'!S107</f>
        <v>19.033534529999997</v>
      </c>
      <c r="E105" s="227">
        <f>'[3]2016-17 DSG allocations'!T107</f>
        <v>41.099319064816079</v>
      </c>
      <c r="F105" s="227">
        <f>'[3]2016-17 DSG allocations'!W107</f>
        <v>6.9911351601911281E-2</v>
      </c>
      <c r="G105" s="227">
        <f t="shared" si="5"/>
        <v>286.89938487641791</v>
      </c>
      <c r="H105" s="193">
        <f>'[3]2016-17 DSG allocations'!K107</f>
        <v>192.91499706712096</v>
      </c>
      <c r="I105" s="194">
        <f t="shared" si="6"/>
        <v>19.033534529999997</v>
      </c>
      <c r="J105" s="195">
        <f>'[3]2016-17 DSG allocations'!V107</f>
        <v>38.490836350530365</v>
      </c>
      <c r="K105" s="193">
        <f t="shared" si="7"/>
        <v>6.9911351601911281E-2</v>
      </c>
      <c r="L105" s="194">
        <f t="shared" si="8"/>
        <v>250.50899999999999</v>
      </c>
    </row>
    <row r="106" spans="1:12" s="188" customFormat="1" ht="13.5" hidden="1" customHeight="1" x14ac:dyDescent="0.2">
      <c r="A106" s="76">
        <v>857</v>
      </c>
      <c r="B106" s="179" t="s">
        <v>148</v>
      </c>
      <c r="C106" s="225">
        <f>'[3]2016-17 DSG allocations'!I108</f>
        <v>22.42765224</v>
      </c>
      <c r="D106" s="226">
        <f>'[3]2016-17 DSG allocations'!S108</f>
        <v>1.3531453499999999</v>
      </c>
      <c r="E106" s="227">
        <f>'[3]2016-17 DSG allocations'!T108</f>
        <v>4.0231469171451542</v>
      </c>
      <c r="F106" s="227">
        <f>'[3]2016-17 DSG allocations'!W108</f>
        <v>7.6570334328098762E-3</v>
      </c>
      <c r="G106" s="227">
        <f t="shared" si="5"/>
        <v>27.811601540577964</v>
      </c>
      <c r="H106" s="193">
        <f>'[3]2016-17 DSG allocations'!K108</f>
        <v>3.4653692140769969</v>
      </c>
      <c r="I106" s="194">
        <f t="shared" si="6"/>
        <v>1.3531453499999999</v>
      </c>
      <c r="J106" s="195">
        <f>'[3]2016-17 DSG allocations'!V108</f>
        <v>3.7071469171451543</v>
      </c>
      <c r="K106" s="193">
        <f t="shared" si="7"/>
        <v>7.6570334328098762E-3</v>
      </c>
      <c r="L106" s="194">
        <f t="shared" si="8"/>
        <v>8.5329999999999995</v>
      </c>
    </row>
    <row r="107" spans="1:12" s="188" customFormat="1" ht="13.5" hidden="1" customHeight="1" x14ac:dyDescent="0.2">
      <c r="A107" s="76">
        <v>860</v>
      </c>
      <c r="B107" s="179" t="s">
        <v>149</v>
      </c>
      <c r="C107" s="225">
        <f>'[3]2016-17 DSG allocations'!I109</f>
        <v>463.16897796000001</v>
      </c>
      <c r="D107" s="226">
        <f>'[3]2016-17 DSG allocations'!S109</f>
        <v>32.451284780000002</v>
      </c>
      <c r="E107" s="227">
        <f>'[3]2016-17 DSG allocations'!T109</f>
        <v>65.089554952658872</v>
      </c>
      <c r="F107" s="227">
        <f>'[3]2016-17 DSG allocations'!W109</f>
        <v>0.15569591023309437</v>
      </c>
      <c r="G107" s="227">
        <f t="shared" si="5"/>
        <v>560.86551360289195</v>
      </c>
      <c r="H107" s="193">
        <f>'[3]2016-17 DSG allocations'!K109</f>
        <v>280.35407467658194</v>
      </c>
      <c r="I107" s="194">
        <f t="shared" si="6"/>
        <v>32.451284780000002</v>
      </c>
      <c r="J107" s="195">
        <f>'[3]2016-17 DSG allocations'!V109</f>
        <v>55.707753381230305</v>
      </c>
      <c r="K107" s="193">
        <f t="shared" si="7"/>
        <v>0.15569591023309437</v>
      </c>
      <c r="L107" s="194">
        <f t="shared" si="8"/>
        <v>368.66899999999998</v>
      </c>
    </row>
    <row r="108" spans="1:12" s="188" customFormat="1" ht="13.5" hidden="1" customHeight="1" x14ac:dyDescent="0.2">
      <c r="A108" s="76">
        <v>861</v>
      </c>
      <c r="B108" s="179" t="s">
        <v>150</v>
      </c>
      <c r="C108" s="225">
        <f>'[3]2016-17 DSG allocations'!I110</f>
        <v>154.81737334000002</v>
      </c>
      <c r="D108" s="226">
        <f>'[3]2016-17 DSG allocations'!S110</f>
        <v>15.844780800000001</v>
      </c>
      <c r="E108" s="227">
        <f>'[3]2016-17 DSG allocations'!T110</f>
        <v>28.728568699555357</v>
      </c>
      <c r="F108" s="227">
        <f>'[3]2016-17 DSG allocations'!W110</f>
        <v>4.8516273319164048E-2</v>
      </c>
      <c r="G108" s="227">
        <f t="shared" si="5"/>
        <v>199.43923911287453</v>
      </c>
      <c r="H108" s="193">
        <f>'[3]2016-17 DSG allocations'!K110</f>
        <v>68.753753515255013</v>
      </c>
      <c r="I108" s="194">
        <f t="shared" si="6"/>
        <v>15.844780800000001</v>
      </c>
      <c r="J108" s="195">
        <f>'[3]2016-17 DSG allocations'!V110</f>
        <v>28.426568699555357</v>
      </c>
      <c r="K108" s="193">
        <f t="shared" si="7"/>
        <v>4.8516273319164048E-2</v>
      </c>
      <c r="L108" s="194">
        <f t="shared" si="8"/>
        <v>113.074</v>
      </c>
    </row>
    <row r="109" spans="1:12" s="188" customFormat="1" ht="13.5" hidden="1" customHeight="1" x14ac:dyDescent="0.2">
      <c r="A109" s="76">
        <v>865</v>
      </c>
      <c r="B109" s="179" t="s">
        <v>151</v>
      </c>
      <c r="C109" s="225">
        <f>'[3]2016-17 DSG allocations'!I111</f>
        <v>260.15624414999996</v>
      </c>
      <c r="D109" s="226">
        <f>'[3]2016-17 DSG allocations'!S111</f>
        <v>18.915103899999998</v>
      </c>
      <c r="E109" s="227">
        <f>'[3]2016-17 DSG allocations'!T111</f>
        <v>38.130631948405501</v>
      </c>
      <c r="F109" s="227">
        <f>'[3]2016-17 DSG allocations'!W111</f>
        <v>8.758945149105464E-2</v>
      </c>
      <c r="G109" s="227">
        <f t="shared" si="5"/>
        <v>317.28956944989653</v>
      </c>
      <c r="H109" s="193">
        <f>'[3]2016-17 DSG allocations'!K111</f>
        <v>128.1898945671629</v>
      </c>
      <c r="I109" s="194">
        <f t="shared" si="6"/>
        <v>18.915103899999998</v>
      </c>
      <c r="J109" s="195">
        <f>'[3]2016-17 DSG allocations'!V111</f>
        <v>31.776973948405502</v>
      </c>
      <c r="K109" s="193">
        <f t="shared" si="7"/>
        <v>8.758945149105464E-2</v>
      </c>
      <c r="L109" s="194">
        <f t="shared" si="8"/>
        <v>178.97</v>
      </c>
    </row>
    <row r="110" spans="1:12" s="188" customFormat="1" ht="13.5" hidden="1" customHeight="1" x14ac:dyDescent="0.2">
      <c r="A110" s="76">
        <v>866</v>
      </c>
      <c r="B110" s="179" t="s">
        <v>152</v>
      </c>
      <c r="C110" s="225">
        <f>'[3]2016-17 DSG allocations'!I112</f>
        <v>126.59382319999999</v>
      </c>
      <c r="D110" s="226">
        <f>'[3]2016-17 DSG allocations'!S112</f>
        <v>11.10621868</v>
      </c>
      <c r="E110" s="227">
        <f>'[3]2016-17 DSG allocations'!T112</f>
        <v>24.844076243438092</v>
      </c>
      <c r="F110" s="227">
        <f>'[3]2016-17 DSG allocations'!W112</f>
        <v>4.3163882374360328E-2</v>
      </c>
      <c r="G110" s="227">
        <f t="shared" si="5"/>
        <v>162.58728200581243</v>
      </c>
      <c r="H110" s="193">
        <f>'[3]2016-17 DSG allocations'!K112</f>
        <v>46.50812421678296</v>
      </c>
      <c r="I110" s="194">
        <f t="shared" si="6"/>
        <v>11.10621868</v>
      </c>
      <c r="J110" s="195">
        <f>'[3]2016-17 DSG allocations'!V112</f>
        <v>22.732076243438094</v>
      </c>
      <c r="K110" s="193">
        <f t="shared" si="7"/>
        <v>4.3163882374360328E-2</v>
      </c>
      <c r="L110" s="194">
        <f t="shared" si="8"/>
        <v>80.39</v>
      </c>
    </row>
    <row r="111" spans="1:12" s="188" customFormat="1" ht="13.5" hidden="1" customHeight="1" x14ac:dyDescent="0.2">
      <c r="A111" s="76">
        <v>867</v>
      </c>
      <c r="B111" s="179" t="s">
        <v>153</v>
      </c>
      <c r="C111" s="225">
        <f>'[3]2016-17 DSG allocations'!I113</f>
        <v>66.499537840000002</v>
      </c>
      <c r="D111" s="226">
        <f>'[3]2016-17 DSG allocations'!S113</f>
        <v>5.1240221000000004</v>
      </c>
      <c r="E111" s="227">
        <f>'[3]2016-17 DSG allocations'!T113</f>
        <v>12.648492365915009</v>
      </c>
      <c r="F111" s="227">
        <f>'[3]2016-17 DSG allocations'!W113</f>
        <v>2.2487284716409484E-2</v>
      </c>
      <c r="G111" s="227">
        <f t="shared" si="5"/>
        <v>84.294539590631416</v>
      </c>
      <c r="H111" s="193">
        <f>'[3]2016-17 DSG allocations'!K113</f>
        <v>57.990445810880999</v>
      </c>
      <c r="I111" s="194">
        <f t="shared" si="6"/>
        <v>5.1240221000000004</v>
      </c>
      <c r="J111" s="195">
        <f>'[3]2016-17 DSG allocations'!V113</f>
        <v>11.902492365915009</v>
      </c>
      <c r="K111" s="193">
        <f t="shared" si="7"/>
        <v>2.2487284716409484E-2</v>
      </c>
      <c r="L111" s="194">
        <f t="shared" si="8"/>
        <v>75.039000000000001</v>
      </c>
    </row>
    <row r="112" spans="1:12" s="188" customFormat="1" ht="13.5" hidden="1" customHeight="1" x14ac:dyDescent="0.2">
      <c r="A112" s="76">
        <v>868</v>
      </c>
      <c r="B112" s="179" t="s">
        <v>154</v>
      </c>
      <c r="C112" s="225">
        <f>'[3]2016-17 DSG allocations'!I114</f>
        <v>82.231477703962</v>
      </c>
      <c r="D112" s="226">
        <f>'[3]2016-17 DSG allocations'!S114</f>
        <v>7.3794425000000006</v>
      </c>
      <c r="E112" s="227">
        <f>'[3]2016-17 DSG allocations'!T114</f>
        <v>15.993011324523197</v>
      </c>
      <c r="F112" s="227">
        <f>'[3]2016-17 DSG allocations'!W114</f>
        <v>2.665765914945141E-2</v>
      </c>
      <c r="G112" s="227">
        <f t="shared" si="5"/>
        <v>105.63058918763464</v>
      </c>
      <c r="H112" s="193">
        <f>'[3]2016-17 DSG allocations'!K114</f>
        <v>38.126542203786009</v>
      </c>
      <c r="I112" s="194">
        <f t="shared" si="6"/>
        <v>7.3794425000000006</v>
      </c>
      <c r="J112" s="195">
        <f>'[3]2016-17 DSG allocations'!V114</f>
        <v>15.326844324523197</v>
      </c>
      <c r="K112" s="193">
        <f t="shared" si="7"/>
        <v>2.665765914945141E-2</v>
      </c>
      <c r="L112" s="194">
        <f t="shared" si="8"/>
        <v>60.859000000000002</v>
      </c>
    </row>
    <row r="113" spans="1:12" s="188" customFormat="1" ht="13.5" hidden="1" customHeight="1" x14ac:dyDescent="0.2">
      <c r="A113" s="76">
        <v>869</v>
      </c>
      <c r="B113" s="179" t="s">
        <v>155</v>
      </c>
      <c r="C113" s="225">
        <f>'[3]2016-17 DSG allocations'!I115</f>
        <v>96.686344050000002</v>
      </c>
      <c r="D113" s="226">
        <f>'[3]2016-17 DSG allocations'!S115</f>
        <v>6.5578117499999999</v>
      </c>
      <c r="E113" s="227">
        <f>'[3]2016-17 DSG allocations'!T115</f>
        <v>18.118428374308742</v>
      </c>
      <c r="F113" s="227">
        <f>'[3]2016-17 DSG allocations'!W115</f>
        <v>3.2063646431185512E-2</v>
      </c>
      <c r="G113" s="227">
        <f t="shared" si="5"/>
        <v>121.39464782073993</v>
      </c>
      <c r="H113" s="193">
        <f>'[3]2016-17 DSG allocations'!K115</f>
        <v>65.683462403375003</v>
      </c>
      <c r="I113" s="194">
        <f t="shared" si="6"/>
        <v>6.5578117499999999</v>
      </c>
      <c r="J113" s="195">
        <f>'[3]2016-17 DSG allocations'!V115</f>
        <v>16.429263374308743</v>
      </c>
      <c r="K113" s="193">
        <f t="shared" si="7"/>
        <v>3.2063646431185512E-2</v>
      </c>
      <c r="L113" s="194">
        <f t="shared" si="8"/>
        <v>88.703000000000003</v>
      </c>
    </row>
    <row r="114" spans="1:12" s="188" customFormat="1" ht="13.5" hidden="1" customHeight="1" x14ac:dyDescent="0.2">
      <c r="A114" s="76">
        <v>870</v>
      </c>
      <c r="B114" s="179" t="s">
        <v>156</v>
      </c>
      <c r="C114" s="225">
        <f>'[3]2016-17 DSG allocations'!I116</f>
        <v>82.145857409999991</v>
      </c>
      <c r="D114" s="226">
        <f>'[3]2016-17 DSG allocations'!S116</f>
        <v>9.4387031799999992</v>
      </c>
      <c r="E114" s="227">
        <f>'[3]2016-17 DSG allocations'!T116</f>
        <v>16.830868989275736</v>
      </c>
      <c r="F114" s="227">
        <f>'[3]2016-17 DSG allocations'!W116</f>
        <v>2.6425891205968704E-2</v>
      </c>
      <c r="G114" s="227">
        <f t="shared" si="5"/>
        <v>108.4418554704817</v>
      </c>
      <c r="H114" s="193">
        <f>'[3]2016-17 DSG allocations'!K116</f>
        <v>49.405899991533985</v>
      </c>
      <c r="I114" s="194">
        <f t="shared" si="6"/>
        <v>9.4387031799999992</v>
      </c>
      <c r="J114" s="195">
        <f>'[3]2016-17 DSG allocations'!V116</f>
        <v>15.064868989275736</v>
      </c>
      <c r="K114" s="193">
        <f t="shared" si="7"/>
        <v>2.6425891205968704E-2</v>
      </c>
      <c r="L114" s="194">
        <f t="shared" si="8"/>
        <v>73.936000000000007</v>
      </c>
    </row>
    <row r="115" spans="1:12" s="188" customFormat="1" ht="13.5" hidden="1" customHeight="1" x14ac:dyDescent="0.2">
      <c r="A115" s="76">
        <v>871</v>
      </c>
      <c r="B115" s="179" t="s">
        <v>157</v>
      </c>
      <c r="C115" s="225">
        <f>'[3]2016-17 DSG allocations'!I117</f>
        <v>118.77314240000001</v>
      </c>
      <c r="D115" s="226">
        <f>'[3]2016-17 DSG allocations'!S117</f>
        <v>11.576425820000001</v>
      </c>
      <c r="E115" s="227">
        <f>'[3]2016-17 DSG allocations'!T117</f>
        <v>20.905580455633949</v>
      </c>
      <c r="F115" s="227">
        <f>'[3]2016-17 DSG allocations'!W117</f>
        <v>3.5576379324595266E-2</v>
      </c>
      <c r="G115" s="227">
        <f t="shared" si="5"/>
        <v>151.29072505495856</v>
      </c>
      <c r="H115" s="193">
        <f>'[3]2016-17 DSG allocations'!K117</f>
        <v>45.621264441265026</v>
      </c>
      <c r="I115" s="194">
        <f t="shared" si="6"/>
        <v>11.576425820000001</v>
      </c>
      <c r="J115" s="195">
        <f>'[3]2016-17 DSG allocations'!V117</f>
        <v>17.125918455633951</v>
      </c>
      <c r="K115" s="193">
        <f t="shared" si="7"/>
        <v>3.5576379324595266E-2</v>
      </c>
      <c r="L115" s="194">
        <f t="shared" si="8"/>
        <v>74.358999999999995</v>
      </c>
    </row>
    <row r="116" spans="1:12" s="188" customFormat="1" ht="13.5" hidden="1" customHeight="1" x14ac:dyDescent="0.2">
      <c r="A116" s="76">
        <v>872</v>
      </c>
      <c r="B116" s="179" t="s">
        <v>158</v>
      </c>
      <c r="C116" s="225">
        <f>'[3]2016-17 DSG allocations'!I118</f>
        <v>92.946505079999994</v>
      </c>
      <c r="D116" s="226">
        <f>'[3]2016-17 DSG allocations'!S118</f>
        <v>7.0376935300000003</v>
      </c>
      <c r="E116" s="227">
        <f>'[3]2016-17 DSG allocations'!T118</f>
        <v>17.708092626124902</v>
      </c>
      <c r="F116" s="227">
        <f>'[3]2016-17 DSG allocations'!W118</f>
        <v>3.2314245520076182E-2</v>
      </c>
      <c r="G116" s="227">
        <f t="shared" si="5"/>
        <v>117.72460548164497</v>
      </c>
      <c r="H116" s="193">
        <f>'[3]2016-17 DSG allocations'!K118</f>
        <v>63.947014400725998</v>
      </c>
      <c r="I116" s="194">
        <f t="shared" si="6"/>
        <v>7.0376935300000003</v>
      </c>
      <c r="J116" s="195">
        <f>'[3]2016-17 DSG allocations'!V118</f>
        <v>17.092092626124902</v>
      </c>
      <c r="K116" s="193">
        <f t="shared" si="7"/>
        <v>3.2314245520076182E-2</v>
      </c>
      <c r="L116" s="194">
        <f t="shared" si="8"/>
        <v>88.108999999999995</v>
      </c>
    </row>
    <row r="117" spans="1:12" s="188" customFormat="1" ht="13.5" hidden="1" customHeight="1" x14ac:dyDescent="0.2">
      <c r="A117" s="76">
        <v>873</v>
      </c>
      <c r="B117" s="179" t="s">
        <v>159</v>
      </c>
      <c r="C117" s="225">
        <f>'[3]2016-17 DSG allocations'!I119</f>
        <v>328.05407127000001</v>
      </c>
      <c r="D117" s="226">
        <f>'[3]2016-17 DSG allocations'!S119</f>
        <v>27.12920321</v>
      </c>
      <c r="E117" s="227">
        <f>'[3]2016-17 DSG allocations'!T119</f>
        <v>64.901804854346324</v>
      </c>
      <c r="F117" s="227">
        <f>'[3]2016-17 DSG allocations'!W119</f>
        <v>0.11162668432950471</v>
      </c>
      <c r="G117" s="227">
        <f t="shared" si="5"/>
        <v>420.19670601867585</v>
      </c>
      <c r="H117" s="193">
        <f>'[3]2016-17 DSG allocations'!K119</f>
        <v>152.69521206251602</v>
      </c>
      <c r="I117" s="194">
        <f t="shared" si="6"/>
        <v>27.12920321</v>
      </c>
      <c r="J117" s="195">
        <f>'[3]2016-17 DSG allocations'!V119</f>
        <v>58.555856854346324</v>
      </c>
      <c r="K117" s="193">
        <f t="shared" si="7"/>
        <v>0.11162668432950471</v>
      </c>
      <c r="L117" s="194">
        <f t="shared" si="8"/>
        <v>238.49199999999999</v>
      </c>
    </row>
    <row r="118" spans="1:12" s="188" customFormat="1" ht="13.5" hidden="1" customHeight="1" x14ac:dyDescent="0.2">
      <c r="A118" s="76">
        <v>874</v>
      </c>
      <c r="B118" s="179" t="s">
        <v>160</v>
      </c>
      <c r="C118" s="225">
        <f>'[3]2016-17 DSG allocations'!I120</f>
        <v>144.16173841999998</v>
      </c>
      <c r="D118" s="226">
        <f>'[3]2016-17 DSG allocations'!S120</f>
        <v>14.0473348</v>
      </c>
      <c r="E118" s="227">
        <f>'[3]2016-17 DSG allocations'!T120</f>
        <v>27.505281121689553</v>
      </c>
      <c r="F118" s="227">
        <f>'[3]2016-17 DSG allocations'!W120</f>
        <v>4.5649593568212347E-2</v>
      </c>
      <c r="G118" s="227">
        <f t="shared" si="5"/>
        <v>185.76000393525774</v>
      </c>
      <c r="H118" s="193">
        <f>'[3]2016-17 DSG allocations'!K120</f>
        <v>79.064072759079977</v>
      </c>
      <c r="I118" s="194">
        <f t="shared" si="6"/>
        <v>14.0473348</v>
      </c>
      <c r="J118" s="195">
        <f>'[3]2016-17 DSG allocations'!V120</f>
        <v>25.988263121689553</v>
      </c>
      <c r="K118" s="193">
        <f t="shared" si="7"/>
        <v>4.5649593568212347E-2</v>
      </c>
      <c r="L118" s="194">
        <f t="shared" si="8"/>
        <v>119.145</v>
      </c>
    </row>
    <row r="119" spans="1:12" s="188" customFormat="1" ht="13.5" hidden="1" customHeight="1" x14ac:dyDescent="0.2">
      <c r="A119" s="76">
        <v>876</v>
      </c>
      <c r="B119" s="179" t="s">
        <v>161</v>
      </c>
      <c r="C119" s="225">
        <f>'[3]2016-17 DSG allocations'!I121</f>
        <v>84.707418320000002</v>
      </c>
      <c r="D119" s="226">
        <f>'[3]2016-17 DSG allocations'!S121</f>
        <v>5.5998752199999995</v>
      </c>
      <c r="E119" s="227">
        <f>'[3]2016-17 DSG allocations'!T121</f>
        <v>14.498540199847678</v>
      </c>
      <c r="F119" s="227">
        <f>'[3]2016-17 DSG allocations'!W121</f>
        <v>2.5227940648092469E-2</v>
      </c>
      <c r="G119" s="227">
        <f t="shared" si="5"/>
        <v>104.83106168049578</v>
      </c>
      <c r="H119" s="193">
        <f>'[3]2016-17 DSG allocations'!K121</f>
        <v>58.835127890582001</v>
      </c>
      <c r="I119" s="194">
        <f t="shared" si="6"/>
        <v>5.5998752199999995</v>
      </c>
      <c r="J119" s="195">
        <f>'[3]2016-17 DSG allocations'!V121</f>
        <v>13.334373199847679</v>
      </c>
      <c r="K119" s="193">
        <f t="shared" si="7"/>
        <v>2.5227940648092469E-2</v>
      </c>
      <c r="L119" s="194">
        <f t="shared" si="8"/>
        <v>77.795000000000002</v>
      </c>
    </row>
    <row r="120" spans="1:12" s="188" customFormat="1" ht="13.5" hidden="1" customHeight="1" x14ac:dyDescent="0.2">
      <c r="A120" s="76">
        <v>877</v>
      </c>
      <c r="B120" s="179" t="s">
        <v>162</v>
      </c>
      <c r="C120" s="225">
        <f>'[3]2016-17 DSG allocations'!I122</f>
        <v>123.29016927999999</v>
      </c>
      <c r="D120" s="226">
        <f>'[3]2016-17 DSG allocations'!S122</f>
        <v>8.8344440000000013</v>
      </c>
      <c r="E120" s="227">
        <f>'[3]2016-17 DSG allocations'!T122</f>
        <v>20.532712401436537</v>
      </c>
      <c r="F120" s="227">
        <f>'[3]2016-17 DSG allocations'!W122</f>
        <v>4.2077470139285145E-2</v>
      </c>
      <c r="G120" s="227">
        <f t="shared" si="5"/>
        <v>152.69940315157578</v>
      </c>
      <c r="H120" s="193">
        <f>'[3]2016-17 DSG allocations'!K122</f>
        <v>82.581536713469987</v>
      </c>
      <c r="I120" s="194">
        <f t="shared" si="6"/>
        <v>8.8344440000000013</v>
      </c>
      <c r="J120" s="195">
        <f>'[3]2016-17 DSG allocations'!V122</f>
        <v>19.706712401436537</v>
      </c>
      <c r="K120" s="193">
        <f t="shared" si="7"/>
        <v>4.2077470139285145E-2</v>
      </c>
      <c r="L120" s="194">
        <f t="shared" si="8"/>
        <v>111.16500000000001</v>
      </c>
    </row>
    <row r="121" spans="1:12" s="188" customFormat="1" ht="13.5" hidden="1" customHeight="1" x14ac:dyDescent="0.2">
      <c r="A121" s="76">
        <v>878</v>
      </c>
      <c r="B121" s="179" t="s">
        <v>163</v>
      </c>
      <c r="C121" s="225">
        <f>'[3]2016-17 DSG allocations'!I123</f>
        <v>382.70671245</v>
      </c>
      <c r="D121" s="226">
        <f>'[3]2016-17 DSG allocations'!S123</f>
        <v>27.767076469999999</v>
      </c>
      <c r="E121" s="227">
        <f>'[3]2016-17 DSG allocations'!T123</f>
        <v>60.3962160767827</v>
      </c>
      <c r="F121" s="227">
        <f>'[3]2016-17 DSG allocations'!W123</f>
        <v>0.12756652464252777</v>
      </c>
      <c r="G121" s="227">
        <f t="shared" si="5"/>
        <v>470.99757152142524</v>
      </c>
      <c r="H121" s="193">
        <f>'[3]2016-17 DSG allocations'!K123</f>
        <v>222.87649265331098</v>
      </c>
      <c r="I121" s="194">
        <f t="shared" si="6"/>
        <v>27.767076469999999</v>
      </c>
      <c r="J121" s="195">
        <f>'[3]2016-17 DSG allocations'!V123</f>
        <v>55.616550076782701</v>
      </c>
      <c r="K121" s="193">
        <f t="shared" si="7"/>
        <v>0.12756652464252777</v>
      </c>
      <c r="L121" s="194">
        <f t="shared" si="8"/>
        <v>306.38799999999998</v>
      </c>
    </row>
    <row r="122" spans="1:12" s="188" customFormat="1" ht="13.5" hidden="1" customHeight="1" x14ac:dyDescent="0.2">
      <c r="A122" s="76">
        <v>879</v>
      </c>
      <c r="B122" s="179" t="s">
        <v>164</v>
      </c>
      <c r="C122" s="225">
        <f>'[3]2016-17 DSG allocations'!I124</f>
        <v>145.21235120000003</v>
      </c>
      <c r="D122" s="226">
        <f>'[3]2016-17 DSG allocations'!S124</f>
        <v>13.364329100000001</v>
      </c>
      <c r="E122" s="227">
        <f>'[3]2016-17 DSG allocations'!T124</f>
        <v>25.934788532921079</v>
      </c>
      <c r="F122" s="227">
        <f>'[3]2016-17 DSG allocations'!W124</f>
        <v>4.7952787506571726E-2</v>
      </c>
      <c r="G122" s="227">
        <f t="shared" si="5"/>
        <v>184.55942162042768</v>
      </c>
      <c r="H122" s="193">
        <f>'[3]2016-17 DSG allocations'!K124</f>
        <v>58.152312042663027</v>
      </c>
      <c r="I122" s="194">
        <f t="shared" si="6"/>
        <v>13.364329100000001</v>
      </c>
      <c r="J122" s="195">
        <f>'[3]2016-17 DSG allocations'!V124</f>
        <v>21.531545866254412</v>
      </c>
      <c r="K122" s="193">
        <f t="shared" si="7"/>
        <v>4.7952787506571726E-2</v>
      </c>
      <c r="L122" s="194">
        <f t="shared" si="8"/>
        <v>93.096000000000004</v>
      </c>
    </row>
    <row r="123" spans="1:12" s="188" customFormat="1" ht="13.5" hidden="1" customHeight="1" x14ac:dyDescent="0.2">
      <c r="A123" s="76">
        <v>880</v>
      </c>
      <c r="B123" s="179" t="s">
        <v>165</v>
      </c>
      <c r="C123" s="225">
        <f>'[3]2016-17 DSG allocations'!I125</f>
        <v>72.648317819999988</v>
      </c>
      <c r="D123" s="226">
        <f>'[3]2016-17 DSG allocations'!S125</f>
        <v>4.92825311</v>
      </c>
      <c r="E123" s="227">
        <f>'[3]2016-17 DSG allocations'!T125</f>
        <v>14.37700750190084</v>
      </c>
      <c r="F123" s="227">
        <f>'[3]2016-17 DSG allocations'!W125</f>
        <v>2.3892377873773383E-2</v>
      </c>
      <c r="G123" s="227">
        <f t="shared" si="5"/>
        <v>91.977470809774601</v>
      </c>
      <c r="H123" s="193">
        <f>'[3]2016-17 DSG allocations'!K125</f>
        <v>20.346497610408996</v>
      </c>
      <c r="I123" s="194">
        <f t="shared" si="6"/>
        <v>4.92825311</v>
      </c>
      <c r="J123" s="195">
        <f>'[3]2016-17 DSG allocations'!V125</f>
        <v>11.316844501900841</v>
      </c>
      <c r="K123" s="193">
        <f t="shared" si="7"/>
        <v>2.3892377873773383E-2</v>
      </c>
      <c r="L123" s="194">
        <f t="shared" si="8"/>
        <v>36.615000000000002</v>
      </c>
    </row>
    <row r="124" spans="1:12" s="188" customFormat="1" ht="13.5" hidden="1" customHeight="1" x14ac:dyDescent="0.2">
      <c r="A124" s="76">
        <v>881</v>
      </c>
      <c r="B124" s="179" t="s">
        <v>166</v>
      </c>
      <c r="C124" s="225">
        <f>'[3]2016-17 DSG allocations'!I126</f>
        <v>814.65822172000003</v>
      </c>
      <c r="D124" s="226">
        <f>'[3]2016-17 DSG allocations'!S126</f>
        <v>55.761714599999998</v>
      </c>
      <c r="E124" s="227">
        <f>'[3]2016-17 DSG allocations'!T126</f>
        <v>118.12705937106968</v>
      </c>
      <c r="F124" s="227">
        <f>'[3]2016-17 DSG allocations'!W126</f>
        <v>0.26868567978020674</v>
      </c>
      <c r="G124" s="227">
        <f t="shared" si="5"/>
        <v>988.81568137084992</v>
      </c>
      <c r="H124" s="193">
        <f>'[3]2016-17 DSG allocations'!K126</f>
        <v>354.10270987479521</v>
      </c>
      <c r="I124" s="194">
        <f t="shared" si="6"/>
        <v>55.761714599999998</v>
      </c>
      <c r="J124" s="195">
        <f>'[3]2016-17 DSG allocations'!V126</f>
        <v>105.61509937106968</v>
      </c>
      <c r="K124" s="193">
        <f t="shared" si="7"/>
        <v>0.26868567978020674</v>
      </c>
      <c r="L124" s="194">
        <f t="shared" si="8"/>
        <v>515.74800000000005</v>
      </c>
    </row>
    <row r="125" spans="1:12" s="188" customFormat="1" ht="13.5" hidden="1" customHeight="1" x14ac:dyDescent="0.2">
      <c r="A125" s="76">
        <v>882</v>
      </c>
      <c r="B125" s="179" t="s">
        <v>167</v>
      </c>
      <c r="C125" s="225">
        <f>'[3]2016-17 DSG allocations'!I127</f>
        <v>114.383628</v>
      </c>
      <c r="D125" s="226">
        <f>'[3]2016-17 DSG allocations'!S127</f>
        <v>8.2571088600000007</v>
      </c>
      <c r="E125" s="227">
        <f>'[3]2016-17 DSG allocations'!T127</f>
        <v>16.869425885374373</v>
      </c>
      <c r="F125" s="227">
        <f>'[3]2016-17 DSG allocations'!W127</f>
        <v>3.6068886204496012E-2</v>
      </c>
      <c r="G125" s="227">
        <f t="shared" si="5"/>
        <v>139.54623163157888</v>
      </c>
      <c r="H125" s="193">
        <f>'[3]2016-17 DSG allocations'!K127</f>
        <v>44.708364616583012</v>
      </c>
      <c r="I125" s="194">
        <f t="shared" si="6"/>
        <v>8.2571088600000007</v>
      </c>
      <c r="J125" s="195">
        <f>'[3]2016-17 DSG allocations'!V127</f>
        <v>13.435258885374374</v>
      </c>
      <c r="K125" s="193">
        <f t="shared" si="7"/>
        <v>3.6068886204496012E-2</v>
      </c>
      <c r="L125" s="194">
        <f t="shared" si="8"/>
        <v>66.436999999999998</v>
      </c>
    </row>
    <row r="126" spans="1:12" s="188" customFormat="1" ht="13.5" hidden="1" customHeight="1" x14ac:dyDescent="0.2">
      <c r="A126" s="76">
        <v>883</v>
      </c>
      <c r="B126" s="179" t="s">
        <v>168</v>
      </c>
      <c r="C126" s="225">
        <f>'[3]2016-17 DSG allocations'!I128</f>
        <v>109.50584105999999</v>
      </c>
      <c r="D126" s="226">
        <f>'[3]2016-17 DSG allocations'!S128</f>
        <v>8.95522068</v>
      </c>
      <c r="E126" s="227">
        <f>'[3]2016-17 DSG allocations'!T128</f>
        <v>20.67648059914772</v>
      </c>
      <c r="F126" s="227">
        <f>'[3]2016-17 DSG allocations'!W128</f>
        <v>3.5573482225301732E-2</v>
      </c>
      <c r="G126" s="227">
        <f t="shared" si="5"/>
        <v>139.17311582137299</v>
      </c>
      <c r="H126" s="193">
        <f>'[3]2016-17 DSG allocations'!K128</f>
        <v>23.327813233888975</v>
      </c>
      <c r="I126" s="194">
        <f t="shared" si="6"/>
        <v>8.95522068</v>
      </c>
      <c r="J126" s="195">
        <f>'[3]2016-17 DSG allocations'!V128</f>
        <v>17.47864759914772</v>
      </c>
      <c r="K126" s="193">
        <f t="shared" si="7"/>
        <v>3.5573482225301732E-2</v>
      </c>
      <c r="L126" s="194">
        <f t="shared" si="8"/>
        <v>49.796999999999997</v>
      </c>
    </row>
    <row r="127" spans="1:12" s="188" customFormat="1" ht="13.5" hidden="1" customHeight="1" x14ac:dyDescent="0.2">
      <c r="A127" s="76">
        <v>884</v>
      </c>
      <c r="B127" s="179" t="s">
        <v>169</v>
      </c>
      <c r="C127" s="225">
        <f>'[3]2016-17 DSG allocations'!I129</f>
        <v>96.133393039999987</v>
      </c>
      <c r="D127" s="226">
        <f>'[3]2016-17 DSG allocations'!S129</f>
        <v>6.3609123199999988</v>
      </c>
      <c r="E127" s="227">
        <f>'[3]2016-17 DSG allocations'!T129</f>
        <v>13.974344457362443</v>
      </c>
      <c r="F127" s="227">
        <f>'[3]2016-17 DSG allocations'!W129</f>
        <v>3.1313297714160249E-2</v>
      </c>
      <c r="G127" s="227">
        <f t="shared" si="5"/>
        <v>116.4999631150766</v>
      </c>
      <c r="H127" s="193">
        <f>'[3]2016-17 DSG allocations'!K129</f>
        <v>55.678215557728997</v>
      </c>
      <c r="I127" s="194">
        <f t="shared" si="6"/>
        <v>6.3609123199999988</v>
      </c>
      <c r="J127" s="195">
        <f>'[3]2016-17 DSG allocations'!V129</f>
        <v>11.974344457362443</v>
      </c>
      <c r="K127" s="193">
        <f t="shared" si="7"/>
        <v>3.1313297714160249E-2</v>
      </c>
      <c r="L127" s="194">
        <f t="shared" si="8"/>
        <v>74.045000000000002</v>
      </c>
    </row>
    <row r="128" spans="1:12" s="188" customFormat="1" ht="13.5" hidden="1" customHeight="1" x14ac:dyDescent="0.2">
      <c r="A128" s="76">
        <v>885</v>
      </c>
      <c r="B128" s="179" t="s">
        <v>170</v>
      </c>
      <c r="C128" s="225">
        <f>'[3]2016-17 DSG allocations'!I130</f>
        <v>303.61826679999996</v>
      </c>
      <c r="D128" s="226">
        <f>'[3]2016-17 DSG allocations'!S130</f>
        <v>21.304580940000001</v>
      </c>
      <c r="E128" s="227">
        <f>'[3]2016-17 DSG allocations'!T130</f>
        <v>44.900963751200521</v>
      </c>
      <c r="F128" s="227">
        <f>'[3]2016-17 DSG allocations'!W130</f>
        <v>0.10184752566418132</v>
      </c>
      <c r="G128" s="227">
        <f t="shared" si="5"/>
        <v>369.92565901686464</v>
      </c>
      <c r="H128" s="193">
        <f>'[3]2016-17 DSG allocations'!K130</f>
        <v>158.58883103595798</v>
      </c>
      <c r="I128" s="194">
        <f t="shared" si="6"/>
        <v>21.304580940000001</v>
      </c>
      <c r="J128" s="195">
        <f>'[3]2016-17 DSG allocations'!V130</f>
        <v>37.330291751200519</v>
      </c>
      <c r="K128" s="193">
        <f t="shared" si="7"/>
        <v>0.10184752566418132</v>
      </c>
      <c r="L128" s="194">
        <f t="shared" si="8"/>
        <v>217.32599999999999</v>
      </c>
    </row>
    <row r="129" spans="1:12" s="188" customFormat="1" ht="13.5" hidden="1" customHeight="1" x14ac:dyDescent="0.2">
      <c r="A129" s="76">
        <v>886</v>
      </c>
      <c r="B129" s="179" t="s">
        <v>171</v>
      </c>
      <c r="C129" s="225">
        <f>'[3]2016-17 DSG allocations'!I131</f>
        <v>866.19433360856783</v>
      </c>
      <c r="D129" s="226">
        <f>'[3]2016-17 DSG allocations'!S131</f>
        <v>71.472516940000006</v>
      </c>
      <c r="E129" s="227">
        <f>'[3]2016-17 DSG allocations'!T131</f>
        <v>150.52640412066731</v>
      </c>
      <c r="F129" s="227">
        <f>'[3]2016-17 DSG allocations'!W131</f>
        <v>0.28626238119407638</v>
      </c>
      <c r="G129" s="227">
        <f t="shared" si="5"/>
        <v>1088.4795170504292</v>
      </c>
      <c r="H129" s="193">
        <f>'[3]2016-17 DSG allocations'!K131</f>
        <v>455.38029213263098</v>
      </c>
      <c r="I129" s="194">
        <f t="shared" si="6"/>
        <v>71.472516940000006</v>
      </c>
      <c r="J129" s="195">
        <f>'[3]2016-17 DSG allocations'!V131</f>
        <v>139.5927461206673</v>
      </c>
      <c r="K129" s="193">
        <f t="shared" si="7"/>
        <v>0.28626238119407638</v>
      </c>
      <c r="L129" s="194">
        <f t="shared" si="8"/>
        <v>666.73199999999997</v>
      </c>
    </row>
    <row r="130" spans="1:12" s="188" customFormat="1" ht="13.5" hidden="1" customHeight="1" x14ac:dyDescent="0.2">
      <c r="A130" s="76">
        <v>887</v>
      </c>
      <c r="B130" s="179" t="s">
        <v>172</v>
      </c>
      <c r="C130" s="225">
        <f>'[3]2016-17 DSG allocations'!I132</f>
        <v>166.29065610000001</v>
      </c>
      <c r="D130" s="226">
        <f>'[3]2016-17 DSG allocations'!S132</f>
        <v>15.28355277</v>
      </c>
      <c r="E130" s="227">
        <f>'[3]2016-17 DSG allocations'!T132</f>
        <v>32.664649426216016</v>
      </c>
      <c r="F130" s="227">
        <f>'[3]2016-17 DSG allocations'!W132</f>
        <v>5.5273757421331678E-2</v>
      </c>
      <c r="G130" s="227">
        <f t="shared" si="5"/>
        <v>214.29413205363736</v>
      </c>
      <c r="H130" s="193">
        <f>'[3]2016-17 DSG allocations'!K132</f>
        <v>60.645325806224008</v>
      </c>
      <c r="I130" s="194">
        <f t="shared" si="6"/>
        <v>15.28355277</v>
      </c>
      <c r="J130" s="195">
        <f>'[3]2016-17 DSG allocations'!V132</f>
        <v>23.109303926216015</v>
      </c>
      <c r="K130" s="193">
        <f t="shared" si="7"/>
        <v>5.5273757421331678E-2</v>
      </c>
      <c r="L130" s="194">
        <f t="shared" si="8"/>
        <v>99.093000000000004</v>
      </c>
    </row>
    <row r="131" spans="1:12" s="188" customFormat="1" ht="13.5" hidden="1" customHeight="1" x14ac:dyDescent="0.2">
      <c r="A131" s="76">
        <v>888</v>
      </c>
      <c r="B131" s="179" t="s">
        <v>173</v>
      </c>
      <c r="C131" s="225">
        <f>'[3]2016-17 DSG allocations'!I133</f>
        <v>701.38889366000012</v>
      </c>
      <c r="D131" s="226">
        <f>'[3]2016-17 DSG allocations'!S133</f>
        <v>58.275735839999996</v>
      </c>
      <c r="E131" s="227">
        <f>'[3]2016-17 DSG allocations'!T133</f>
        <v>101.15029658980838</v>
      </c>
      <c r="F131" s="227">
        <f>'[3]2016-17 DSG allocations'!W133</f>
        <v>0.22668932842114053</v>
      </c>
      <c r="G131" s="227">
        <f t="shared" si="5"/>
        <v>861.04161541822964</v>
      </c>
      <c r="H131" s="193">
        <f>'[3]2016-17 DSG allocations'!K133</f>
        <v>615.59035297103117</v>
      </c>
      <c r="I131" s="194">
        <f t="shared" si="6"/>
        <v>58.275735839999996</v>
      </c>
      <c r="J131" s="195">
        <f>'[3]2016-17 DSG allocations'!V133</f>
        <v>96.460797589808379</v>
      </c>
      <c r="K131" s="193">
        <f t="shared" si="7"/>
        <v>0.22668932842114053</v>
      </c>
      <c r="L131" s="194">
        <f t="shared" si="8"/>
        <v>770.55399999999997</v>
      </c>
    </row>
    <row r="132" spans="1:12" s="188" customFormat="1" ht="13.5" hidden="1" customHeight="1" x14ac:dyDescent="0.2">
      <c r="A132" s="76">
        <v>889</v>
      </c>
      <c r="B132" s="179" t="s">
        <v>174</v>
      </c>
      <c r="C132" s="225">
        <f>'[3]2016-17 DSG allocations'!I134</f>
        <v>113.33943836</v>
      </c>
      <c r="D132" s="226">
        <f>'[3]2016-17 DSG allocations'!S134</f>
        <v>10.410275670000001</v>
      </c>
      <c r="E132" s="227">
        <f>'[3]2016-17 DSG allocations'!T134</f>
        <v>22.093735562169016</v>
      </c>
      <c r="F132" s="227">
        <f>'[3]2016-17 DSG allocations'!W134</f>
        <v>3.5075181146813912E-2</v>
      </c>
      <c r="G132" s="227">
        <f t="shared" si="5"/>
        <v>145.87852477331583</v>
      </c>
      <c r="H132" s="193">
        <f>'[3]2016-17 DSG allocations'!K134</f>
        <v>67.766504598045003</v>
      </c>
      <c r="I132" s="194">
        <f t="shared" si="6"/>
        <v>10.410275670000001</v>
      </c>
      <c r="J132" s="195">
        <f>'[3]2016-17 DSG allocations'!V134</f>
        <v>21.347381562169016</v>
      </c>
      <c r="K132" s="193">
        <f t="shared" si="7"/>
        <v>3.5075181146813912E-2</v>
      </c>
      <c r="L132" s="194">
        <f t="shared" si="8"/>
        <v>99.558999999999997</v>
      </c>
    </row>
    <row r="133" spans="1:12" s="188" customFormat="1" ht="13.5" hidden="1" customHeight="1" x14ac:dyDescent="0.2">
      <c r="A133" s="76">
        <v>890</v>
      </c>
      <c r="B133" s="179" t="s">
        <v>175</v>
      </c>
      <c r="C133" s="225">
        <f>'[3]2016-17 DSG allocations'!I135</f>
        <v>80.563310240000007</v>
      </c>
      <c r="D133" s="226">
        <f>'[3]2016-17 DSG allocations'!S135</f>
        <v>7.1543679399999993</v>
      </c>
      <c r="E133" s="227">
        <f>'[3]2016-17 DSG allocations'!T135</f>
        <v>16.736820684742455</v>
      </c>
      <c r="F133" s="227">
        <f>'[3]2016-17 DSG allocations'!W135</f>
        <v>2.5737830123754423E-2</v>
      </c>
      <c r="G133" s="227">
        <f t="shared" ref="G133:G154" si="9">SUM(C133:F133)</f>
        <v>104.48023669486622</v>
      </c>
      <c r="H133" s="193">
        <f>'[3]2016-17 DSG allocations'!K135</f>
        <v>23.236115283773017</v>
      </c>
      <c r="I133" s="194">
        <f t="shared" ref="I133:I154" si="10">D133</f>
        <v>7.1543679399999993</v>
      </c>
      <c r="J133" s="195">
        <f>'[3]2016-17 DSG allocations'!V135</f>
        <v>13.994335684742454</v>
      </c>
      <c r="K133" s="193">
        <f t="shared" ref="K133:K154" si="11">F133</f>
        <v>2.5737830123754423E-2</v>
      </c>
      <c r="L133" s="194">
        <f t="shared" ref="L133:L154" si="12">ROUND(SUM(H133:K133),3)</f>
        <v>44.411000000000001</v>
      </c>
    </row>
    <row r="134" spans="1:12" s="188" customFormat="1" ht="13.5" hidden="1" customHeight="1" x14ac:dyDescent="0.2">
      <c r="A134" s="76">
        <v>891</v>
      </c>
      <c r="B134" s="179" t="s">
        <v>176</v>
      </c>
      <c r="C134" s="225">
        <f>'[3]2016-17 DSG allocations'!I136</f>
        <v>447.8401278</v>
      </c>
      <c r="D134" s="226">
        <f>'[3]2016-17 DSG allocations'!S136</f>
        <v>34.428127799999999</v>
      </c>
      <c r="E134" s="227">
        <f>'[3]2016-17 DSG allocations'!T136</f>
        <v>57.287839737422097</v>
      </c>
      <c r="F134" s="227">
        <f>'[3]2016-17 DSG allocations'!W136</f>
        <v>0.14897319132244913</v>
      </c>
      <c r="G134" s="227">
        <f t="shared" si="9"/>
        <v>539.7050685287445</v>
      </c>
      <c r="H134" s="193">
        <f>'[3]2016-17 DSG allocations'!K136</f>
        <v>215.05443751478001</v>
      </c>
      <c r="I134" s="194">
        <f t="shared" si="10"/>
        <v>34.428127799999999</v>
      </c>
      <c r="J134" s="195">
        <f>'[3]2016-17 DSG allocations'!V136</f>
        <v>54.056002737422098</v>
      </c>
      <c r="K134" s="193">
        <f t="shared" si="11"/>
        <v>0.14897319132244913</v>
      </c>
      <c r="L134" s="194">
        <f t="shared" si="12"/>
        <v>303.68799999999999</v>
      </c>
    </row>
    <row r="135" spans="1:12" s="188" customFormat="1" ht="13.5" hidden="1" customHeight="1" x14ac:dyDescent="0.2">
      <c r="A135" s="76">
        <v>892</v>
      </c>
      <c r="B135" s="179" t="s">
        <v>177</v>
      </c>
      <c r="C135" s="225">
        <f>'[3]2016-17 DSG allocations'!I137</f>
        <v>202.77720149999996</v>
      </c>
      <c r="D135" s="226">
        <f>'[3]2016-17 DSG allocations'!S137</f>
        <v>16.756274750000003</v>
      </c>
      <c r="E135" s="227">
        <f>'[3]2016-17 DSG allocations'!T137</f>
        <v>25.80054583767577</v>
      </c>
      <c r="F135" s="227">
        <f>'[3]2016-17 DSG allocations'!W137</f>
        <v>5.5117314059480851E-2</v>
      </c>
      <c r="G135" s="227">
        <f t="shared" si="9"/>
        <v>245.38913940173524</v>
      </c>
      <c r="H135" s="193">
        <f>'[3]2016-17 DSG allocations'!K137</f>
        <v>75.207423452360942</v>
      </c>
      <c r="I135" s="194">
        <f t="shared" si="10"/>
        <v>16.756274750000003</v>
      </c>
      <c r="J135" s="195">
        <f>'[3]2016-17 DSG allocations'!V137</f>
        <v>23.487543837675769</v>
      </c>
      <c r="K135" s="193">
        <f t="shared" si="11"/>
        <v>5.5117314059480851E-2</v>
      </c>
      <c r="L135" s="194">
        <f t="shared" si="12"/>
        <v>115.506</v>
      </c>
    </row>
    <row r="136" spans="1:12" s="188" customFormat="1" ht="13.5" hidden="1" customHeight="1" x14ac:dyDescent="0.2">
      <c r="A136" s="76">
        <v>893</v>
      </c>
      <c r="B136" s="179" t="s">
        <v>178</v>
      </c>
      <c r="C136" s="225">
        <f>'[3]2016-17 DSG allocations'!I138</f>
        <v>153.04653189000001</v>
      </c>
      <c r="D136" s="226">
        <f>'[3]2016-17 DSG allocations'!S138</f>
        <v>9.7837145599999999</v>
      </c>
      <c r="E136" s="227">
        <f>'[3]2016-17 DSG allocations'!T138</f>
        <v>25.941380847614273</v>
      </c>
      <c r="F136" s="227">
        <f>'[3]2016-17 DSG allocations'!W138</f>
        <v>5.0364622668438629E-2</v>
      </c>
      <c r="G136" s="227">
        <f t="shared" si="9"/>
        <v>188.82199192028273</v>
      </c>
      <c r="H136" s="193">
        <f>'[3]2016-17 DSG allocations'!K138</f>
        <v>101.32599716986402</v>
      </c>
      <c r="I136" s="194">
        <f t="shared" si="10"/>
        <v>9.7837145599999999</v>
      </c>
      <c r="J136" s="195">
        <f>'[3]2016-17 DSG allocations'!V138</f>
        <v>21.579718847614274</v>
      </c>
      <c r="K136" s="193">
        <f t="shared" si="11"/>
        <v>5.0364622668438629E-2</v>
      </c>
      <c r="L136" s="194">
        <f t="shared" si="12"/>
        <v>132.74</v>
      </c>
    </row>
    <row r="137" spans="1:12" s="188" customFormat="1" ht="13.5" hidden="1" customHeight="1" x14ac:dyDescent="0.2">
      <c r="A137" s="76">
        <v>894</v>
      </c>
      <c r="B137" s="179" t="s">
        <v>179</v>
      </c>
      <c r="C137" s="225">
        <f>'[3]2016-17 DSG allocations'!I139</f>
        <v>106.85450043</v>
      </c>
      <c r="D137" s="226">
        <f>'[3]2016-17 DSG allocations'!S139</f>
        <v>9.695443899999999</v>
      </c>
      <c r="E137" s="227">
        <f>'[3]2016-17 DSG allocations'!T139</f>
        <v>16.445739149890546</v>
      </c>
      <c r="F137" s="227">
        <f>'[3]2016-17 DSG allocations'!W139</f>
        <v>3.4734771979823692E-2</v>
      </c>
      <c r="G137" s="227">
        <f t="shared" si="9"/>
        <v>133.03041825187037</v>
      </c>
      <c r="H137" s="193">
        <f>'[3]2016-17 DSG allocations'!K139</f>
        <v>77.85322507950201</v>
      </c>
      <c r="I137" s="194">
        <f t="shared" si="10"/>
        <v>9.695443899999999</v>
      </c>
      <c r="J137" s="195">
        <f>'[3]2016-17 DSG allocations'!V139</f>
        <v>15.932403149890545</v>
      </c>
      <c r="K137" s="193">
        <f t="shared" si="11"/>
        <v>3.4734771979823692E-2</v>
      </c>
      <c r="L137" s="194">
        <f t="shared" si="12"/>
        <v>103.51600000000001</v>
      </c>
    </row>
    <row r="138" spans="1:12" s="188" customFormat="1" ht="13.5" hidden="1" customHeight="1" x14ac:dyDescent="0.2">
      <c r="A138" s="76">
        <v>895</v>
      </c>
      <c r="B138" s="179" t="s">
        <v>180</v>
      </c>
      <c r="C138" s="225">
        <f>'[3]2016-17 DSG allocations'!I140</f>
        <v>195.75010079999998</v>
      </c>
      <c r="D138" s="226">
        <f>'[3]2016-17 DSG allocations'!S140</f>
        <v>16.408534300000003</v>
      </c>
      <c r="E138" s="227">
        <f>'[3]2016-17 DSG allocations'!T140</f>
        <v>35.497699101531232</v>
      </c>
      <c r="F138" s="227">
        <f>'[3]2016-17 DSG allocations'!W140</f>
        <v>6.7421294759118969E-2</v>
      </c>
      <c r="G138" s="227">
        <f t="shared" si="9"/>
        <v>247.72375549629035</v>
      </c>
      <c r="H138" s="193">
        <f>'[3]2016-17 DSG allocations'!K140</f>
        <v>89.260798939095991</v>
      </c>
      <c r="I138" s="194">
        <f t="shared" si="10"/>
        <v>16.408534300000003</v>
      </c>
      <c r="J138" s="195">
        <f>'[3]2016-17 DSG allocations'!V140</f>
        <v>33.815548101531235</v>
      </c>
      <c r="K138" s="193">
        <f t="shared" si="11"/>
        <v>6.7421294759118969E-2</v>
      </c>
      <c r="L138" s="194">
        <f t="shared" si="12"/>
        <v>139.55199999999999</v>
      </c>
    </row>
    <row r="139" spans="1:12" s="188" customFormat="1" ht="13.5" hidden="1" customHeight="1" x14ac:dyDescent="0.2">
      <c r="A139" s="76">
        <v>896</v>
      </c>
      <c r="B139" s="179" t="s">
        <v>181</v>
      </c>
      <c r="C139" s="225">
        <f>'[3]2016-17 DSG allocations'!I141</f>
        <v>186.14726540999999</v>
      </c>
      <c r="D139" s="226">
        <f>'[3]2016-17 DSG allocations'!S141</f>
        <v>16.079844010000002</v>
      </c>
      <c r="E139" s="227">
        <f>'[3]2016-17 DSG allocations'!T141</f>
        <v>42.46932353667269</v>
      </c>
      <c r="F139" s="227">
        <f>'[3]2016-17 DSG allocations'!W141</f>
        <v>6.2060212516434642E-2</v>
      </c>
      <c r="G139" s="227">
        <f t="shared" si="9"/>
        <v>244.75849316918908</v>
      </c>
      <c r="H139" s="193">
        <f>'[3]2016-17 DSG allocations'!K141</f>
        <v>139.21898909881298</v>
      </c>
      <c r="I139" s="194">
        <f t="shared" si="10"/>
        <v>16.079844010000002</v>
      </c>
      <c r="J139" s="195">
        <f>'[3]2016-17 DSG allocations'!V141</f>
        <v>39.704329536672688</v>
      </c>
      <c r="K139" s="193">
        <f t="shared" si="11"/>
        <v>6.2060212516434642E-2</v>
      </c>
      <c r="L139" s="194">
        <f t="shared" si="12"/>
        <v>195.065</v>
      </c>
    </row>
    <row r="140" spans="1:12" s="188" customFormat="1" ht="13.5" hidden="1" customHeight="1" x14ac:dyDescent="0.2">
      <c r="A140" s="76">
        <v>908</v>
      </c>
      <c r="B140" s="179" t="s">
        <v>182</v>
      </c>
      <c r="C140" s="225">
        <f>'[3]2016-17 DSG allocations'!I142</f>
        <v>295.14076295000007</v>
      </c>
      <c r="D140" s="226">
        <f>'[3]2016-17 DSG allocations'!S142</f>
        <v>21.04124303</v>
      </c>
      <c r="E140" s="227">
        <f>'[3]2016-17 DSG allocations'!T142</f>
        <v>32.247360519893249</v>
      </c>
      <c r="F140" s="227">
        <f>'[3]2016-17 DSG allocations'!W142</f>
        <v>9.569843241365579E-2</v>
      </c>
      <c r="G140" s="227">
        <f t="shared" si="9"/>
        <v>348.52506493230692</v>
      </c>
      <c r="H140" s="193">
        <f>'[3]2016-17 DSG allocations'!K142</f>
        <v>124.71921874006205</v>
      </c>
      <c r="I140" s="194">
        <f t="shared" si="10"/>
        <v>21.04124303</v>
      </c>
      <c r="J140" s="195">
        <f>'[3]2016-17 DSG allocations'!V142</f>
        <v>24.188588021083724</v>
      </c>
      <c r="K140" s="193">
        <f t="shared" si="11"/>
        <v>9.569843241365579E-2</v>
      </c>
      <c r="L140" s="194">
        <f t="shared" si="12"/>
        <v>170.04499999999999</v>
      </c>
    </row>
    <row r="141" spans="1:12" s="188" customFormat="1" ht="13.5" hidden="1" customHeight="1" x14ac:dyDescent="0.2">
      <c r="A141" s="76">
        <v>909</v>
      </c>
      <c r="B141" s="179" t="s">
        <v>183</v>
      </c>
      <c r="C141" s="225">
        <f>'[3]2016-17 DSG allocations'!I143</f>
        <v>277.99425401999997</v>
      </c>
      <c r="D141" s="226">
        <f>'[3]2016-17 DSG allocations'!S143</f>
        <v>16.91455642</v>
      </c>
      <c r="E141" s="227">
        <f>'[3]2016-17 DSG allocations'!T143</f>
        <v>40.091473805628937</v>
      </c>
      <c r="F141" s="227">
        <f>'[3]2016-17 DSG allocations'!W143</f>
        <v>8.8034156232612071E-2</v>
      </c>
      <c r="G141" s="227">
        <f t="shared" si="9"/>
        <v>335.0883184018615</v>
      </c>
      <c r="H141" s="193">
        <f>'[3]2016-17 DSG allocations'!K143</f>
        <v>179.03769780535197</v>
      </c>
      <c r="I141" s="194">
        <f t="shared" si="10"/>
        <v>16.91455642</v>
      </c>
      <c r="J141" s="195">
        <f>'[3]2016-17 DSG allocations'!V143</f>
        <v>37.098805805628935</v>
      </c>
      <c r="K141" s="193">
        <f t="shared" si="11"/>
        <v>8.8034156232612071E-2</v>
      </c>
      <c r="L141" s="194">
        <f t="shared" si="12"/>
        <v>233.13900000000001</v>
      </c>
    </row>
    <row r="142" spans="1:12" s="188" customFormat="1" ht="13.5" hidden="1" customHeight="1" x14ac:dyDescent="0.2">
      <c r="A142" s="76">
        <v>916</v>
      </c>
      <c r="B142" s="179" t="s">
        <v>184</v>
      </c>
      <c r="C142" s="225">
        <f>'[3]2016-17 DSG allocations'!I144</f>
        <v>334.98332619999996</v>
      </c>
      <c r="D142" s="226">
        <f>'[3]2016-17 DSG allocations'!S144</f>
        <v>24.936709880000002</v>
      </c>
      <c r="E142" s="227">
        <f>'[3]2016-17 DSG allocations'!T144</f>
        <v>52.386791993389316</v>
      </c>
      <c r="F142" s="227">
        <f>'[3]2016-17 DSG allocations'!W144</f>
        <v>0.11135870264485283</v>
      </c>
      <c r="G142" s="227">
        <f t="shared" si="9"/>
        <v>412.41818677603413</v>
      </c>
      <c r="H142" s="193">
        <f>'[3]2016-17 DSG allocations'!K144</f>
        <v>170.50858046956699</v>
      </c>
      <c r="I142" s="194">
        <f t="shared" si="10"/>
        <v>24.936709880000002</v>
      </c>
      <c r="J142" s="195">
        <f>'[3]2016-17 DSG allocations'!V144</f>
        <v>50.544950993389314</v>
      </c>
      <c r="K142" s="193">
        <f t="shared" si="11"/>
        <v>0.11135870264485283</v>
      </c>
      <c r="L142" s="194">
        <f t="shared" si="12"/>
        <v>246.102</v>
      </c>
    </row>
    <row r="143" spans="1:12" s="188" customFormat="1" ht="13.5" hidden="1" customHeight="1" x14ac:dyDescent="0.2">
      <c r="A143" s="76">
        <v>919</v>
      </c>
      <c r="B143" s="179" t="s">
        <v>185</v>
      </c>
      <c r="C143" s="225">
        <f>'[3]2016-17 DSG allocations'!I145</f>
        <v>710.81733854000004</v>
      </c>
      <c r="D143" s="226">
        <f>'[3]2016-17 DSG allocations'!S145</f>
        <v>61.755110479999999</v>
      </c>
      <c r="E143" s="227">
        <f>'[3]2016-17 DSG allocations'!T145</f>
        <v>97.857885017957528</v>
      </c>
      <c r="F143" s="227">
        <f>'[3]2016-17 DSG allocations'!W145</f>
        <v>0.23416239604881101</v>
      </c>
      <c r="G143" s="227">
        <f t="shared" si="9"/>
        <v>870.66449643400631</v>
      </c>
      <c r="H143" s="193">
        <f>'[3]2016-17 DSG allocations'!K145</f>
        <v>419.1073178567521</v>
      </c>
      <c r="I143" s="194">
        <f t="shared" si="10"/>
        <v>61.755110479999999</v>
      </c>
      <c r="J143" s="195">
        <f>'[3]2016-17 DSG allocations'!V145</f>
        <v>91.553877017957532</v>
      </c>
      <c r="K143" s="193">
        <f t="shared" si="11"/>
        <v>0.23416239604881101</v>
      </c>
      <c r="L143" s="194">
        <f t="shared" si="12"/>
        <v>572.65</v>
      </c>
    </row>
    <row r="144" spans="1:12" s="188" customFormat="1" ht="13.5" hidden="1" customHeight="1" x14ac:dyDescent="0.2">
      <c r="A144" s="76">
        <v>921</v>
      </c>
      <c r="B144" s="179" t="s">
        <v>186</v>
      </c>
      <c r="C144" s="225">
        <f>'[3]2016-17 DSG allocations'!I146</f>
        <v>69.539374980000005</v>
      </c>
      <c r="D144" s="226">
        <f>'[3]2016-17 DSG allocations'!S146</f>
        <v>5.6153687999999997</v>
      </c>
      <c r="E144" s="227">
        <f>'[3]2016-17 DSG allocations'!T146</f>
        <v>12.384444985733833</v>
      </c>
      <c r="F144" s="227">
        <f>'[3]2016-17 DSG allocations'!W146</f>
        <v>2.2190332038822265E-2</v>
      </c>
      <c r="G144" s="227">
        <f t="shared" si="9"/>
        <v>87.561379097772658</v>
      </c>
      <c r="H144" s="193">
        <f>'[3]2016-17 DSG allocations'!K146</f>
        <v>50.231541765353001</v>
      </c>
      <c r="I144" s="194">
        <f t="shared" si="10"/>
        <v>5.6153687999999997</v>
      </c>
      <c r="J144" s="195">
        <f>'[3]2016-17 DSG allocations'!V146</f>
        <v>11.684444985733833</v>
      </c>
      <c r="K144" s="193">
        <f t="shared" si="11"/>
        <v>2.2190332038822265E-2</v>
      </c>
      <c r="L144" s="194">
        <f t="shared" si="12"/>
        <v>67.554000000000002</v>
      </c>
    </row>
    <row r="145" spans="1:12" s="188" customFormat="1" ht="13.5" hidden="1" customHeight="1" x14ac:dyDescent="0.2">
      <c r="A145" s="76">
        <v>925</v>
      </c>
      <c r="B145" s="179" t="s">
        <v>187</v>
      </c>
      <c r="C145" s="225">
        <f>'[3]2016-17 DSG allocations'!I147</f>
        <v>403.47760578000003</v>
      </c>
      <c r="D145" s="226">
        <f>'[3]2016-17 DSG allocations'!S147</f>
        <v>30.384530949999998</v>
      </c>
      <c r="E145" s="227">
        <f>'[3]2016-17 DSG allocations'!T147</f>
        <v>63.283109056746746</v>
      </c>
      <c r="F145" s="227">
        <f>'[3]2016-17 DSG allocations'!W147</f>
        <v>0.13361132231848608</v>
      </c>
      <c r="G145" s="227">
        <f t="shared" si="9"/>
        <v>497.27885710906526</v>
      </c>
      <c r="H145" s="193">
        <f>'[3]2016-17 DSG allocations'!K147</f>
        <v>165.38931218978101</v>
      </c>
      <c r="I145" s="194">
        <f t="shared" si="10"/>
        <v>30.384530949999998</v>
      </c>
      <c r="J145" s="195">
        <f>'[3]2016-17 DSG allocations'!V147</f>
        <v>51.910636056746746</v>
      </c>
      <c r="K145" s="193">
        <f t="shared" si="11"/>
        <v>0.13361132231848608</v>
      </c>
      <c r="L145" s="194">
        <f t="shared" si="12"/>
        <v>247.81800000000001</v>
      </c>
    </row>
    <row r="146" spans="1:12" s="188" customFormat="1" ht="13.5" hidden="1" customHeight="1" x14ac:dyDescent="0.2">
      <c r="A146" s="76">
        <v>926</v>
      </c>
      <c r="B146" s="179" t="s">
        <v>188</v>
      </c>
      <c r="C146" s="225">
        <f>'[3]2016-17 DSG allocations'!I148</f>
        <v>459.10369540999994</v>
      </c>
      <c r="D146" s="226">
        <f>'[3]2016-17 DSG allocations'!S148</f>
        <v>32.85602076</v>
      </c>
      <c r="E146" s="227">
        <f>'[3]2016-17 DSG allocations'!T148</f>
        <v>67.644547442791023</v>
      </c>
      <c r="F146" s="227">
        <f>'[3]2016-17 DSG allocations'!W148</f>
        <v>0.14743193449828915</v>
      </c>
      <c r="G146" s="227">
        <f t="shared" si="9"/>
        <v>559.75169554728927</v>
      </c>
      <c r="H146" s="193">
        <f>'[3]2016-17 DSG allocations'!K148</f>
        <v>241.89547853444699</v>
      </c>
      <c r="I146" s="194">
        <f t="shared" si="10"/>
        <v>32.85602076</v>
      </c>
      <c r="J146" s="195">
        <f>'[3]2016-17 DSG allocations'!V148</f>
        <v>61.094539442791024</v>
      </c>
      <c r="K146" s="193">
        <f t="shared" si="11"/>
        <v>0.14743193449828915</v>
      </c>
      <c r="L146" s="194">
        <f t="shared" si="12"/>
        <v>335.99299999999999</v>
      </c>
    </row>
    <row r="147" spans="1:12" s="188" customFormat="1" ht="13.5" hidden="1" customHeight="1" x14ac:dyDescent="0.2">
      <c r="A147" s="76">
        <v>928</v>
      </c>
      <c r="B147" s="179" t="s">
        <v>189</v>
      </c>
      <c r="C147" s="225">
        <f>'[3]2016-17 DSG allocations'!I149</f>
        <v>435.04861541185704</v>
      </c>
      <c r="D147" s="226">
        <f>'[3]2016-17 DSG allocations'!S149</f>
        <v>33.829257409999997</v>
      </c>
      <c r="E147" s="227">
        <f>'[3]2016-17 DSG allocations'!T149</f>
        <v>67.440917567978204</v>
      </c>
      <c r="F147" s="227">
        <f>'[3]2016-17 DSG allocations'!W149</f>
        <v>0.14582404439037788</v>
      </c>
      <c r="G147" s="227">
        <f t="shared" si="9"/>
        <v>536.46461443422561</v>
      </c>
      <c r="H147" s="193">
        <f>'[3]2016-17 DSG allocations'!K149</f>
        <v>139.76991117073811</v>
      </c>
      <c r="I147" s="194">
        <f t="shared" si="10"/>
        <v>33.829257409999997</v>
      </c>
      <c r="J147" s="195">
        <f>'[3]2016-17 DSG allocations'!V149</f>
        <v>52.651752567978207</v>
      </c>
      <c r="K147" s="193">
        <f t="shared" si="11"/>
        <v>0.14582404439037788</v>
      </c>
      <c r="L147" s="194">
        <f t="shared" si="12"/>
        <v>226.39699999999999</v>
      </c>
    </row>
    <row r="148" spans="1:12" s="188" customFormat="1" ht="13.5" hidden="1" customHeight="1" x14ac:dyDescent="0.2">
      <c r="A148" s="76">
        <v>929</v>
      </c>
      <c r="B148" s="179" t="s">
        <v>190</v>
      </c>
      <c r="C148" s="225">
        <f>'[3]2016-17 DSG allocations'!I150</f>
        <v>176.68092347999999</v>
      </c>
      <c r="D148" s="226">
        <f>'[3]2016-17 DSG allocations'!S150</f>
        <v>11.8229854</v>
      </c>
      <c r="E148" s="227">
        <f>'[3]2016-17 DSG allocations'!T150</f>
        <v>30.507298246953667</v>
      </c>
      <c r="F148" s="227">
        <f>'[3]2016-17 DSG allocations'!W150</f>
        <v>5.6313816067710319E-2</v>
      </c>
      <c r="G148" s="227">
        <f t="shared" si="9"/>
        <v>219.06752094302135</v>
      </c>
      <c r="H148" s="193">
        <f>'[3]2016-17 DSG allocations'!K150</f>
        <v>119.33274937021399</v>
      </c>
      <c r="I148" s="194">
        <f t="shared" si="10"/>
        <v>11.8229854</v>
      </c>
      <c r="J148" s="195">
        <f>'[3]2016-17 DSG allocations'!V150</f>
        <v>27.841298246953667</v>
      </c>
      <c r="K148" s="193">
        <f t="shared" si="11"/>
        <v>5.6313816067710319E-2</v>
      </c>
      <c r="L148" s="194">
        <f t="shared" si="12"/>
        <v>159.053</v>
      </c>
    </row>
    <row r="149" spans="1:12" s="188" customFormat="1" ht="13.5" hidden="1" customHeight="1" x14ac:dyDescent="0.2">
      <c r="A149" s="76">
        <v>931</v>
      </c>
      <c r="B149" s="179" t="s">
        <v>191</v>
      </c>
      <c r="C149" s="225">
        <f>'[3]2016-17 DSG allocations'!I151</f>
        <v>352.06777319999998</v>
      </c>
      <c r="D149" s="226">
        <f>'[3]2016-17 DSG allocations'!S151</f>
        <v>35.037876279999999</v>
      </c>
      <c r="E149" s="227">
        <f>'[3]2016-17 DSG allocations'!T151</f>
        <v>50.831516222242392</v>
      </c>
      <c r="F149" s="227">
        <f>'[3]2016-17 DSG allocations'!W151</f>
        <v>0.11807128170797068</v>
      </c>
      <c r="G149" s="227">
        <f t="shared" si="9"/>
        <v>438.05523698395029</v>
      </c>
      <c r="H149" s="193">
        <f>'[3]2016-17 DSG allocations'!K151</f>
        <v>159.66133060422194</v>
      </c>
      <c r="I149" s="194">
        <f t="shared" si="10"/>
        <v>35.037876279999999</v>
      </c>
      <c r="J149" s="195">
        <f>'[3]2016-17 DSG allocations'!V151</f>
        <v>44.306856222242388</v>
      </c>
      <c r="K149" s="193">
        <f t="shared" si="11"/>
        <v>0.11807128170797068</v>
      </c>
      <c r="L149" s="194">
        <f t="shared" si="12"/>
        <v>239.124</v>
      </c>
    </row>
    <row r="150" spans="1:12" s="188" customFormat="1" ht="13.5" hidden="1" customHeight="1" x14ac:dyDescent="0.2">
      <c r="A150" s="76">
        <v>933</v>
      </c>
      <c r="B150" s="179" t="s">
        <v>192</v>
      </c>
      <c r="C150" s="225">
        <f>'[3]2016-17 DSG allocations'!I152</f>
        <v>282.80136730108114</v>
      </c>
      <c r="D150" s="226">
        <f>'[3]2016-17 DSG allocations'!S152</f>
        <v>19.789861740000003</v>
      </c>
      <c r="E150" s="227">
        <f>'[3]2016-17 DSG allocations'!T152</f>
        <v>41.744419320450085</v>
      </c>
      <c r="F150" s="227">
        <f>'[3]2016-17 DSG allocations'!W152</f>
        <v>9.4331001547107829E-2</v>
      </c>
      <c r="G150" s="227">
        <f t="shared" si="9"/>
        <v>344.42997936307836</v>
      </c>
      <c r="H150" s="193">
        <f>'[3]2016-17 DSG allocations'!K152</f>
        <v>153.45247161497019</v>
      </c>
      <c r="I150" s="194">
        <f t="shared" si="10"/>
        <v>19.789861740000003</v>
      </c>
      <c r="J150" s="195">
        <f>'[3]2016-17 DSG allocations'!V152</f>
        <v>39.946252891878657</v>
      </c>
      <c r="K150" s="193">
        <f t="shared" si="11"/>
        <v>9.4331001547107829E-2</v>
      </c>
      <c r="L150" s="194">
        <f t="shared" si="12"/>
        <v>213.28299999999999</v>
      </c>
    </row>
    <row r="151" spans="1:12" s="188" customFormat="1" ht="13.5" hidden="1" customHeight="1" x14ac:dyDescent="0.2">
      <c r="A151" s="76">
        <v>935</v>
      </c>
      <c r="B151" s="179" t="s">
        <v>193</v>
      </c>
      <c r="C151" s="225">
        <f>'[3]2016-17 DSG allocations'!I153</f>
        <v>392.27910096000005</v>
      </c>
      <c r="D151" s="226">
        <f>'[3]2016-17 DSG allocations'!S153</f>
        <v>37.133648450000003</v>
      </c>
      <c r="E151" s="227">
        <f>'[3]2016-17 DSG allocations'!T153</f>
        <v>47.429783548310894</v>
      </c>
      <c r="F151" s="227">
        <f>'[3]2016-17 DSG allocations'!W153</f>
        <v>0.1299986394994494</v>
      </c>
      <c r="G151" s="227">
        <f t="shared" si="9"/>
        <v>476.97253159781036</v>
      </c>
      <c r="H151" s="193">
        <f>'[3]2016-17 DSG allocations'!K153</f>
        <v>193.41133651207005</v>
      </c>
      <c r="I151" s="194">
        <f t="shared" si="10"/>
        <v>37.133648450000003</v>
      </c>
      <c r="J151" s="195">
        <f>'[3]2016-17 DSG allocations'!V153</f>
        <v>41.146692048310896</v>
      </c>
      <c r="K151" s="193">
        <f t="shared" si="11"/>
        <v>0.1299986394994494</v>
      </c>
      <c r="L151" s="194">
        <f t="shared" si="12"/>
        <v>271.822</v>
      </c>
    </row>
    <row r="152" spans="1:12" s="188" customFormat="1" ht="13.5" hidden="1" customHeight="1" x14ac:dyDescent="0.2">
      <c r="A152" s="76">
        <v>936</v>
      </c>
      <c r="B152" s="179" t="s">
        <v>194</v>
      </c>
      <c r="C152" s="225">
        <f>'[3]2016-17 DSG allocations'!I154</f>
        <v>590.60552336713636</v>
      </c>
      <c r="D152" s="226">
        <f>'[3]2016-17 DSG allocations'!S154</f>
        <v>48.28531126</v>
      </c>
      <c r="E152" s="227">
        <f>'[3]2016-17 DSG allocations'!T154</f>
        <v>125.32077378933896</v>
      </c>
      <c r="F152" s="227">
        <f>'[3]2016-17 DSG allocations'!W154</f>
        <v>0.19885979260745468</v>
      </c>
      <c r="G152" s="227">
        <f t="shared" si="9"/>
        <v>764.41046820908275</v>
      </c>
      <c r="H152" s="193">
        <f>'[3]2016-17 DSG allocations'!K154</f>
        <v>347.54414604941735</v>
      </c>
      <c r="I152" s="194">
        <f t="shared" si="10"/>
        <v>48.28531126</v>
      </c>
      <c r="J152" s="195">
        <f>'[3]2016-17 DSG allocations'!V154</f>
        <v>117.60795430362467</v>
      </c>
      <c r="K152" s="193">
        <f t="shared" si="11"/>
        <v>0.19885979260745468</v>
      </c>
      <c r="L152" s="194">
        <f t="shared" si="12"/>
        <v>513.63599999999997</v>
      </c>
    </row>
    <row r="153" spans="1:12" s="188" customFormat="1" ht="13.5" hidden="1" customHeight="1" x14ac:dyDescent="0.2">
      <c r="A153" s="76">
        <v>937</v>
      </c>
      <c r="B153" s="179" t="s">
        <v>195</v>
      </c>
      <c r="C153" s="225">
        <f>'[3]2016-17 DSG allocations'!I155</f>
        <v>304.70733009000003</v>
      </c>
      <c r="D153" s="226">
        <f>'[3]2016-17 DSG allocations'!S155</f>
        <v>24.960888280000002</v>
      </c>
      <c r="E153" s="227">
        <f>'[3]2016-17 DSG allocations'!T155</f>
        <v>54.788809490788061</v>
      </c>
      <c r="F153" s="227">
        <f>'[3]2016-17 DSG allocations'!W155</f>
        <v>0.10269203010824642</v>
      </c>
      <c r="G153" s="227">
        <f t="shared" si="9"/>
        <v>384.55971989089636</v>
      </c>
      <c r="H153" s="193">
        <f>'[3]2016-17 DSG allocations'!K155</f>
        <v>163.78456593591801</v>
      </c>
      <c r="I153" s="194">
        <f t="shared" si="10"/>
        <v>24.960888280000002</v>
      </c>
      <c r="J153" s="195">
        <f>'[3]2016-17 DSG allocations'!V155</f>
        <v>50.62832449078806</v>
      </c>
      <c r="K153" s="193">
        <f t="shared" si="11"/>
        <v>0.10269203010824642</v>
      </c>
      <c r="L153" s="194">
        <f t="shared" si="12"/>
        <v>239.476</v>
      </c>
    </row>
    <row r="154" spans="1:12" s="188" customFormat="1" ht="13.5" hidden="1" customHeight="1" x14ac:dyDescent="0.2">
      <c r="A154" s="105">
        <v>938</v>
      </c>
      <c r="B154" s="199" t="s">
        <v>196</v>
      </c>
      <c r="C154" s="228">
        <f>'[3]2016-17 DSG allocations'!I156</f>
        <v>427.95227519999997</v>
      </c>
      <c r="D154" s="229">
        <f>'[3]2016-17 DSG allocations'!S156</f>
        <v>32.871551919999995</v>
      </c>
      <c r="E154" s="230">
        <f>'[3]2016-17 DSG allocations'!T156</f>
        <v>71.674656810783546</v>
      </c>
      <c r="F154" s="230">
        <f>'[3]2016-17 DSG allocations'!W156</f>
        <v>0.14766515099141861</v>
      </c>
      <c r="G154" s="230">
        <f t="shared" si="9"/>
        <v>532.64614908177498</v>
      </c>
      <c r="H154" s="204">
        <f>'[3]2016-17 DSG allocations'!K156</f>
        <v>292.974044019595</v>
      </c>
      <c r="I154" s="205">
        <f t="shared" si="10"/>
        <v>32.871551919999995</v>
      </c>
      <c r="J154" s="206">
        <f>'[3]2016-17 DSG allocations'!V156</f>
        <v>67.718493810783542</v>
      </c>
      <c r="K154" s="204">
        <f t="shared" si="11"/>
        <v>0.14766515099141861</v>
      </c>
      <c r="L154" s="205">
        <f t="shared" si="12"/>
        <v>393.71199999999999</v>
      </c>
    </row>
  </sheetData>
  <autoFilter ref="A3:L154">
    <filterColumn colId="0">
      <filters>
        <filter val="392"/>
      </filters>
    </filterColumn>
  </autoFilter>
  <mergeCells count="3">
    <mergeCell ref="A1:B2"/>
    <mergeCell ref="C1:G1"/>
    <mergeCell ref="H1:L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N154"/>
  <sheetViews>
    <sheetView workbookViewId="0">
      <selection activeCell="H70" sqref="H70"/>
    </sheetView>
  </sheetViews>
  <sheetFormatPr defaultRowHeight="15" x14ac:dyDescent="0.25"/>
  <cols>
    <col min="1" max="1" width="5.140625" style="208" customWidth="1"/>
    <col min="2" max="2" width="31" style="209" customWidth="1"/>
    <col min="3" max="3" width="15.140625" style="210" customWidth="1"/>
    <col min="4" max="6" width="15.140625" style="166" customWidth="1"/>
    <col min="7" max="7" width="15.140625" style="211" customWidth="1"/>
    <col min="8" max="12" width="15.140625" style="166" customWidth="1"/>
    <col min="13" max="13" width="9.140625" style="166"/>
    <col min="14" max="14" width="20" style="166" bestFit="1" customWidth="1"/>
    <col min="15" max="16384" width="9.140625" style="166"/>
  </cols>
  <sheetData>
    <row r="1" spans="1:14" ht="32.25" customHeight="1" x14ac:dyDescent="0.2">
      <c r="A1" s="1" t="s">
        <v>222</v>
      </c>
      <c r="B1" s="6"/>
      <c r="C1" s="160" t="s">
        <v>223</v>
      </c>
      <c r="D1" s="161"/>
      <c r="E1" s="161"/>
      <c r="F1" s="161"/>
      <c r="G1" s="162"/>
      <c r="H1" s="163" t="s">
        <v>224</v>
      </c>
      <c r="I1" s="164"/>
      <c r="J1" s="164"/>
      <c r="K1" s="164"/>
      <c r="L1" s="165"/>
    </row>
    <row r="2" spans="1:14" s="171" customFormat="1" ht="80.25" customHeight="1" x14ac:dyDescent="0.2">
      <c r="A2" s="167"/>
      <c r="B2" s="168"/>
      <c r="C2" s="49" t="s">
        <v>225</v>
      </c>
      <c r="D2" s="49" t="s">
        <v>226</v>
      </c>
      <c r="E2" s="49" t="s">
        <v>227</v>
      </c>
      <c r="F2" s="49" t="s">
        <v>228</v>
      </c>
      <c r="G2" s="59" t="s">
        <v>229</v>
      </c>
      <c r="H2" s="169" t="s">
        <v>230</v>
      </c>
      <c r="I2" s="169" t="s">
        <v>231</v>
      </c>
      <c r="J2" s="47" t="s">
        <v>232</v>
      </c>
      <c r="K2" s="169" t="s">
        <v>228</v>
      </c>
      <c r="L2" s="170" t="s">
        <v>233</v>
      </c>
    </row>
    <row r="3" spans="1:14" s="178" customFormat="1" ht="13.5" customHeight="1" thickBot="1" x14ac:dyDescent="0.25">
      <c r="A3" s="61" t="s">
        <v>34</v>
      </c>
      <c r="B3" s="172"/>
      <c r="C3" s="173">
        <v>32168.067703216107</v>
      </c>
      <c r="D3" s="174">
        <v>2717.4886770899989</v>
      </c>
      <c r="E3" s="175">
        <v>5246.5428513262905</v>
      </c>
      <c r="F3" s="174">
        <v>10.218254583978569</v>
      </c>
      <c r="G3" s="176">
        <v>40142.313000000016</v>
      </c>
      <c r="H3" s="175">
        <v>20068.69373922675</v>
      </c>
      <c r="I3" s="174">
        <v>2717.4886770899989</v>
      </c>
      <c r="J3" s="175">
        <v>4772.9301258191472</v>
      </c>
      <c r="K3" s="174">
        <v>10.218254583978569</v>
      </c>
      <c r="L3" s="177">
        <v>27569.339</v>
      </c>
    </row>
    <row r="4" spans="1:14" s="188" customFormat="1" ht="13.5" hidden="1" customHeight="1" x14ac:dyDescent="0.2">
      <c r="A4" s="76">
        <v>201</v>
      </c>
      <c r="B4" s="179" t="s">
        <v>36</v>
      </c>
      <c r="C4" s="180">
        <v>1.7259950399999997</v>
      </c>
      <c r="D4" s="181">
        <f>'[2]2015-16 DSG allocations'!R6</f>
        <v>0.35905240000000005</v>
      </c>
      <c r="E4" s="182">
        <f>'[2]2015-16 DSG allocations'!S6</f>
        <v>0.31183774348729032</v>
      </c>
      <c r="F4" s="181">
        <f>'[2]2015-16 DSG allocations'!V6+'[2]2015-16 DSG allocations'!W6</f>
        <v>1.8556053698601575E-2</v>
      </c>
      <c r="G4" s="183">
        <f>ROUND(C4+D4+E4+F4,3)</f>
        <v>2.415</v>
      </c>
      <c r="H4" s="184">
        <v>1.7259950399999997</v>
      </c>
      <c r="I4" s="185">
        <v>0.35905240000000005</v>
      </c>
      <c r="J4" s="186">
        <v>0.30783774348729032</v>
      </c>
      <c r="K4" s="185">
        <v>1.8556053698601575E-2</v>
      </c>
      <c r="L4" s="187">
        <v>2.411</v>
      </c>
    </row>
    <row r="5" spans="1:14" s="188" customFormat="1" ht="13.5" hidden="1" customHeight="1" x14ac:dyDescent="0.2">
      <c r="A5" s="76">
        <v>202</v>
      </c>
      <c r="B5" s="179" t="s">
        <v>37</v>
      </c>
      <c r="C5" s="189">
        <v>114.61875287133377</v>
      </c>
      <c r="D5" s="190">
        <f>'[2]2015-16 DSG allocations'!R7</f>
        <v>17.43372656</v>
      </c>
      <c r="E5" s="191">
        <f>'[2]2015-16 DSG allocations'!S7</f>
        <v>32.080774030275244</v>
      </c>
      <c r="F5" s="190">
        <f>'[2]2015-16 DSG allocations'!V7+'[2]2015-16 DSG allocations'!W7</f>
        <v>2.6445343798556703E-2</v>
      </c>
      <c r="G5" s="192">
        <f t="shared" ref="G5:G68" si="0">ROUND(C5+D5+E5+F5,3)</f>
        <v>164.16</v>
      </c>
      <c r="H5" s="193">
        <v>109.37647802936377</v>
      </c>
      <c r="I5" s="194">
        <v>17.43372656</v>
      </c>
      <c r="J5" s="195">
        <v>31.665449030275244</v>
      </c>
      <c r="K5" s="194">
        <v>2.6445343798556703E-2</v>
      </c>
      <c r="L5" s="196">
        <v>158.50200000000001</v>
      </c>
      <c r="N5" s="197"/>
    </row>
    <row r="6" spans="1:14" s="188" customFormat="1" ht="13.5" hidden="1" customHeight="1" x14ac:dyDescent="0.2">
      <c r="A6" s="76">
        <v>203</v>
      </c>
      <c r="B6" s="179" t="s">
        <v>38</v>
      </c>
      <c r="C6" s="189">
        <v>202.27124984861473</v>
      </c>
      <c r="D6" s="190">
        <f>'[2]2015-16 DSG allocations'!R8</f>
        <v>19.634441209999999</v>
      </c>
      <c r="E6" s="191">
        <f>'[2]2015-16 DSG allocations'!S8</f>
        <v>38.515195172857638</v>
      </c>
      <c r="F6" s="190">
        <f>'[2]2015-16 DSG allocations'!V8+'[2]2015-16 DSG allocations'!W8</f>
        <v>4.7818197084028173E-2</v>
      </c>
      <c r="G6" s="192">
        <f t="shared" si="0"/>
        <v>260.46899999999999</v>
      </c>
      <c r="H6" s="193">
        <v>159.01982200221573</v>
      </c>
      <c r="I6" s="194">
        <v>19.634441209999999</v>
      </c>
      <c r="J6" s="195">
        <v>35.20669917285764</v>
      </c>
      <c r="K6" s="194">
        <v>4.7818197084028173E-2</v>
      </c>
      <c r="L6" s="196">
        <v>213.90899999999999</v>
      </c>
      <c r="N6" s="198"/>
    </row>
    <row r="7" spans="1:14" s="188" customFormat="1" ht="13.5" hidden="1" customHeight="1" x14ac:dyDescent="0.2">
      <c r="A7" s="76">
        <v>204</v>
      </c>
      <c r="B7" s="179" t="s">
        <v>39</v>
      </c>
      <c r="C7" s="189">
        <v>199.58388622854991</v>
      </c>
      <c r="D7" s="190">
        <f>'[2]2015-16 DSG allocations'!R9</f>
        <v>26.450909800000002</v>
      </c>
      <c r="E7" s="191">
        <f>'[2]2015-16 DSG allocations'!S9</f>
        <v>36.217376328639538</v>
      </c>
      <c r="F7" s="190">
        <f>'[2]2015-16 DSG allocations'!V9+'[2]2015-16 DSG allocations'!W9</f>
        <v>3.6909792736994206E-2</v>
      </c>
      <c r="G7" s="192">
        <f t="shared" si="0"/>
        <v>262.28899999999999</v>
      </c>
      <c r="H7" s="193">
        <v>146.3019592261719</v>
      </c>
      <c r="I7" s="194">
        <v>26.450909800000002</v>
      </c>
      <c r="J7" s="195">
        <v>35.71871832863954</v>
      </c>
      <c r="K7" s="194">
        <v>3.6909792736994206E-2</v>
      </c>
      <c r="L7" s="196">
        <v>208.50800000000001</v>
      </c>
    </row>
    <row r="8" spans="1:14" s="188" customFormat="1" ht="13.5" hidden="1" customHeight="1" x14ac:dyDescent="0.2">
      <c r="A8" s="76">
        <v>205</v>
      </c>
      <c r="B8" s="179" t="s">
        <v>40</v>
      </c>
      <c r="C8" s="189">
        <v>103.01257241540857</v>
      </c>
      <c r="D8" s="190">
        <f>'[2]2015-16 DSG allocations'!R10</f>
        <v>12.576400999999999</v>
      </c>
      <c r="E8" s="191">
        <f>'[2]2015-16 DSG allocations'!S10</f>
        <v>19.004793607639801</v>
      </c>
      <c r="F8" s="190">
        <f>'[2]2015-16 DSG allocations'!V10+'[2]2015-16 DSG allocations'!W10</f>
        <v>2.0615429362021431E-2</v>
      </c>
      <c r="G8" s="192">
        <f t="shared" si="0"/>
        <v>134.614</v>
      </c>
      <c r="H8" s="193">
        <v>57.394042707988561</v>
      </c>
      <c r="I8" s="194">
        <v>12.576400999999999</v>
      </c>
      <c r="J8" s="195">
        <v>16.447063750496945</v>
      </c>
      <c r="K8" s="194">
        <v>2.0615429362021431E-2</v>
      </c>
      <c r="L8" s="196">
        <v>86.438000000000002</v>
      </c>
    </row>
    <row r="9" spans="1:14" s="188" customFormat="1" ht="13.5" hidden="1" customHeight="1" x14ac:dyDescent="0.2">
      <c r="A9" s="76">
        <v>206</v>
      </c>
      <c r="B9" s="179" t="s">
        <v>41</v>
      </c>
      <c r="C9" s="189">
        <v>129.32898825354147</v>
      </c>
      <c r="D9" s="190">
        <f>'[2]2015-16 DSG allocations'!R11</f>
        <v>17.693316630000002</v>
      </c>
      <c r="E9" s="191">
        <f>'[2]2015-16 DSG allocations'!S11</f>
        <v>25.508465405862889</v>
      </c>
      <c r="F9" s="190">
        <f>'[2]2015-16 DSG allocations'!V11+'[2]2015-16 DSG allocations'!W11</f>
        <v>2.9497537232657366E-2</v>
      </c>
      <c r="G9" s="192">
        <f t="shared" si="0"/>
        <v>172.56</v>
      </c>
      <c r="H9" s="193">
        <v>114.19236669588946</v>
      </c>
      <c r="I9" s="194">
        <v>17.693316630000002</v>
      </c>
      <c r="J9" s="195">
        <v>24.841800405862891</v>
      </c>
      <c r="K9" s="194">
        <v>2.9497537232657366E-2</v>
      </c>
      <c r="L9" s="196">
        <v>156.75700000000001</v>
      </c>
    </row>
    <row r="10" spans="1:14" s="188" customFormat="1" ht="13.5" hidden="1" customHeight="1" x14ac:dyDescent="0.2">
      <c r="A10" s="76">
        <v>207</v>
      </c>
      <c r="B10" s="179" t="s">
        <v>42</v>
      </c>
      <c r="C10" s="189">
        <v>64.832569593607531</v>
      </c>
      <c r="D10" s="190">
        <f>'[2]2015-16 DSG allocations'!R12</f>
        <v>8.5995474899999991</v>
      </c>
      <c r="E10" s="191">
        <f>'[2]2015-16 DSG allocations'!S12</f>
        <v>17.275555314476783</v>
      </c>
      <c r="F10" s="190">
        <f>'[2]2015-16 DSG allocations'!V12+'[2]2015-16 DSG allocations'!W12</f>
        <v>1.4488544753519609E-2</v>
      </c>
      <c r="G10" s="192">
        <f t="shared" si="0"/>
        <v>90.721999999999994</v>
      </c>
      <c r="H10" s="193">
        <v>43.119399987024529</v>
      </c>
      <c r="I10" s="194">
        <v>8.5995474899999991</v>
      </c>
      <c r="J10" s="195">
        <v>15.560108114476783</v>
      </c>
      <c r="K10" s="194">
        <v>1.4488544753519609E-2</v>
      </c>
      <c r="L10" s="196">
        <v>67.293999999999997</v>
      </c>
    </row>
    <row r="11" spans="1:14" s="188" customFormat="1" ht="13.5" hidden="1" customHeight="1" x14ac:dyDescent="0.2">
      <c r="A11" s="76">
        <v>208</v>
      </c>
      <c r="B11" s="179" t="s">
        <v>43</v>
      </c>
      <c r="C11" s="189">
        <v>205.71588004617067</v>
      </c>
      <c r="D11" s="190">
        <f>'[2]2015-16 DSG allocations'!R13</f>
        <v>24.945234500000002</v>
      </c>
      <c r="E11" s="191">
        <f>'[2]2015-16 DSG allocations'!S13</f>
        <v>36.300303512470691</v>
      </c>
      <c r="F11" s="190">
        <f>'[2]2015-16 DSG allocations'!V13+'[2]2015-16 DSG allocations'!W13</f>
        <v>4.3990581534237079E-2</v>
      </c>
      <c r="G11" s="192">
        <f t="shared" si="0"/>
        <v>267.005</v>
      </c>
      <c r="H11" s="193">
        <v>156.82209693713668</v>
      </c>
      <c r="I11" s="194">
        <v>24.945234500000002</v>
      </c>
      <c r="J11" s="195">
        <v>34.062944512470693</v>
      </c>
      <c r="K11" s="194">
        <v>4.3990581534237079E-2</v>
      </c>
      <c r="L11" s="196">
        <v>215.874</v>
      </c>
    </row>
    <row r="12" spans="1:14" s="188" customFormat="1" ht="13.5" hidden="1" customHeight="1" x14ac:dyDescent="0.2">
      <c r="A12" s="76">
        <v>209</v>
      </c>
      <c r="B12" s="179" t="s">
        <v>44</v>
      </c>
      <c r="C12" s="189">
        <v>214.60665845585817</v>
      </c>
      <c r="D12" s="190">
        <f>'[2]2015-16 DSG allocations'!R14</f>
        <v>21.19618659</v>
      </c>
      <c r="E12" s="191">
        <f>'[2]2015-16 DSG allocations'!S14</f>
        <v>43.587694531393524</v>
      </c>
      <c r="F12" s="190">
        <f>'[2]2015-16 DSG allocations'!V14+'[2]2015-16 DSG allocations'!W14</f>
        <v>5.1926284462898799E-2</v>
      </c>
      <c r="G12" s="192">
        <f t="shared" si="0"/>
        <v>279.44200000000001</v>
      </c>
      <c r="H12" s="193">
        <v>188.14040466091916</v>
      </c>
      <c r="I12" s="194">
        <v>21.19618659</v>
      </c>
      <c r="J12" s="195">
        <v>42.623538531393521</v>
      </c>
      <c r="K12" s="194">
        <v>5.1926284462898799E-2</v>
      </c>
      <c r="L12" s="196">
        <v>252.012</v>
      </c>
    </row>
    <row r="13" spans="1:14" s="188" customFormat="1" ht="13.5" hidden="1" customHeight="1" x14ac:dyDescent="0.2">
      <c r="A13" s="76">
        <v>210</v>
      </c>
      <c r="B13" s="179" t="s">
        <v>45</v>
      </c>
      <c r="C13" s="189">
        <v>228.33586722523762</v>
      </c>
      <c r="D13" s="190">
        <f>'[2]2015-16 DSG allocations'!R15</f>
        <v>27.881667999999998</v>
      </c>
      <c r="E13" s="191">
        <f>'[2]2015-16 DSG allocations'!S15</f>
        <v>38.506450505932847</v>
      </c>
      <c r="F13" s="190">
        <f>'[2]2015-16 DSG allocations'!V15+'[2]2015-16 DSG allocations'!W15</f>
        <v>4.3020179002609002E-2</v>
      </c>
      <c r="G13" s="192">
        <f t="shared" si="0"/>
        <v>294.767</v>
      </c>
      <c r="H13" s="193">
        <v>126.20555101367863</v>
      </c>
      <c r="I13" s="194">
        <v>27.881667999999998</v>
      </c>
      <c r="J13" s="195">
        <v>36.673792505932845</v>
      </c>
      <c r="K13" s="194">
        <v>4.3020179002609002E-2</v>
      </c>
      <c r="L13" s="196">
        <v>190.804</v>
      </c>
    </row>
    <row r="14" spans="1:14" s="188" customFormat="1" ht="13.5" hidden="1" customHeight="1" x14ac:dyDescent="0.2">
      <c r="A14" s="76">
        <v>211</v>
      </c>
      <c r="B14" s="179" t="s">
        <v>46</v>
      </c>
      <c r="C14" s="189">
        <v>252.3688248662628</v>
      </c>
      <c r="D14" s="190">
        <f>'[2]2015-16 DSG allocations'!R16</f>
        <v>24.905047749999998</v>
      </c>
      <c r="E14" s="191">
        <f>'[2]2015-16 DSG allocations'!S16</f>
        <v>43.591315549329785</v>
      </c>
      <c r="F14" s="190">
        <f>'[2]2015-16 DSG allocations'!V16+'[2]2015-16 DSG allocations'!W16</f>
        <v>5.2826194074918648E-2</v>
      </c>
      <c r="G14" s="192">
        <f t="shared" si="0"/>
        <v>320.91800000000001</v>
      </c>
      <c r="H14" s="193">
        <v>231.84398249028681</v>
      </c>
      <c r="I14" s="194">
        <v>24.905047749999998</v>
      </c>
      <c r="J14" s="195">
        <v>41.768993549329785</v>
      </c>
      <c r="K14" s="194">
        <v>5.2826194074918648E-2</v>
      </c>
      <c r="L14" s="196">
        <v>298.57100000000003</v>
      </c>
    </row>
    <row r="15" spans="1:14" s="188" customFormat="1" ht="13.5" hidden="1" customHeight="1" x14ac:dyDescent="0.2">
      <c r="A15" s="76">
        <v>212</v>
      </c>
      <c r="B15" s="179" t="s">
        <v>47</v>
      </c>
      <c r="C15" s="189">
        <v>148.18693899020909</v>
      </c>
      <c r="D15" s="190">
        <f>'[2]2015-16 DSG allocations'!R17</f>
        <v>18.22895046</v>
      </c>
      <c r="E15" s="191">
        <f>'[2]2015-16 DSG allocations'!S17</f>
        <v>42.056000526843256</v>
      </c>
      <c r="F15" s="190">
        <f>'[2]2015-16 DSG allocations'!V17+'[2]2015-16 DSG allocations'!W17</f>
        <v>3.6894794243460545E-2</v>
      </c>
      <c r="G15" s="192">
        <f t="shared" si="0"/>
        <v>208.50899999999999</v>
      </c>
      <c r="H15" s="193">
        <v>94.142687079188079</v>
      </c>
      <c r="I15" s="194">
        <v>18.22895046</v>
      </c>
      <c r="J15" s="195">
        <v>39.653147526843256</v>
      </c>
      <c r="K15" s="194">
        <v>3.6894794243460545E-2</v>
      </c>
      <c r="L15" s="196">
        <v>152.06200000000001</v>
      </c>
    </row>
    <row r="16" spans="1:14" s="188" customFormat="1" ht="13.5" hidden="1" customHeight="1" x14ac:dyDescent="0.2">
      <c r="A16" s="76">
        <v>213</v>
      </c>
      <c r="B16" s="179" t="s">
        <v>48</v>
      </c>
      <c r="C16" s="189">
        <v>112.30334644621135</v>
      </c>
      <c r="D16" s="190">
        <f>'[2]2015-16 DSG allocations'!R18</f>
        <v>12.32479521</v>
      </c>
      <c r="E16" s="191">
        <f>'[2]2015-16 DSG allocations'!S18</f>
        <v>23.972351712108519</v>
      </c>
      <c r="F16" s="190">
        <f>'[2]2015-16 DSG allocations'!V18+'[2]2015-16 DSG allocations'!W18</f>
        <v>2.313667612503038E-2</v>
      </c>
      <c r="G16" s="192">
        <f t="shared" si="0"/>
        <v>148.624</v>
      </c>
      <c r="H16" s="193">
        <v>50.265114672051354</v>
      </c>
      <c r="I16" s="194">
        <v>12.32479521</v>
      </c>
      <c r="J16" s="195">
        <v>22.088071712108519</v>
      </c>
      <c r="K16" s="194">
        <v>2.313667612503038E-2</v>
      </c>
      <c r="L16" s="196">
        <v>84.700999999999993</v>
      </c>
    </row>
    <row r="17" spans="1:12" s="188" customFormat="1" ht="12.75" hidden="1" x14ac:dyDescent="0.2">
      <c r="A17" s="76">
        <v>301</v>
      </c>
      <c r="B17" s="179" t="s">
        <v>49</v>
      </c>
      <c r="C17" s="189">
        <v>194.23167320240827</v>
      </c>
      <c r="D17" s="190">
        <f>'[2]2015-16 DSG allocations'!R19</f>
        <v>15.125955540000001</v>
      </c>
      <c r="E17" s="191">
        <f>'[2]2015-16 DSG allocations'!S19</f>
        <v>23.853949033917608</v>
      </c>
      <c r="F17" s="190">
        <f>'[2]2015-16 DSG allocations'!V19+'[2]2015-16 DSG allocations'!W19</f>
        <v>5.1360841256679654E-2</v>
      </c>
      <c r="G17" s="192">
        <f t="shared" si="0"/>
        <v>233.26300000000001</v>
      </c>
      <c r="H17" s="193">
        <v>168.39040262689429</v>
      </c>
      <c r="I17" s="194">
        <v>15.125955540000001</v>
      </c>
      <c r="J17" s="195">
        <v>22.99262303391761</v>
      </c>
      <c r="K17" s="194">
        <v>5.1360841256679654E-2</v>
      </c>
      <c r="L17" s="196">
        <v>206.56</v>
      </c>
    </row>
    <row r="18" spans="1:12" s="188" customFormat="1" ht="12.75" hidden="1" x14ac:dyDescent="0.2">
      <c r="A18" s="76">
        <v>302</v>
      </c>
      <c r="B18" s="179" t="s">
        <v>50</v>
      </c>
      <c r="C18" s="189">
        <v>234.53937695335676</v>
      </c>
      <c r="D18" s="190">
        <f>'[2]2015-16 DSG allocations'!R20</f>
        <v>19.56638418</v>
      </c>
      <c r="E18" s="191">
        <f>'[2]2015-16 DSG allocations'!S20</f>
        <v>41.315178089689994</v>
      </c>
      <c r="F18" s="190">
        <f>'[2]2015-16 DSG allocations'!V20+'[2]2015-16 DSG allocations'!W20</f>
        <v>6.5624408607194304E-2</v>
      </c>
      <c r="G18" s="192">
        <f t="shared" si="0"/>
        <v>295.48700000000002</v>
      </c>
      <c r="H18" s="193">
        <v>146.38972788818677</v>
      </c>
      <c r="I18" s="194">
        <v>19.56638418</v>
      </c>
      <c r="J18" s="195">
        <v>39.225357089689993</v>
      </c>
      <c r="K18" s="194">
        <v>6.5624408607194304E-2</v>
      </c>
      <c r="L18" s="196">
        <v>205.24700000000001</v>
      </c>
    </row>
    <row r="19" spans="1:12" s="188" customFormat="1" ht="12.75" hidden="1" x14ac:dyDescent="0.2">
      <c r="A19" s="76">
        <v>303</v>
      </c>
      <c r="B19" s="179" t="s">
        <v>51</v>
      </c>
      <c r="C19" s="189">
        <v>173.40149478111451</v>
      </c>
      <c r="D19" s="190">
        <f>'[2]2015-16 DSG allocations'!R21</f>
        <v>11.108879439999999</v>
      </c>
      <c r="E19" s="191">
        <f>'[2]2015-16 DSG allocations'!S21</f>
        <v>27.226729504581826</v>
      </c>
      <c r="F19" s="190">
        <f>'[2]2015-16 DSG allocations'!V21+'[2]2015-16 DSG allocations'!W21</f>
        <v>5.3486127790399872E-2</v>
      </c>
      <c r="G19" s="192">
        <f t="shared" si="0"/>
        <v>211.791</v>
      </c>
      <c r="H19" s="193">
        <v>50.52414944071549</v>
      </c>
      <c r="I19" s="194">
        <v>11.108879439999999</v>
      </c>
      <c r="J19" s="195">
        <v>25.110079504581826</v>
      </c>
      <c r="K19" s="194">
        <v>5.3486127790399872E-2</v>
      </c>
      <c r="L19" s="196">
        <v>86.796999999999997</v>
      </c>
    </row>
    <row r="20" spans="1:12" s="188" customFormat="1" ht="12.75" hidden="1" x14ac:dyDescent="0.2">
      <c r="A20" s="76">
        <v>304</v>
      </c>
      <c r="B20" s="179" t="s">
        <v>52</v>
      </c>
      <c r="C20" s="189">
        <v>220.48534200898794</v>
      </c>
      <c r="D20" s="190">
        <f>'[2]2015-16 DSG allocations'!R22</f>
        <v>22.343699019999999</v>
      </c>
      <c r="E20" s="191">
        <f>'[2]2015-16 DSG allocations'!S22</f>
        <v>55.532397754628676</v>
      </c>
      <c r="F20" s="190">
        <f>'[2]2015-16 DSG allocations'!V22+'[2]2015-16 DSG allocations'!W22</f>
        <v>5.7649709595345058E-2</v>
      </c>
      <c r="G20" s="192">
        <f t="shared" si="0"/>
        <v>298.41899999999998</v>
      </c>
      <c r="H20" s="193">
        <v>126.85932985323494</v>
      </c>
      <c r="I20" s="194">
        <v>22.343699019999999</v>
      </c>
      <c r="J20" s="195">
        <v>52.200080754628672</v>
      </c>
      <c r="K20" s="194">
        <v>5.7649709595345058E-2</v>
      </c>
      <c r="L20" s="196">
        <v>201.46100000000001</v>
      </c>
    </row>
    <row r="21" spans="1:12" s="188" customFormat="1" ht="12.75" hidden="1" x14ac:dyDescent="0.2">
      <c r="A21" s="76">
        <v>305</v>
      </c>
      <c r="B21" s="179" t="s">
        <v>53</v>
      </c>
      <c r="C21" s="189">
        <v>190.89438612944315</v>
      </c>
      <c r="D21" s="190">
        <f>'[2]2015-16 DSG allocations'!R23</f>
        <v>14.74829609</v>
      </c>
      <c r="E21" s="191">
        <f>'[2]2015-16 DSG allocations'!S23</f>
        <v>47.926453724323522</v>
      </c>
      <c r="F21" s="190">
        <f>'[2]2015-16 DSG allocations'!V23+'[2]2015-16 DSG allocations'!W23</f>
        <v>6.2671205230415819E-2</v>
      </c>
      <c r="G21" s="192">
        <f t="shared" si="0"/>
        <v>253.63200000000001</v>
      </c>
      <c r="H21" s="193">
        <v>31.163295416648083</v>
      </c>
      <c r="I21" s="194">
        <v>14.74829609</v>
      </c>
      <c r="J21" s="195">
        <v>42.491068724323526</v>
      </c>
      <c r="K21" s="194">
        <v>6.2671205230415819E-2</v>
      </c>
      <c r="L21" s="196">
        <v>88.465000000000003</v>
      </c>
    </row>
    <row r="22" spans="1:12" s="188" customFormat="1" ht="12.75" hidden="1" x14ac:dyDescent="0.2">
      <c r="A22" s="76">
        <v>306</v>
      </c>
      <c r="B22" s="179" t="s">
        <v>54</v>
      </c>
      <c r="C22" s="189">
        <v>238.68712886073521</v>
      </c>
      <c r="D22" s="190">
        <f>'[2]2015-16 DSG allocations'!R24</f>
        <v>21.58534659</v>
      </c>
      <c r="E22" s="191">
        <f>'[2]2015-16 DSG allocations'!S24</f>
        <v>51.238572721242562</v>
      </c>
      <c r="F22" s="190">
        <f>'[2]2015-16 DSG allocations'!V24+'[2]2015-16 DSG allocations'!W24</f>
        <v>6.9032066338042805E-2</v>
      </c>
      <c r="G22" s="192">
        <f t="shared" si="0"/>
        <v>311.58</v>
      </c>
      <c r="H22" s="193">
        <v>114.98513635581422</v>
      </c>
      <c r="I22" s="194">
        <v>21.58534659</v>
      </c>
      <c r="J22" s="195">
        <v>48.316443721242564</v>
      </c>
      <c r="K22" s="194">
        <v>6.9032066338042805E-2</v>
      </c>
      <c r="L22" s="196">
        <v>184.95599999999999</v>
      </c>
    </row>
    <row r="23" spans="1:12" s="188" customFormat="1" ht="12.75" hidden="1" x14ac:dyDescent="0.2">
      <c r="A23" s="76">
        <v>307</v>
      </c>
      <c r="B23" s="179" t="s">
        <v>55</v>
      </c>
      <c r="C23" s="189">
        <v>231.64193645278573</v>
      </c>
      <c r="D23" s="190">
        <f>'[2]2015-16 DSG allocations'!R25</f>
        <v>25.280355999999998</v>
      </c>
      <c r="E23" s="191">
        <f>'[2]2015-16 DSG allocations'!S25</f>
        <v>43.830479929328305</v>
      </c>
      <c r="F23" s="190">
        <f>'[2]2015-16 DSG allocations'!V25+'[2]2015-16 DSG allocations'!W25</f>
        <v>6.2777694534504838E-2</v>
      </c>
      <c r="G23" s="192">
        <f t="shared" si="0"/>
        <v>300.81599999999997</v>
      </c>
      <c r="H23" s="193">
        <v>198.00218780988271</v>
      </c>
      <c r="I23" s="194">
        <v>25.280355999999998</v>
      </c>
      <c r="J23" s="195">
        <v>42.786322929328307</v>
      </c>
      <c r="K23" s="194">
        <v>6.2777694534504838E-2</v>
      </c>
      <c r="L23" s="196">
        <v>266.13200000000001</v>
      </c>
    </row>
    <row r="24" spans="1:12" s="188" customFormat="1" ht="12.75" hidden="1" x14ac:dyDescent="0.2">
      <c r="A24" s="76">
        <v>308</v>
      </c>
      <c r="B24" s="179" t="s">
        <v>56</v>
      </c>
      <c r="C24" s="189">
        <v>256.05575687565852</v>
      </c>
      <c r="D24" s="190">
        <f>'[2]2015-16 DSG allocations'!R26</f>
        <v>17.72606124</v>
      </c>
      <c r="E24" s="191">
        <f>'[2]2015-16 DSG allocations'!S26</f>
        <v>31.457889207529085</v>
      </c>
      <c r="F24" s="190">
        <f>'[2]2015-16 DSG allocations'!V26+'[2]2015-16 DSG allocations'!W26</f>
        <v>7.043292563408704E-2</v>
      </c>
      <c r="G24" s="192">
        <f t="shared" si="0"/>
        <v>305.31</v>
      </c>
      <c r="H24" s="193">
        <v>210.37602124784451</v>
      </c>
      <c r="I24" s="194">
        <v>17.72606124</v>
      </c>
      <c r="J24" s="195">
        <v>30.227889207529085</v>
      </c>
      <c r="K24" s="194">
        <v>7.043292563408704E-2</v>
      </c>
      <c r="L24" s="196">
        <v>258.39999999999998</v>
      </c>
    </row>
    <row r="25" spans="1:12" s="188" customFormat="1" ht="12.75" hidden="1" x14ac:dyDescent="0.2">
      <c r="A25" s="76">
        <v>309</v>
      </c>
      <c r="B25" s="179" t="s">
        <v>57</v>
      </c>
      <c r="C25" s="189">
        <v>192.59136318825406</v>
      </c>
      <c r="D25" s="190">
        <f>'[2]2015-16 DSG allocations'!R27</f>
        <v>15.455375</v>
      </c>
      <c r="E25" s="191">
        <f>'[2]2015-16 DSG allocations'!S27</f>
        <v>31.796000013802242</v>
      </c>
      <c r="F25" s="190">
        <f>'[2]2015-16 DSG allocations'!V27+'[2]2015-16 DSG allocations'!W27</f>
        <v>4.6729306453484151E-2</v>
      </c>
      <c r="G25" s="192">
        <f t="shared" si="0"/>
        <v>239.88900000000001</v>
      </c>
      <c r="H25" s="193">
        <v>143.04152047539205</v>
      </c>
      <c r="I25" s="194">
        <v>15.455375</v>
      </c>
      <c r="J25" s="195">
        <v>29.863015013802244</v>
      </c>
      <c r="K25" s="194">
        <v>4.6729306453484151E-2</v>
      </c>
      <c r="L25" s="196">
        <v>188.40700000000001</v>
      </c>
    </row>
    <row r="26" spans="1:12" s="188" customFormat="1" ht="12.75" hidden="1" x14ac:dyDescent="0.2">
      <c r="A26" s="76">
        <v>310</v>
      </c>
      <c r="B26" s="179" t="s">
        <v>58</v>
      </c>
      <c r="C26" s="189">
        <v>150.84455413042491</v>
      </c>
      <c r="D26" s="190">
        <f>'[2]2015-16 DSG allocations'!R28</f>
        <v>11.88544192</v>
      </c>
      <c r="E26" s="191">
        <f>'[2]2015-16 DSG allocations'!S28</f>
        <v>25.964158215036797</v>
      </c>
      <c r="F26" s="190">
        <f>'[2]2015-16 DSG allocations'!V28+'[2]2015-16 DSG allocations'!W28</f>
        <v>4.5130467042795552E-2</v>
      </c>
      <c r="G26" s="192">
        <f t="shared" si="0"/>
        <v>188.739</v>
      </c>
      <c r="H26" s="193">
        <v>92.855824700890906</v>
      </c>
      <c r="I26" s="194">
        <v>11.88544192</v>
      </c>
      <c r="J26" s="195">
        <v>24.133676215036797</v>
      </c>
      <c r="K26" s="194">
        <v>4.5130467042795552E-2</v>
      </c>
      <c r="L26" s="196">
        <v>128.91999999999999</v>
      </c>
    </row>
    <row r="27" spans="1:12" s="188" customFormat="1" ht="12.75" hidden="1" x14ac:dyDescent="0.2">
      <c r="A27" s="76">
        <v>311</v>
      </c>
      <c r="B27" s="179" t="s">
        <v>59</v>
      </c>
      <c r="C27" s="189">
        <v>166.10039960682209</v>
      </c>
      <c r="D27" s="190">
        <f>'[2]2015-16 DSG allocations'!R29</f>
        <v>10.849921220000001</v>
      </c>
      <c r="E27" s="191">
        <f>'[2]2015-16 DSG allocations'!S29</f>
        <v>18.98113783403214</v>
      </c>
      <c r="F27" s="190">
        <f>'[2]2015-16 DSG allocations'!V29+'[2]2015-16 DSG allocations'!W29</f>
        <v>5.2416735201449613E-2</v>
      </c>
      <c r="G27" s="192">
        <f t="shared" si="0"/>
        <v>195.98400000000001</v>
      </c>
      <c r="H27" s="193">
        <v>91.094362403454099</v>
      </c>
      <c r="I27" s="194">
        <v>10.849921220000001</v>
      </c>
      <c r="J27" s="195">
        <v>17.906343834032139</v>
      </c>
      <c r="K27" s="194">
        <v>5.2416735201449613E-2</v>
      </c>
      <c r="L27" s="196">
        <v>119.90300000000001</v>
      </c>
    </row>
    <row r="28" spans="1:12" s="188" customFormat="1" ht="12.75" hidden="1" x14ac:dyDescent="0.2">
      <c r="A28" s="76">
        <v>312</v>
      </c>
      <c r="B28" s="179" t="s">
        <v>60</v>
      </c>
      <c r="C28" s="189">
        <v>204.19068438116776</v>
      </c>
      <c r="D28" s="190">
        <f>'[2]2015-16 DSG allocations'!R30</f>
        <v>19.29972995</v>
      </c>
      <c r="E28" s="191">
        <f>'[2]2015-16 DSG allocations'!S30</f>
        <v>32.500580470948577</v>
      </c>
      <c r="F28" s="190">
        <f>'[2]2015-16 DSG allocations'!V30+'[2]2015-16 DSG allocations'!W30</f>
        <v>5.9395534242663563E-2</v>
      </c>
      <c r="G28" s="192">
        <f t="shared" si="0"/>
        <v>256.05</v>
      </c>
      <c r="H28" s="193">
        <v>90.362606521062744</v>
      </c>
      <c r="I28" s="194">
        <v>19.29972995</v>
      </c>
      <c r="J28" s="195">
        <v>27.405915470948578</v>
      </c>
      <c r="K28" s="194">
        <v>5.9395534242663563E-2</v>
      </c>
      <c r="L28" s="196">
        <v>137.12799999999999</v>
      </c>
    </row>
    <row r="29" spans="1:12" s="188" customFormat="1" ht="12.75" hidden="1" x14ac:dyDescent="0.2">
      <c r="A29" s="76">
        <v>313</v>
      </c>
      <c r="B29" s="179" t="s">
        <v>61</v>
      </c>
      <c r="C29" s="189">
        <v>179.19878510848929</v>
      </c>
      <c r="D29" s="190">
        <f>'[2]2015-16 DSG allocations'!R31</f>
        <v>13.194183299999999</v>
      </c>
      <c r="E29" s="191">
        <f>'[2]2015-16 DSG allocations'!S31</f>
        <v>33.150418464400879</v>
      </c>
      <c r="F29" s="190">
        <f>'[2]2015-16 DSG allocations'!V31+'[2]2015-16 DSG allocations'!W31</f>
        <v>5.0847892777828335E-2</v>
      </c>
      <c r="G29" s="192">
        <f t="shared" si="0"/>
        <v>225.59399999999999</v>
      </c>
      <c r="H29" s="193">
        <v>107.8373418716473</v>
      </c>
      <c r="I29" s="194">
        <v>13.194183299999999</v>
      </c>
      <c r="J29" s="195">
        <v>31.576437464400879</v>
      </c>
      <c r="K29" s="194">
        <v>5.0847892777828335E-2</v>
      </c>
      <c r="L29" s="196">
        <v>152.65899999999999</v>
      </c>
    </row>
    <row r="30" spans="1:12" s="188" customFormat="1" ht="12.75" hidden="1" x14ac:dyDescent="0.2">
      <c r="A30" s="76">
        <v>314</v>
      </c>
      <c r="B30" s="179" t="s">
        <v>62</v>
      </c>
      <c r="C30" s="189">
        <v>93.385774399999988</v>
      </c>
      <c r="D30" s="190">
        <f>'[2]2015-16 DSG allocations'!R32</f>
        <v>7.6083334000000011</v>
      </c>
      <c r="E30" s="191">
        <f>'[2]2015-16 DSG allocations'!S32</f>
        <v>18.497238454114839</v>
      </c>
      <c r="F30" s="190">
        <f>'[2]2015-16 DSG allocations'!V32+'[2]2015-16 DSG allocations'!W32</f>
        <v>3.0485937956525835E-2</v>
      </c>
      <c r="G30" s="192">
        <f t="shared" si="0"/>
        <v>119.52200000000001</v>
      </c>
      <c r="H30" s="193">
        <v>50.79104946392399</v>
      </c>
      <c r="I30" s="194">
        <v>7.6083334000000011</v>
      </c>
      <c r="J30" s="195">
        <v>17.041240454114838</v>
      </c>
      <c r="K30" s="194">
        <v>3.0485937956525835E-2</v>
      </c>
      <c r="L30" s="196">
        <v>75.471000000000004</v>
      </c>
    </row>
    <row r="31" spans="1:12" s="188" customFormat="1" ht="12.75" hidden="1" x14ac:dyDescent="0.2">
      <c r="A31" s="76">
        <v>315</v>
      </c>
      <c r="B31" s="179" t="s">
        <v>63</v>
      </c>
      <c r="C31" s="189">
        <v>116.84535924981849</v>
      </c>
      <c r="D31" s="190">
        <f>'[2]2015-16 DSG allocations'!R33</f>
        <v>11.12153949</v>
      </c>
      <c r="E31" s="191">
        <f>'[2]2015-16 DSG allocations'!S33</f>
        <v>27.570252234383698</v>
      </c>
      <c r="F31" s="190">
        <f>'[2]2015-16 DSG allocations'!V33+'[2]2015-16 DSG allocations'!W33</f>
        <v>3.3250160314780147E-2</v>
      </c>
      <c r="G31" s="192">
        <f t="shared" si="0"/>
        <v>155.57</v>
      </c>
      <c r="H31" s="193">
        <v>100.34421340731448</v>
      </c>
      <c r="I31" s="194">
        <v>11.12153949</v>
      </c>
      <c r="J31" s="195">
        <v>26.683934234383699</v>
      </c>
      <c r="K31" s="194">
        <v>3.3250160314780147E-2</v>
      </c>
      <c r="L31" s="196">
        <v>138.18299999999999</v>
      </c>
    </row>
    <row r="32" spans="1:12" s="188" customFormat="1" ht="12.75" hidden="1" x14ac:dyDescent="0.2">
      <c r="A32" s="76">
        <v>316</v>
      </c>
      <c r="B32" s="179" t="s">
        <v>64</v>
      </c>
      <c r="C32" s="189">
        <v>316.51887439466037</v>
      </c>
      <c r="D32" s="190">
        <f>'[2]2015-16 DSG allocations'!R34</f>
        <v>21.897824149999998</v>
      </c>
      <c r="E32" s="191">
        <f>'[2]2015-16 DSG allocations'!S34</f>
        <v>41.062440315210694</v>
      </c>
      <c r="F32" s="190">
        <f>'[2]2015-16 DSG allocations'!V34+'[2]2015-16 DSG allocations'!W34</f>
        <v>7.4103057001774678E-2</v>
      </c>
      <c r="G32" s="192">
        <f t="shared" si="0"/>
        <v>379.553</v>
      </c>
      <c r="H32" s="193">
        <v>265.84062039954534</v>
      </c>
      <c r="I32" s="194">
        <v>21.897824149999998</v>
      </c>
      <c r="J32" s="195">
        <v>39.689108315210696</v>
      </c>
      <c r="K32" s="194">
        <v>7.4103057001774678E-2</v>
      </c>
      <c r="L32" s="196">
        <v>327.50200000000001</v>
      </c>
    </row>
    <row r="33" spans="1:12" s="188" customFormat="1" ht="12.75" hidden="1" x14ac:dyDescent="0.2">
      <c r="A33" s="76">
        <v>317</v>
      </c>
      <c r="B33" s="179" t="s">
        <v>65</v>
      </c>
      <c r="C33" s="189">
        <v>215.30113690862939</v>
      </c>
      <c r="D33" s="190">
        <f>'[2]2015-16 DSG allocations'!R35</f>
        <v>18.387692200000004</v>
      </c>
      <c r="E33" s="191">
        <f>'[2]2015-16 DSG allocations'!S35</f>
        <v>35.959288200485815</v>
      </c>
      <c r="F33" s="190">
        <f>'[2]2015-16 DSG allocations'!V35+'[2]2015-16 DSG allocations'!W35</f>
        <v>6.5672403786502034E-2</v>
      </c>
      <c r="G33" s="192">
        <f t="shared" si="0"/>
        <v>269.714</v>
      </c>
      <c r="H33" s="193">
        <v>173.9305127373284</v>
      </c>
      <c r="I33" s="194">
        <v>18.387692200000004</v>
      </c>
      <c r="J33" s="195">
        <v>34.419469800485814</v>
      </c>
      <c r="K33" s="194">
        <v>6.5672403786502034E-2</v>
      </c>
      <c r="L33" s="196">
        <v>226.803</v>
      </c>
    </row>
    <row r="34" spans="1:12" s="188" customFormat="1" ht="12.75" hidden="1" x14ac:dyDescent="0.2">
      <c r="A34" s="76">
        <v>318</v>
      </c>
      <c r="B34" s="179" t="s">
        <v>66</v>
      </c>
      <c r="C34" s="189">
        <v>102.64053141718398</v>
      </c>
      <c r="D34" s="190">
        <f>'[2]2015-16 DSG allocations'!R36</f>
        <v>9.4883257099999998</v>
      </c>
      <c r="E34" s="191">
        <f>'[2]2015-16 DSG allocations'!S36</f>
        <v>20.647257773439577</v>
      </c>
      <c r="F34" s="190">
        <f>'[2]2015-16 DSG allocations'!V36+'[2]2015-16 DSG allocations'!W36</f>
        <v>3.3878597193840676E-2</v>
      </c>
      <c r="G34" s="192">
        <f t="shared" si="0"/>
        <v>132.81</v>
      </c>
      <c r="H34" s="193">
        <v>66.149668805574976</v>
      </c>
      <c r="I34" s="194">
        <v>9.4883257099999998</v>
      </c>
      <c r="J34" s="195">
        <v>19.903939773439578</v>
      </c>
      <c r="K34" s="194">
        <v>3.3878597193840676E-2</v>
      </c>
      <c r="L34" s="196">
        <v>95.575999999999993</v>
      </c>
    </row>
    <row r="35" spans="1:12" s="188" customFormat="1" ht="12.75" hidden="1" x14ac:dyDescent="0.2">
      <c r="A35" s="76">
        <v>319</v>
      </c>
      <c r="B35" s="179" t="s">
        <v>67</v>
      </c>
      <c r="C35" s="189">
        <v>136.38064241000001</v>
      </c>
      <c r="D35" s="190">
        <f>'[2]2015-16 DSG allocations'!R37</f>
        <v>10.190704080000001</v>
      </c>
      <c r="E35" s="191">
        <f>'[2]2015-16 DSG allocations'!S37</f>
        <v>31.856137839168085</v>
      </c>
      <c r="F35" s="190">
        <f>'[2]2015-16 DSG allocations'!V37+'[2]2015-16 DSG allocations'!W37</f>
        <v>4.3797100967652811E-2</v>
      </c>
      <c r="G35" s="192">
        <f t="shared" si="0"/>
        <v>178.471</v>
      </c>
      <c r="H35" s="193">
        <v>72.241682925109004</v>
      </c>
      <c r="I35" s="194">
        <v>10.190704080000001</v>
      </c>
      <c r="J35" s="195">
        <v>27.023463839168084</v>
      </c>
      <c r="K35" s="194">
        <v>4.3797100967652811E-2</v>
      </c>
      <c r="L35" s="196">
        <v>109.5</v>
      </c>
    </row>
    <row r="36" spans="1:12" s="188" customFormat="1" ht="12.75" hidden="1" x14ac:dyDescent="0.2">
      <c r="A36" s="76">
        <v>320</v>
      </c>
      <c r="B36" s="179" t="s">
        <v>68</v>
      </c>
      <c r="C36" s="189">
        <v>192.81074366567429</v>
      </c>
      <c r="D36" s="190">
        <f>'[2]2015-16 DSG allocations'!R38</f>
        <v>17.4651669</v>
      </c>
      <c r="E36" s="191">
        <f>'[2]2015-16 DSG allocations'!S38</f>
        <v>34.23309292555895</v>
      </c>
      <c r="F36" s="190">
        <f>'[2]2015-16 DSG allocations'!V38+'[2]2015-16 DSG allocations'!W38</f>
        <v>5.3498126585226805E-2</v>
      </c>
      <c r="G36" s="192">
        <f t="shared" si="0"/>
        <v>244.56299999999999</v>
      </c>
      <c r="H36" s="193">
        <v>131.60030333645429</v>
      </c>
      <c r="I36" s="194">
        <v>17.4651669</v>
      </c>
      <c r="J36" s="195">
        <v>26.552652925558952</v>
      </c>
      <c r="K36" s="194">
        <v>5.3498126585226805E-2</v>
      </c>
      <c r="L36" s="196">
        <v>175.672</v>
      </c>
    </row>
    <row r="37" spans="1:12" s="188" customFormat="1" ht="12.75" hidden="1" x14ac:dyDescent="0.2">
      <c r="A37" s="76">
        <v>330</v>
      </c>
      <c r="B37" s="179" t="s">
        <v>71</v>
      </c>
      <c r="C37" s="189">
        <v>869.91786136819951</v>
      </c>
      <c r="D37" s="190">
        <f>'[2]2015-16 DSG allocations'!R39</f>
        <v>81.586964550000005</v>
      </c>
      <c r="E37" s="191">
        <f>'[2]2015-16 DSG allocations'!S39</f>
        <v>123.30155125975527</v>
      </c>
      <c r="F37" s="190">
        <f>'[2]2015-16 DSG allocations'!V39+'[2]2015-16 DSG allocations'!W39</f>
        <v>0.24665622555852107</v>
      </c>
      <c r="G37" s="192">
        <f t="shared" si="0"/>
        <v>1075.0530000000001</v>
      </c>
      <c r="H37" s="193">
        <v>524.47949941234765</v>
      </c>
      <c r="I37" s="194">
        <v>81.586964550000005</v>
      </c>
      <c r="J37" s="195">
        <v>103.27061845975527</v>
      </c>
      <c r="K37" s="194">
        <v>0.24665622555852107</v>
      </c>
      <c r="L37" s="196">
        <v>709.58399999999995</v>
      </c>
    </row>
    <row r="38" spans="1:12" s="188" customFormat="1" ht="12.75" hidden="1" x14ac:dyDescent="0.2">
      <c r="A38" s="76">
        <v>331</v>
      </c>
      <c r="B38" s="179" t="s">
        <v>72</v>
      </c>
      <c r="C38" s="189">
        <v>224.11376147641985</v>
      </c>
      <c r="D38" s="190">
        <f>'[2]2015-16 DSG allocations'!R40</f>
        <v>16.563302919999998</v>
      </c>
      <c r="E38" s="191">
        <f>'[2]2015-16 DSG allocations'!S40</f>
        <v>29.725427468825128</v>
      </c>
      <c r="F38" s="190">
        <f>'[2]2015-16 DSG allocations'!V40+'[2]2015-16 DSG allocations'!W40</f>
        <v>6.8199649946924443E-2</v>
      </c>
      <c r="G38" s="192">
        <f t="shared" si="0"/>
        <v>270.471</v>
      </c>
      <c r="H38" s="193">
        <v>138.59927259146588</v>
      </c>
      <c r="I38" s="194">
        <v>16.563302919999998</v>
      </c>
      <c r="J38" s="195">
        <v>26.388762468825128</v>
      </c>
      <c r="K38" s="194">
        <v>6.8199649946924443E-2</v>
      </c>
      <c r="L38" s="196">
        <v>181.62</v>
      </c>
    </row>
    <row r="39" spans="1:12" s="188" customFormat="1" ht="12.75" hidden="1" x14ac:dyDescent="0.2">
      <c r="A39" s="76">
        <v>332</v>
      </c>
      <c r="B39" s="179" t="s">
        <v>73</v>
      </c>
      <c r="C39" s="189">
        <v>191.19059565999999</v>
      </c>
      <c r="D39" s="190">
        <f>'[2]2015-16 DSG allocations'!R41</f>
        <v>13.526848609999998</v>
      </c>
      <c r="E39" s="191">
        <f>'[2]2015-16 DSG allocations'!S41</f>
        <v>30.807072629820674</v>
      </c>
      <c r="F39" s="190">
        <f>'[2]2015-16 DSG allocations'!V41+'[2]2015-16 DSG allocations'!W41</f>
        <v>6.4414030179027595E-2</v>
      </c>
      <c r="G39" s="192">
        <f t="shared" si="0"/>
        <v>235.589</v>
      </c>
      <c r="H39" s="193">
        <v>137.85113437918099</v>
      </c>
      <c r="I39" s="194">
        <v>13.526848609999998</v>
      </c>
      <c r="J39" s="195">
        <v>30.059392629820675</v>
      </c>
      <c r="K39" s="194">
        <v>6.4414030179027595E-2</v>
      </c>
      <c r="L39" s="196">
        <v>181.50200000000001</v>
      </c>
    </row>
    <row r="40" spans="1:12" s="188" customFormat="1" ht="12.75" hidden="1" x14ac:dyDescent="0.2">
      <c r="A40" s="76">
        <v>333</v>
      </c>
      <c r="B40" s="179" t="s">
        <v>74</v>
      </c>
      <c r="C40" s="189">
        <v>228.73414219453289</v>
      </c>
      <c r="D40" s="190">
        <f>'[2]2015-16 DSG allocations'!R42</f>
        <v>16.47115174</v>
      </c>
      <c r="E40" s="191">
        <f>'[2]2015-16 DSG allocations'!S42</f>
        <v>36.925966659232891</v>
      </c>
      <c r="F40" s="190">
        <f>'[2]2015-16 DSG allocations'!V42+'[2]2015-16 DSG allocations'!W42</f>
        <v>6.7149755399567954E-2</v>
      </c>
      <c r="G40" s="192">
        <f t="shared" si="0"/>
        <v>282.19799999999998</v>
      </c>
      <c r="H40" s="193">
        <v>141.55657115644289</v>
      </c>
      <c r="I40" s="194">
        <v>16.47115174</v>
      </c>
      <c r="J40" s="195">
        <v>35.601129659232889</v>
      </c>
      <c r="K40" s="194">
        <v>6.7149755399567954E-2</v>
      </c>
      <c r="L40" s="196">
        <v>193.696</v>
      </c>
    </row>
    <row r="41" spans="1:12" s="188" customFormat="1" ht="12.75" hidden="1" x14ac:dyDescent="0.2">
      <c r="A41" s="76">
        <v>334</v>
      </c>
      <c r="B41" s="179" t="s">
        <v>75</v>
      </c>
      <c r="C41" s="189">
        <v>142.02617523442174</v>
      </c>
      <c r="D41" s="190">
        <f>'[2]2015-16 DSG allocations'!R43</f>
        <v>8.0500073400000005</v>
      </c>
      <c r="E41" s="191">
        <f>'[2]2015-16 DSG allocations'!S43</f>
        <v>24.713084076527</v>
      </c>
      <c r="F41" s="190">
        <f>'[2]2015-16 DSG allocations'!V43+'[2]2015-16 DSG allocations'!W43</f>
        <v>4.7029276324157439E-2</v>
      </c>
      <c r="G41" s="192">
        <f t="shared" si="0"/>
        <v>174.83600000000001</v>
      </c>
      <c r="H41" s="193">
        <v>74.46592900006074</v>
      </c>
      <c r="I41" s="194">
        <v>8.0500073400000005</v>
      </c>
      <c r="J41" s="195">
        <v>22.231588076527</v>
      </c>
      <c r="K41" s="194">
        <v>4.7029276324157439E-2</v>
      </c>
      <c r="L41" s="196">
        <v>104.795</v>
      </c>
    </row>
    <row r="42" spans="1:12" s="188" customFormat="1" ht="12.75" hidden="1" x14ac:dyDescent="0.2">
      <c r="A42" s="76">
        <v>335</v>
      </c>
      <c r="B42" s="179" t="s">
        <v>76</v>
      </c>
      <c r="C42" s="189">
        <v>190.94906005124557</v>
      </c>
      <c r="D42" s="190">
        <f>'[2]2015-16 DSG allocations'!R44</f>
        <v>14.817177280000001</v>
      </c>
      <c r="E42" s="191">
        <f>'[2]2015-16 DSG allocations'!S44</f>
        <v>28.358971300014463</v>
      </c>
      <c r="F42" s="190">
        <f>'[2]2015-16 DSG allocations'!V44+'[2]2015-16 DSG allocations'!W44</f>
        <v>5.9930980461815372E-2</v>
      </c>
      <c r="G42" s="192">
        <f t="shared" si="0"/>
        <v>234.185</v>
      </c>
      <c r="H42" s="193">
        <v>103.60970583399357</v>
      </c>
      <c r="I42" s="194">
        <v>14.817177280000001</v>
      </c>
      <c r="J42" s="195">
        <v>27.162973300014464</v>
      </c>
      <c r="K42" s="194">
        <v>5.9930980461815372E-2</v>
      </c>
      <c r="L42" s="196">
        <v>145.65</v>
      </c>
    </row>
    <row r="43" spans="1:12" s="188" customFormat="1" ht="12.75" hidden="1" x14ac:dyDescent="0.2">
      <c r="A43" s="76">
        <v>336</v>
      </c>
      <c r="B43" s="179" t="s">
        <v>77</v>
      </c>
      <c r="C43" s="189">
        <v>161.98619288212592</v>
      </c>
      <c r="D43" s="190">
        <f>'[2]2015-16 DSG allocations'!R45</f>
        <v>14.26482442</v>
      </c>
      <c r="E43" s="191">
        <f>'[2]2015-16 DSG allocations'!S45</f>
        <v>27.668669595297313</v>
      </c>
      <c r="F43" s="190">
        <f>'[2]2015-16 DSG allocations'!V45+'[2]2015-16 DSG allocations'!W45</f>
        <v>5.0295948215789497E-2</v>
      </c>
      <c r="G43" s="192">
        <f t="shared" si="0"/>
        <v>203.97</v>
      </c>
      <c r="H43" s="193">
        <v>95.462097240646912</v>
      </c>
      <c r="I43" s="194">
        <v>14.26482442</v>
      </c>
      <c r="J43" s="195">
        <v>25.842383452440171</v>
      </c>
      <c r="K43" s="194">
        <v>5.0295948215789497E-2</v>
      </c>
      <c r="L43" s="196">
        <v>135.62</v>
      </c>
    </row>
    <row r="44" spans="1:12" s="188" customFormat="1" ht="12.75" hidden="1" x14ac:dyDescent="0.2">
      <c r="A44" s="76">
        <v>340</v>
      </c>
      <c r="B44" s="179" t="s">
        <v>79</v>
      </c>
      <c r="C44" s="189">
        <v>85.466172399999991</v>
      </c>
      <c r="D44" s="190">
        <f>'[2]2015-16 DSG allocations'!R46</f>
        <v>8.5593857500000006</v>
      </c>
      <c r="E44" s="191">
        <f>'[2]2015-16 DSG allocations'!S46</f>
        <v>19.702403530928258</v>
      </c>
      <c r="F44" s="190">
        <f>'[2]2015-16 DSG allocations'!V46+'[2]2015-16 DSG allocations'!W46</f>
        <v>2.6530835211698585E-2</v>
      </c>
      <c r="G44" s="192">
        <f t="shared" si="0"/>
        <v>113.754</v>
      </c>
      <c r="H44" s="193">
        <v>68.315599726030996</v>
      </c>
      <c r="I44" s="194">
        <v>8.5593857500000006</v>
      </c>
      <c r="J44" s="195">
        <v>18.790576530928259</v>
      </c>
      <c r="K44" s="194">
        <v>2.6530835211698585E-2</v>
      </c>
      <c r="L44" s="196">
        <v>95.691999999999993</v>
      </c>
    </row>
    <row r="45" spans="1:12" s="188" customFormat="1" ht="12.75" hidden="1" x14ac:dyDescent="0.2">
      <c r="A45" s="76">
        <v>341</v>
      </c>
      <c r="B45" s="179" t="s">
        <v>80</v>
      </c>
      <c r="C45" s="189">
        <v>289.00248082301925</v>
      </c>
      <c r="D45" s="190">
        <f>'[2]2015-16 DSG allocations'!R47</f>
        <v>26.980795839999999</v>
      </c>
      <c r="E45" s="191">
        <f>'[2]2015-16 DSG allocations'!S47</f>
        <v>43.977307737843965</v>
      </c>
      <c r="F45" s="190">
        <f>'[2]2015-16 DSG allocations'!V47+'[2]2015-16 DSG allocations'!W47</f>
        <v>7.9785986201680023E-2</v>
      </c>
      <c r="G45" s="192">
        <f t="shared" si="0"/>
        <v>360.04</v>
      </c>
      <c r="H45" s="193">
        <v>227.88230176638226</v>
      </c>
      <c r="I45" s="194">
        <v>26.980795839999999</v>
      </c>
      <c r="J45" s="195">
        <v>40.771153737843967</v>
      </c>
      <c r="K45" s="194">
        <v>7.9785986201680023E-2</v>
      </c>
      <c r="L45" s="196">
        <v>295.714</v>
      </c>
    </row>
    <row r="46" spans="1:12" s="188" customFormat="1" ht="12.75" hidden="1" x14ac:dyDescent="0.2">
      <c r="A46" s="76">
        <v>342</v>
      </c>
      <c r="B46" s="179" t="s">
        <v>81</v>
      </c>
      <c r="C46" s="189">
        <v>103.28595903</v>
      </c>
      <c r="D46" s="190">
        <f>'[2]2015-16 DSG allocations'!R48</f>
        <v>7.4187384999999999</v>
      </c>
      <c r="E46" s="191">
        <f>'[2]2015-16 DSG allocations'!S48</f>
        <v>18.40405385443043</v>
      </c>
      <c r="F46" s="190">
        <f>'[2]2015-16 DSG allocations'!V48+'[2]2015-16 DSG allocations'!W48</f>
        <v>3.476800786038696E-2</v>
      </c>
      <c r="G46" s="192">
        <f t="shared" si="0"/>
        <v>129.14400000000001</v>
      </c>
      <c r="H46" s="193">
        <v>90.192336418623995</v>
      </c>
      <c r="I46" s="194">
        <v>7.4187384999999999</v>
      </c>
      <c r="J46" s="195">
        <v>17.558039854430429</v>
      </c>
      <c r="K46" s="194">
        <v>3.476800786038696E-2</v>
      </c>
      <c r="L46" s="196">
        <v>115.20399999999999</v>
      </c>
    </row>
    <row r="47" spans="1:12" s="188" customFormat="1" ht="12.75" hidden="1" x14ac:dyDescent="0.2">
      <c r="A47" s="76">
        <v>343</v>
      </c>
      <c r="B47" s="179" t="s">
        <v>82</v>
      </c>
      <c r="C47" s="189">
        <v>154.94101351579963</v>
      </c>
      <c r="D47" s="190">
        <f>'[2]2015-16 DSG allocations'!R49</f>
        <v>12.186874360000001</v>
      </c>
      <c r="E47" s="191">
        <f>'[2]2015-16 DSG allocations'!S49</f>
        <v>27.090628557663717</v>
      </c>
      <c r="F47" s="190">
        <f>'[2]2015-16 DSG allocations'!V49+'[2]2015-16 DSG allocations'!W49</f>
        <v>5.1740303143081361E-2</v>
      </c>
      <c r="G47" s="192">
        <f t="shared" si="0"/>
        <v>194.27</v>
      </c>
      <c r="H47" s="193">
        <v>110.97443014236262</v>
      </c>
      <c r="I47" s="194">
        <v>12.186874360000001</v>
      </c>
      <c r="J47" s="195">
        <v>25.697459557663716</v>
      </c>
      <c r="K47" s="194">
        <v>5.1740303143081361E-2</v>
      </c>
      <c r="L47" s="196">
        <v>148.911</v>
      </c>
    </row>
    <row r="48" spans="1:12" s="188" customFormat="1" ht="12.75" hidden="1" x14ac:dyDescent="0.2">
      <c r="A48" s="76">
        <v>344</v>
      </c>
      <c r="B48" s="179" t="s">
        <v>83</v>
      </c>
      <c r="C48" s="189">
        <v>191.24535037536461</v>
      </c>
      <c r="D48" s="190">
        <f>'[2]2015-16 DSG allocations'!R50</f>
        <v>15.409133240000001</v>
      </c>
      <c r="E48" s="191">
        <f>'[2]2015-16 DSG allocations'!S50</f>
        <v>33.975072225318236</v>
      </c>
      <c r="F48" s="190">
        <f>'[2]2015-16 DSG allocations'!V50+'[2]2015-16 DSG allocations'!W50</f>
        <v>6.1976774979807171E-2</v>
      </c>
      <c r="G48" s="192">
        <f t="shared" si="0"/>
        <v>240.69200000000001</v>
      </c>
      <c r="H48" s="193">
        <v>125.02777727267861</v>
      </c>
      <c r="I48" s="194">
        <v>15.409133240000001</v>
      </c>
      <c r="J48" s="195">
        <v>29.886951225318235</v>
      </c>
      <c r="K48" s="194">
        <v>6.1976774979807171E-2</v>
      </c>
      <c r="L48" s="196">
        <v>170.386</v>
      </c>
    </row>
    <row r="49" spans="1:12" s="188" customFormat="1" ht="12.75" hidden="1" x14ac:dyDescent="0.2">
      <c r="A49" s="76">
        <v>350</v>
      </c>
      <c r="B49" s="179" t="s">
        <v>84</v>
      </c>
      <c r="C49" s="189">
        <v>192.50318610017621</v>
      </c>
      <c r="D49" s="190">
        <f>'[2]2015-16 DSG allocations'!R51</f>
        <v>16.837377110000002</v>
      </c>
      <c r="E49" s="191">
        <f>'[2]2015-16 DSG allocations'!S51</f>
        <v>27.549981214831309</v>
      </c>
      <c r="F49" s="190">
        <f>'[2]2015-16 DSG allocations'!V51+'[2]2015-16 DSG allocations'!W51</f>
        <v>6.290368188018762E-2</v>
      </c>
      <c r="G49" s="192">
        <f t="shared" si="0"/>
        <v>236.953</v>
      </c>
      <c r="H49" s="193">
        <v>159.39687091658823</v>
      </c>
      <c r="I49" s="194">
        <v>16.837377110000002</v>
      </c>
      <c r="J49" s="195">
        <v>26.22864521483131</v>
      </c>
      <c r="K49" s="194">
        <v>6.290368188018762E-2</v>
      </c>
      <c r="L49" s="196">
        <v>202.52600000000001</v>
      </c>
    </row>
    <row r="50" spans="1:12" s="188" customFormat="1" ht="12.75" hidden="1" x14ac:dyDescent="0.2">
      <c r="A50" s="76">
        <v>351</v>
      </c>
      <c r="B50" s="179" t="s">
        <v>85</v>
      </c>
      <c r="C50" s="189">
        <v>117.61753476000001</v>
      </c>
      <c r="D50" s="190">
        <f>'[2]2015-16 DSG allocations'!R52</f>
        <v>8.6051304500000008</v>
      </c>
      <c r="E50" s="191">
        <f>'[2]2015-16 DSG allocations'!S52</f>
        <v>24.171852837284039</v>
      </c>
      <c r="F50" s="190">
        <f>'[2]2015-16 DSG allocations'!V52+'[2]2015-16 DSG allocations'!W52</f>
        <v>3.9786503796750999E-2</v>
      </c>
      <c r="G50" s="192">
        <f t="shared" si="0"/>
        <v>150.434</v>
      </c>
      <c r="H50" s="193">
        <v>111.88103799812201</v>
      </c>
      <c r="I50" s="194">
        <v>8.6051304500000008</v>
      </c>
      <c r="J50" s="195">
        <v>23.344527837284041</v>
      </c>
      <c r="K50" s="194">
        <v>3.9786503796750999E-2</v>
      </c>
      <c r="L50" s="196">
        <v>143.87</v>
      </c>
    </row>
    <row r="51" spans="1:12" s="188" customFormat="1" ht="12.75" hidden="1" x14ac:dyDescent="0.2">
      <c r="A51" s="76">
        <v>352</v>
      </c>
      <c r="B51" s="179" t="s">
        <v>86</v>
      </c>
      <c r="C51" s="189">
        <v>350.12857320722003</v>
      </c>
      <c r="D51" s="190">
        <f>'[2]2015-16 DSG allocations'!R53</f>
        <v>40.7762642</v>
      </c>
      <c r="E51" s="191">
        <f>'[2]2015-16 DSG allocations'!S53</f>
        <v>64.073363899568577</v>
      </c>
      <c r="F51" s="190">
        <f>'[2]2015-16 DSG allocations'!V53+'[2]2015-16 DSG allocations'!W53</f>
        <v>9.5531404713320708E-2</v>
      </c>
      <c r="G51" s="192">
        <f t="shared" si="0"/>
        <v>455.07400000000001</v>
      </c>
      <c r="H51" s="193">
        <v>211.462514250585</v>
      </c>
      <c r="I51" s="194">
        <v>40.7762642</v>
      </c>
      <c r="J51" s="195">
        <v>60.014383899568578</v>
      </c>
      <c r="K51" s="194">
        <v>9.5531404713320708E-2</v>
      </c>
      <c r="L51" s="196">
        <v>312.34899999999999</v>
      </c>
    </row>
    <row r="52" spans="1:12" s="188" customFormat="1" ht="12.75" hidden="1" x14ac:dyDescent="0.2">
      <c r="A52" s="76">
        <v>353</v>
      </c>
      <c r="B52" s="179" t="s">
        <v>87</v>
      </c>
      <c r="C52" s="189">
        <v>180.22624276635335</v>
      </c>
      <c r="D52" s="190">
        <f>'[2]2015-16 DSG allocations'!R54</f>
        <v>14.327383900000001</v>
      </c>
      <c r="E52" s="191">
        <f>'[2]2015-16 DSG allocations'!S54</f>
        <v>25.584066016321394</v>
      </c>
      <c r="F52" s="190">
        <f>'[2]2015-16 DSG allocations'!V54+'[2]2015-16 DSG allocations'!W54</f>
        <v>5.6179857229045962E-2</v>
      </c>
      <c r="G52" s="192">
        <f t="shared" si="0"/>
        <v>220.19399999999999</v>
      </c>
      <c r="H52" s="193">
        <v>122.51853830174235</v>
      </c>
      <c r="I52" s="194">
        <v>14.327383900000001</v>
      </c>
      <c r="J52" s="195">
        <v>21.799917016321395</v>
      </c>
      <c r="K52" s="194">
        <v>5.6179857229045962E-2</v>
      </c>
      <c r="L52" s="196">
        <v>158.702</v>
      </c>
    </row>
    <row r="53" spans="1:12" s="188" customFormat="1" ht="12.75" hidden="1" x14ac:dyDescent="0.2">
      <c r="A53" s="76">
        <v>354</v>
      </c>
      <c r="B53" s="179" t="s">
        <v>88</v>
      </c>
      <c r="C53" s="189">
        <v>146.2229046338575</v>
      </c>
      <c r="D53" s="190">
        <f>'[2]2015-16 DSG allocations'!R55</f>
        <v>12.91595143</v>
      </c>
      <c r="E53" s="191">
        <f>'[2]2015-16 DSG allocations'!S55</f>
        <v>22.815773339315982</v>
      </c>
      <c r="F53" s="190">
        <f>'[2]2015-16 DSG allocations'!V55+'[2]2015-16 DSG allocations'!W55</f>
        <v>4.5827896992110935E-2</v>
      </c>
      <c r="G53" s="192">
        <f t="shared" si="0"/>
        <v>182</v>
      </c>
      <c r="H53" s="193">
        <v>125.95970323053849</v>
      </c>
      <c r="I53" s="194">
        <v>12.91595143</v>
      </c>
      <c r="J53" s="195">
        <v>21.857778339315981</v>
      </c>
      <c r="K53" s="194">
        <v>4.5827896992110935E-2</v>
      </c>
      <c r="L53" s="196">
        <v>160.779</v>
      </c>
    </row>
    <row r="54" spans="1:12" s="188" customFormat="1" ht="12.75" hidden="1" x14ac:dyDescent="0.2">
      <c r="A54" s="76">
        <v>355</v>
      </c>
      <c r="B54" s="179" t="s">
        <v>89</v>
      </c>
      <c r="C54" s="189">
        <v>140.56565348207425</v>
      </c>
      <c r="D54" s="190">
        <f>'[2]2015-16 DSG allocations'!R56</f>
        <v>21.95853834</v>
      </c>
      <c r="E54" s="191">
        <f>'[2]2015-16 DSG allocations'!S56</f>
        <v>29.441682960760314</v>
      </c>
      <c r="F54" s="190">
        <f>'[2]2015-16 DSG allocations'!V56+'[2]2015-16 DSG allocations'!W56</f>
        <v>4.4392541160939269E-2</v>
      </c>
      <c r="G54" s="192">
        <f t="shared" si="0"/>
        <v>192.01</v>
      </c>
      <c r="H54" s="193">
        <v>119.97813982381825</v>
      </c>
      <c r="I54" s="194">
        <v>21.95853834</v>
      </c>
      <c r="J54" s="195">
        <v>26.837864960760314</v>
      </c>
      <c r="K54" s="194">
        <v>4.4392541160939269E-2</v>
      </c>
      <c r="L54" s="196">
        <v>168.81899999999999</v>
      </c>
    </row>
    <row r="55" spans="1:12" s="188" customFormat="1" ht="12.75" hidden="1" x14ac:dyDescent="0.2">
      <c r="A55" s="76">
        <v>356</v>
      </c>
      <c r="B55" s="179" t="s">
        <v>90</v>
      </c>
      <c r="C55" s="189">
        <v>154.78881426535975</v>
      </c>
      <c r="D55" s="190">
        <f>'[2]2015-16 DSG allocations'!R57</f>
        <v>15.175147499999998</v>
      </c>
      <c r="E55" s="191">
        <f>'[2]2015-16 DSG allocations'!S57</f>
        <v>28.231048258460955</v>
      </c>
      <c r="F55" s="190">
        <f>'[2]2015-16 DSG allocations'!V57+'[2]2015-16 DSG allocations'!W57</f>
        <v>5.3912085006755935E-2</v>
      </c>
      <c r="G55" s="192">
        <f t="shared" si="0"/>
        <v>198.249</v>
      </c>
      <c r="H55" s="193">
        <v>130.63541902124874</v>
      </c>
      <c r="I55" s="194">
        <v>15.175147499999998</v>
      </c>
      <c r="J55" s="195">
        <v>26.494341258460956</v>
      </c>
      <c r="K55" s="194">
        <v>5.3912085006755935E-2</v>
      </c>
      <c r="L55" s="196">
        <v>172.35900000000001</v>
      </c>
    </row>
    <row r="56" spans="1:12" s="188" customFormat="1" ht="12.75" hidden="1" x14ac:dyDescent="0.2">
      <c r="A56" s="76">
        <v>357</v>
      </c>
      <c r="B56" s="179" t="s">
        <v>91</v>
      </c>
      <c r="C56" s="189">
        <v>150.89138666999997</v>
      </c>
      <c r="D56" s="190">
        <f>'[2]2015-16 DSG allocations'!R58</f>
        <v>10.1349584</v>
      </c>
      <c r="E56" s="191">
        <f>'[2]2015-16 DSG allocations'!S58</f>
        <v>14.732063059309818</v>
      </c>
      <c r="F56" s="190">
        <f>'[2]2015-16 DSG allocations'!V58+'[2]2015-16 DSG allocations'!W58</f>
        <v>4.8050673733799974E-2</v>
      </c>
      <c r="G56" s="192">
        <f t="shared" si="0"/>
        <v>175.80600000000001</v>
      </c>
      <c r="H56" s="193">
        <v>110.66866592317797</v>
      </c>
      <c r="I56" s="194">
        <v>10.1349584</v>
      </c>
      <c r="J56" s="195">
        <v>13.845410059309817</v>
      </c>
      <c r="K56" s="194">
        <v>4.8050673733799974E-2</v>
      </c>
      <c r="L56" s="196">
        <v>134.697</v>
      </c>
    </row>
    <row r="57" spans="1:12" s="188" customFormat="1" ht="12.75" hidden="1" x14ac:dyDescent="0.2">
      <c r="A57" s="76">
        <v>358</v>
      </c>
      <c r="B57" s="179" t="s">
        <v>92</v>
      </c>
      <c r="C57" s="189">
        <v>141.16924143</v>
      </c>
      <c r="D57" s="190">
        <f>'[2]2015-16 DSG allocations'!R59</f>
        <v>12.442196460000002</v>
      </c>
      <c r="E57" s="191">
        <f>'[2]2015-16 DSG allocations'!S59</f>
        <v>24.083469836404863</v>
      </c>
      <c r="F57" s="190">
        <f>'[2]2015-16 DSG allocations'!V59+'[2]2015-16 DSG allocations'!W59</f>
        <v>5.0084469456964834E-2</v>
      </c>
      <c r="G57" s="192">
        <f t="shared" si="0"/>
        <v>177.745</v>
      </c>
      <c r="H57" s="193">
        <v>84.626282659396992</v>
      </c>
      <c r="I57" s="194">
        <v>12.442196460000002</v>
      </c>
      <c r="J57" s="195">
        <v>21.756977836404864</v>
      </c>
      <c r="K57" s="194">
        <v>5.0084469456964834E-2</v>
      </c>
      <c r="L57" s="196">
        <v>118.876</v>
      </c>
    </row>
    <row r="58" spans="1:12" s="188" customFormat="1" ht="12.75" hidden="1" x14ac:dyDescent="0.2">
      <c r="A58" s="76">
        <v>359</v>
      </c>
      <c r="B58" s="179" t="s">
        <v>93</v>
      </c>
      <c r="C58" s="189">
        <v>193.1928674498229</v>
      </c>
      <c r="D58" s="190">
        <f>'[2]2015-16 DSG allocations'!R60</f>
        <v>13.374728339999999</v>
      </c>
      <c r="E58" s="191">
        <f>'[2]2015-16 DSG allocations'!S60</f>
        <v>25.958093129409182</v>
      </c>
      <c r="F58" s="190">
        <f>'[2]2015-16 DSG allocations'!V60+'[2]2015-16 DSG allocations'!W60</f>
        <v>6.3565115445022205E-2</v>
      </c>
      <c r="G58" s="192">
        <f t="shared" si="0"/>
        <v>232.589</v>
      </c>
      <c r="H58" s="193">
        <v>155.08167525329588</v>
      </c>
      <c r="I58" s="194">
        <v>13.374728339999999</v>
      </c>
      <c r="J58" s="195">
        <v>22.531057129409181</v>
      </c>
      <c r="K58" s="194">
        <v>6.3565115445022205E-2</v>
      </c>
      <c r="L58" s="196">
        <v>191.05099999999999</v>
      </c>
    </row>
    <row r="59" spans="1:12" s="188" customFormat="1" ht="12.75" hidden="1" x14ac:dyDescent="0.2">
      <c r="A59" s="76">
        <v>370</v>
      </c>
      <c r="B59" s="179" t="s">
        <v>95</v>
      </c>
      <c r="C59" s="189">
        <v>132.06739507351685</v>
      </c>
      <c r="D59" s="190">
        <f>'[2]2015-16 DSG allocations'!R61</f>
        <v>11.722253819999999</v>
      </c>
      <c r="E59" s="191">
        <f>'[2]2015-16 DSG allocations'!S61</f>
        <v>18.417254550560497</v>
      </c>
      <c r="F59" s="190">
        <f>'[2]2015-16 DSG allocations'!V61+'[2]2015-16 DSG allocations'!W61</f>
        <v>4.3059175085796528E-2</v>
      </c>
      <c r="G59" s="192">
        <f t="shared" si="0"/>
        <v>162.25</v>
      </c>
      <c r="H59" s="193">
        <v>89.688892221278849</v>
      </c>
      <c r="I59" s="194">
        <v>11.722253819999999</v>
      </c>
      <c r="J59" s="195">
        <v>13.415354407703354</v>
      </c>
      <c r="K59" s="194">
        <v>4.3059175085796528E-2</v>
      </c>
      <c r="L59" s="196">
        <v>114.87</v>
      </c>
    </row>
    <row r="60" spans="1:12" s="188" customFormat="1" ht="12.75" hidden="1" x14ac:dyDescent="0.2">
      <c r="A60" s="76">
        <v>371</v>
      </c>
      <c r="B60" s="179" t="s">
        <v>96</v>
      </c>
      <c r="C60" s="189">
        <v>183.66885040810735</v>
      </c>
      <c r="D60" s="190">
        <f>'[2]2015-16 DSG allocations'!R62</f>
        <v>14.281568650000001</v>
      </c>
      <c r="E60" s="191">
        <f>'[2]2015-16 DSG allocations'!S62</f>
        <v>27.802695679394031</v>
      </c>
      <c r="F60" s="190">
        <f>'[2]2015-16 DSG allocations'!V62+'[2]2015-16 DSG allocations'!W62</f>
        <v>5.9055068439449382E-2</v>
      </c>
      <c r="G60" s="192">
        <f t="shared" si="0"/>
        <v>225.81200000000001</v>
      </c>
      <c r="H60" s="193">
        <v>79.426685795238328</v>
      </c>
      <c r="I60" s="194">
        <v>14.281568650000001</v>
      </c>
      <c r="J60" s="195">
        <v>25.906413679394031</v>
      </c>
      <c r="K60" s="194">
        <v>5.9055068439449382E-2</v>
      </c>
      <c r="L60" s="196">
        <v>119.67400000000001</v>
      </c>
    </row>
    <row r="61" spans="1:12" s="188" customFormat="1" ht="12.75" hidden="1" x14ac:dyDescent="0.2">
      <c r="A61" s="76">
        <v>372</v>
      </c>
      <c r="B61" s="179" t="s">
        <v>97</v>
      </c>
      <c r="C61" s="189">
        <v>186.14814854999997</v>
      </c>
      <c r="D61" s="190">
        <f>'[2]2015-16 DSG allocations'!R63</f>
        <v>12.794804560000001</v>
      </c>
      <c r="E61" s="191">
        <f>'[2]2015-16 DSG allocations'!S63</f>
        <v>20.779661969857692</v>
      </c>
      <c r="F61" s="190">
        <f>'[2]2015-16 DSG allocations'!V63+'[2]2015-16 DSG allocations'!W63</f>
        <v>5.7724702063013368E-2</v>
      </c>
      <c r="G61" s="192">
        <f t="shared" si="0"/>
        <v>219.78</v>
      </c>
      <c r="H61" s="193">
        <v>93.415703926765971</v>
      </c>
      <c r="I61" s="194">
        <v>12.794804560000001</v>
      </c>
      <c r="J61" s="195">
        <v>19.553665969857693</v>
      </c>
      <c r="K61" s="194">
        <v>5.7724702063013368E-2</v>
      </c>
      <c r="L61" s="196">
        <v>125.822</v>
      </c>
    </row>
    <row r="62" spans="1:12" s="188" customFormat="1" ht="12.75" hidden="1" x14ac:dyDescent="0.2">
      <c r="A62" s="76">
        <v>373</v>
      </c>
      <c r="B62" s="179" t="s">
        <v>98</v>
      </c>
      <c r="C62" s="189">
        <v>303.68660292963585</v>
      </c>
      <c r="D62" s="190">
        <f>'[2]2015-16 DSG allocations'!R64</f>
        <v>27.083973049999997</v>
      </c>
      <c r="E62" s="191">
        <f>'[2]2015-16 DSG allocations'!S64</f>
        <v>52.437943364384516</v>
      </c>
      <c r="F62" s="190">
        <f>'[2]2015-16 DSG allocations'!V64+'[2]2015-16 DSG allocations'!W64</f>
        <v>9.9694986518265874E-2</v>
      </c>
      <c r="G62" s="192">
        <f t="shared" si="0"/>
        <v>383.30799999999999</v>
      </c>
      <c r="H62" s="193">
        <v>156.3289192873749</v>
      </c>
      <c r="I62" s="194">
        <v>27.083973049999997</v>
      </c>
      <c r="J62" s="195">
        <v>50.013944364384514</v>
      </c>
      <c r="K62" s="194">
        <v>9.9694986518265874E-2</v>
      </c>
      <c r="L62" s="196">
        <v>233.52699999999999</v>
      </c>
    </row>
    <row r="63" spans="1:12" s="188" customFormat="1" ht="12.75" hidden="1" x14ac:dyDescent="0.2">
      <c r="A63" s="76">
        <v>380</v>
      </c>
      <c r="B63" s="179" t="s">
        <v>99</v>
      </c>
      <c r="C63" s="189">
        <v>410.52670670036713</v>
      </c>
      <c r="D63" s="190">
        <f>'[2]2015-16 DSG allocations'!R65</f>
        <v>40.783737360000003</v>
      </c>
      <c r="E63" s="191">
        <f>'[2]2015-16 DSG allocations'!S65</f>
        <v>49.967509941342534</v>
      </c>
      <c r="F63" s="190">
        <f>'[2]2015-16 DSG allocations'!V65+'[2]2015-16 DSG allocations'!W65</f>
        <v>0.11898604890126475</v>
      </c>
      <c r="G63" s="192">
        <f t="shared" si="0"/>
        <v>501.39699999999999</v>
      </c>
      <c r="H63" s="193">
        <v>298.83251432190912</v>
      </c>
      <c r="I63" s="194">
        <v>40.783737360000003</v>
      </c>
      <c r="J63" s="195">
        <v>45.201517941342537</v>
      </c>
      <c r="K63" s="194">
        <v>0.11898604890126475</v>
      </c>
      <c r="L63" s="196">
        <v>384.93700000000001</v>
      </c>
    </row>
    <row r="64" spans="1:12" s="188" customFormat="1" ht="12.75" hidden="1" x14ac:dyDescent="0.2">
      <c r="A64" s="76">
        <v>381</v>
      </c>
      <c r="B64" s="179" t="s">
        <v>100</v>
      </c>
      <c r="C64" s="189">
        <v>140.13834603999999</v>
      </c>
      <c r="D64" s="190">
        <f>'[2]2015-16 DSG allocations'!R66</f>
        <v>11.404264959999999</v>
      </c>
      <c r="E64" s="191">
        <f>'[2]2015-16 DSG allocations'!S66</f>
        <v>19.778929272952503</v>
      </c>
      <c r="F64" s="190">
        <f>'[2]2015-16 DSG allocations'!V66+'[2]2015-16 DSG allocations'!W66</f>
        <v>4.7266252521989328E-2</v>
      </c>
      <c r="G64" s="192">
        <f t="shared" si="0"/>
        <v>171.369</v>
      </c>
      <c r="H64" s="193">
        <v>70.286461019851998</v>
      </c>
      <c r="I64" s="194">
        <v>11.404264959999999</v>
      </c>
      <c r="J64" s="195">
        <v>18.654914272952503</v>
      </c>
      <c r="K64" s="194">
        <v>4.7266252521989328E-2</v>
      </c>
      <c r="L64" s="196">
        <v>100.393</v>
      </c>
    </row>
    <row r="65" spans="1:12" s="188" customFormat="1" ht="12.75" hidden="1" x14ac:dyDescent="0.2">
      <c r="A65" s="76">
        <v>382</v>
      </c>
      <c r="B65" s="179" t="s">
        <v>101</v>
      </c>
      <c r="C65" s="189">
        <v>277.20140785522744</v>
      </c>
      <c r="D65" s="190">
        <f>'[2]2015-16 DSG allocations'!R67</f>
        <v>23.727590399999997</v>
      </c>
      <c r="E65" s="191">
        <f>'[2]2015-16 DSG allocations'!S67</f>
        <v>30.159446966025769</v>
      </c>
      <c r="F65" s="190">
        <f>'[2]2015-16 DSG allocations'!V67+'[2]2015-16 DSG allocations'!W67</f>
        <v>8.8614099495594775E-2</v>
      </c>
      <c r="G65" s="192">
        <f t="shared" si="0"/>
        <v>331.17700000000002</v>
      </c>
      <c r="H65" s="193">
        <v>197.63344858261644</v>
      </c>
      <c r="I65" s="194">
        <v>23.727590399999997</v>
      </c>
      <c r="J65" s="195">
        <v>29.108115966025768</v>
      </c>
      <c r="K65" s="194">
        <v>8.8614099495594775E-2</v>
      </c>
      <c r="L65" s="196">
        <v>250.55799999999999</v>
      </c>
    </row>
    <row r="66" spans="1:12" s="188" customFormat="1" ht="12.75" hidden="1" x14ac:dyDescent="0.2">
      <c r="A66" s="76">
        <v>383</v>
      </c>
      <c r="B66" s="179" t="s">
        <v>102</v>
      </c>
      <c r="C66" s="189">
        <v>456.90873353042957</v>
      </c>
      <c r="D66" s="190">
        <f>'[2]2015-16 DSG allocations'!R68</f>
        <v>39.159627</v>
      </c>
      <c r="E66" s="191">
        <f>'[2]2015-16 DSG allocations'!S68</f>
        <v>58.345880972203268</v>
      </c>
      <c r="F66" s="190">
        <f>'[2]2015-16 DSG allocations'!V68+'[2]2015-16 DSG allocations'!W68</f>
        <v>0.14894553973475899</v>
      </c>
      <c r="G66" s="192">
        <f t="shared" si="0"/>
        <v>554.56299999999999</v>
      </c>
      <c r="H66" s="193">
        <v>334.83578498865256</v>
      </c>
      <c r="I66" s="194">
        <v>39.159627</v>
      </c>
      <c r="J66" s="195">
        <v>55.269192972203271</v>
      </c>
      <c r="K66" s="194">
        <v>0.14894553973475899</v>
      </c>
      <c r="L66" s="196">
        <v>429.41399999999999</v>
      </c>
    </row>
    <row r="67" spans="1:12" s="188" customFormat="1" ht="12.75" hidden="1" x14ac:dyDescent="0.2">
      <c r="A67" s="76">
        <v>384</v>
      </c>
      <c r="B67" s="179" t="s">
        <v>103</v>
      </c>
      <c r="C67" s="189">
        <v>202.81194375000001</v>
      </c>
      <c r="D67" s="190">
        <f>'[2]2015-16 DSG allocations'!R69</f>
        <v>17.19688026</v>
      </c>
      <c r="E67" s="191">
        <f>'[2]2015-16 DSG allocations'!S69</f>
        <v>23.849294149145646</v>
      </c>
      <c r="F67" s="190">
        <f>'[2]2015-16 DSG allocations'!V69+'[2]2015-16 DSG allocations'!W69</f>
        <v>6.6555815055634848E-2</v>
      </c>
      <c r="G67" s="192">
        <f t="shared" si="0"/>
        <v>243.92500000000001</v>
      </c>
      <c r="H67" s="193">
        <v>73.553962715219001</v>
      </c>
      <c r="I67" s="194">
        <v>17.19688026</v>
      </c>
      <c r="J67" s="195">
        <v>22.175955149145647</v>
      </c>
      <c r="K67" s="194">
        <v>6.6555815055634848E-2</v>
      </c>
      <c r="L67" s="196">
        <v>112.99299999999999</v>
      </c>
    </row>
    <row r="68" spans="1:12" s="188" customFormat="1" ht="12.75" hidden="1" x14ac:dyDescent="0.2">
      <c r="A68" s="76">
        <v>390</v>
      </c>
      <c r="B68" s="179" t="s">
        <v>105</v>
      </c>
      <c r="C68" s="189">
        <v>104.51926816</v>
      </c>
      <c r="D68" s="190">
        <f>'[2]2015-16 DSG allocations'!R70</f>
        <v>9.2222317300000007</v>
      </c>
      <c r="E68" s="191">
        <f>'[2]2015-16 DSG allocations'!S70</f>
        <v>20.757870574169974</v>
      </c>
      <c r="F68" s="190">
        <f>'[2]2015-16 DSG allocations'!V70+'[2]2015-16 DSG allocations'!W70</f>
        <v>3.4442540550706453E-2</v>
      </c>
      <c r="G68" s="192">
        <f t="shared" si="0"/>
        <v>134.53399999999999</v>
      </c>
      <c r="H68" s="193">
        <v>67.121762888633995</v>
      </c>
      <c r="I68" s="194">
        <v>9.2222317300000007</v>
      </c>
      <c r="J68" s="195">
        <v>18.955207574169975</v>
      </c>
      <c r="K68" s="194">
        <v>3.4442540550706453E-2</v>
      </c>
      <c r="L68" s="196">
        <v>95.334000000000003</v>
      </c>
    </row>
    <row r="69" spans="1:12" s="188" customFormat="1" ht="12.75" hidden="1" x14ac:dyDescent="0.2">
      <c r="A69" s="76">
        <v>391</v>
      </c>
      <c r="B69" s="179" t="s">
        <v>106</v>
      </c>
      <c r="C69" s="189">
        <v>151.00800557552509</v>
      </c>
      <c r="D69" s="190">
        <f>'[2]2015-16 DSG allocations'!R71</f>
        <v>15.558051800000001</v>
      </c>
      <c r="E69" s="191">
        <f>'[2]2015-16 DSG allocations'!S71</f>
        <v>30.145174438026288</v>
      </c>
      <c r="F69" s="190">
        <f>'[2]2015-16 DSG allocations'!V71+'[2]2015-16 DSG allocations'!W71</f>
        <v>4.7704208533172324E-2</v>
      </c>
      <c r="G69" s="192">
        <f t="shared" ref="G69:G132" si="1">ROUND(C69+D69+E69+F69,3)</f>
        <v>196.75899999999999</v>
      </c>
      <c r="H69" s="193">
        <v>102.98818427205909</v>
      </c>
      <c r="I69" s="194">
        <v>15.558051800000001</v>
      </c>
      <c r="J69" s="195">
        <v>26.467827438026287</v>
      </c>
      <c r="K69" s="194">
        <v>4.7704208533172324E-2</v>
      </c>
      <c r="L69" s="196">
        <v>145.06200000000001</v>
      </c>
    </row>
    <row r="70" spans="1:12" s="188" customFormat="1" ht="13.5" thickBot="1" x14ac:dyDescent="0.25">
      <c r="A70" s="76">
        <v>392</v>
      </c>
      <c r="B70" s="179" t="s">
        <v>0</v>
      </c>
      <c r="C70" s="189">
        <v>114.91511612000001</v>
      </c>
      <c r="D70" s="190">
        <f>'[2]2015-16 DSG allocations'!R72</f>
        <v>7.8350460399999999</v>
      </c>
      <c r="E70" s="191">
        <f>'[2]2015-16 DSG allocations'!S72</f>
        <v>17.741040485726817</v>
      </c>
      <c r="F70" s="190">
        <f>'[2]2015-16 DSG allocations'!V72+'[2]2015-16 DSG allocations'!W72</f>
        <v>3.8054177793612788E-2</v>
      </c>
      <c r="G70" s="192">
        <f t="shared" si="1"/>
        <v>140.529</v>
      </c>
      <c r="H70" s="193">
        <v>103.72463078154401</v>
      </c>
      <c r="I70" s="193">
        <v>7.8350460399999999</v>
      </c>
      <c r="J70" s="212">
        <v>16.091658485726818</v>
      </c>
      <c r="K70" s="196">
        <v>3.8054177793612788E-2</v>
      </c>
      <c r="L70" s="196">
        <v>127.68899999999999</v>
      </c>
    </row>
    <row r="71" spans="1:12" s="188" customFormat="1" ht="12.75" hidden="1" x14ac:dyDescent="0.2">
      <c r="A71" s="76">
        <v>393</v>
      </c>
      <c r="B71" s="179" t="s">
        <v>107</v>
      </c>
      <c r="C71" s="189">
        <v>87.233361060000007</v>
      </c>
      <c r="D71" s="190">
        <f>'[2]2015-16 DSG allocations'!R73</f>
        <v>7.1265257399999999</v>
      </c>
      <c r="E71" s="191">
        <f>'[2]2015-16 DSG allocations'!S73</f>
        <v>16.059141932070954</v>
      </c>
      <c r="F71" s="190">
        <f>'[2]2015-16 DSG allocations'!V73+'[2]2015-16 DSG allocations'!W73</f>
        <v>2.7588229005821911E-2</v>
      </c>
      <c r="G71" s="192">
        <f t="shared" si="1"/>
        <v>110.447</v>
      </c>
      <c r="H71" s="193">
        <v>73.223342521272002</v>
      </c>
      <c r="I71" s="194">
        <v>7.1265257399999999</v>
      </c>
      <c r="J71" s="195">
        <v>15.673813932070955</v>
      </c>
      <c r="K71" s="194">
        <v>2.7588229005821911E-2</v>
      </c>
      <c r="L71" s="196">
        <v>96.051000000000002</v>
      </c>
    </row>
    <row r="72" spans="1:12" s="188" customFormat="1" ht="12.75" hidden="1" x14ac:dyDescent="0.2">
      <c r="A72" s="76">
        <v>394</v>
      </c>
      <c r="B72" s="179" t="s">
        <v>108</v>
      </c>
      <c r="C72" s="189">
        <v>159.53846162638442</v>
      </c>
      <c r="D72" s="190">
        <f>'[2]2015-16 DSG allocations'!R74</f>
        <v>16.130723760000002</v>
      </c>
      <c r="E72" s="191">
        <f>'[2]2015-16 DSG allocations'!S74</f>
        <v>23.20895147947704</v>
      </c>
      <c r="F72" s="190">
        <f>'[2]2015-16 DSG allocations'!V74+'[2]2015-16 DSG allocations'!W74</f>
        <v>5.2140762920430198E-2</v>
      </c>
      <c r="G72" s="192">
        <f t="shared" si="1"/>
        <v>198.93</v>
      </c>
      <c r="H72" s="193">
        <v>82.255184274496415</v>
      </c>
      <c r="I72" s="194">
        <v>16.130723760000002</v>
      </c>
      <c r="J72" s="195">
        <v>17.392669679477038</v>
      </c>
      <c r="K72" s="194">
        <v>5.2140762920430198E-2</v>
      </c>
      <c r="L72" s="196">
        <v>115.831</v>
      </c>
    </row>
    <row r="73" spans="1:12" s="188" customFormat="1" ht="12.75" hidden="1" x14ac:dyDescent="0.2">
      <c r="A73" s="76">
        <v>800</v>
      </c>
      <c r="B73" s="179" t="s">
        <v>111</v>
      </c>
      <c r="C73" s="189">
        <v>97.669671376526622</v>
      </c>
      <c r="D73" s="190">
        <f>'[2]2015-16 DSG allocations'!R75</f>
        <v>6.7783048399999997</v>
      </c>
      <c r="E73" s="191">
        <f>'[2]2015-16 DSG allocations'!S75</f>
        <v>15.82647904714513</v>
      </c>
      <c r="F73" s="190">
        <f>'[2]2015-16 DSG allocations'!V75+'[2]2015-16 DSG allocations'!W75</f>
        <v>3.3544130788039965E-2</v>
      </c>
      <c r="G73" s="192">
        <f t="shared" si="1"/>
        <v>120.30800000000001</v>
      </c>
      <c r="H73" s="193">
        <v>55.253696987893619</v>
      </c>
      <c r="I73" s="194">
        <v>6.7783048399999997</v>
      </c>
      <c r="J73" s="195">
        <v>11.700474047145129</v>
      </c>
      <c r="K73" s="194">
        <v>3.3544130788039965E-2</v>
      </c>
      <c r="L73" s="196">
        <v>73.766000000000005</v>
      </c>
    </row>
    <row r="74" spans="1:12" s="188" customFormat="1" ht="12.75" hidden="1" x14ac:dyDescent="0.2">
      <c r="A74" s="76">
        <v>801</v>
      </c>
      <c r="B74" s="179" t="s">
        <v>112</v>
      </c>
      <c r="C74" s="189">
        <v>234.22449218166221</v>
      </c>
      <c r="D74" s="190">
        <f>'[2]2015-16 DSG allocations'!R76</f>
        <v>30.665936630000001</v>
      </c>
      <c r="E74" s="191">
        <f>'[2]2015-16 DSG allocations'!S76</f>
        <v>42.625524314441719</v>
      </c>
      <c r="F74" s="190">
        <f>'[2]2015-16 DSG allocations'!V76+'[2]2015-16 DSG allocations'!W76</f>
        <v>6.9009568597742307E-2</v>
      </c>
      <c r="G74" s="192">
        <f t="shared" si="1"/>
        <v>307.58499999999998</v>
      </c>
      <c r="H74" s="193">
        <v>98.224285839666209</v>
      </c>
      <c r="I74" s="194">
        <v>30.665936630000001</v>
      </c>
      <c r="J74" s="195">
        <v>37.969864314441722</v>
      </c>
      <c r="K74" s="194">
        <v>6.9009568597742307E-2</v>
      </c>
      <c r="L74" s="196">
        <v>166.929</v>
      </c>
    </row>
    <row r="75" spans="1:12" s="188" customFormat="1" ht="12.75" hidden="1" x14ac:dyDescent="0.2">
      <c r="A75" s="76">
        <v>802</v>
      </c>
      <c r="B75" s="179" t="s">
        <v>113</v>
      </c>
      <c r="C75" s="189">
        <v>115.3330261</v>
      </c>
      <c r="D75" s="190">
        <f>'[2]2015-16 DSG allocations'!R77</f>
        <v>8.1383529299999999</v>
      </c>
      <c r="E75" s="191">
        <f>'[2]2015-16 DSG allocations'!S77</f>
        <v>16.959162711722065</v>
      </c>
      <c r="F75" s="190">
        <f>'[2]2015-16 DSG allocations'!V77+'[2]2015-16 DSG allocations'!W77</f>
        <v>4.0102972010311315E-2</v>
      </c>
      <c r="G75" s="192">
        <f t="shared" si="1"/>
        <v>140.471</v>
      </c>
      <c r="H75" s="193">
        <v>70.354121445575004</v>
      </c>
      <c r="I75" s="194">
        <v>8.1383529299999999</v>
      </c>
      <c r="J75" s="195">
        <v>16.542496711722066</v>
      </c>
      <c r="K75" s="194">
        <v>4.0102972010311315E-2</v>
      </c>
      <c r="L75" s="196">
        <v>95.075000000000003</v>
      </c>
    </row>
    <row r="76" spans="1:12" s="188" customFormat="1" ht="12.75" hidden="1" x14ac:dyDescent="0.2">
      <c r="A76" s="76">
        <v>803</v>
      </c>
      <c r="B76" s="179" t="s">
        <v>114</v>
      </c>
      <c r="C76" s="189">
        <v>150.48385472760347</v>
      </c>
      <c r="D76" s="190">
        <f>'[2]2015-16 DSG allocations'!R78</f>
        <v>11.768304059999998</v>
      </c>
      <c r="E76" s="191">
        <f>'[2]2015-16 DSG allocations'!S78</f>
        <v>25.84298918062234</v>
      </c>
      <c r="F76" s="190">
        <f>'[2]2015-16 DSG allocations'!V78+'[2]2015-16 DSG allocations'!W78</f>
        <v>5.1780799075622254E-2</v>
      </c>
      <c r="G76" s="192">
        <f t="shared" si="1"/>
        <v>188.14699999999999</v>
      </c>
      <c r="H76" s="193">
        <v>89.096492830594457</v>
      </c>
      <c r="I76" s="194">
        <v>11.768304059999998</v>
      </c>
      <c r="J76" s="195">
        <v>24.420994180622341</v>
      </c>
      <c r="K76" s="194">
        <v>5.1780799075622254E-2</v>
      </c>
      <c r="L76" s="196">
        <v>125.33799999999999</v>
      </c>
    </row>
    <row r="77" spans="1:12" s="188" customFormat="1" ht="12.75" hidden="1" x14ac:dyDescent="0.2">
      <c r="A77" s="76">
        <v>805</v>
      </c>
      <c r="B77" s="179" t="s">
        <v>115</v>
      </c>
      <c r="C77" s="189">
        <v>60.730174259999991</v>
      </c>
      <c r="D77" s="190">
        <f>'[2]2015-16 DSG allocations'!R79</f>
        <v>4.5168460800000005</v>
      </c>
      <c r="E77" s="191">
        <f>'[2]2015-16 DSG allocations'!S79</f>
        <v>10.489074453233716</v>
      </c>
      <c r="F77" s="190">
        <f>'[2]2015-16 DSG allocations'!V79+'[2]2015-16 DSG allocations'!W79</f>
        <v>1.9399051536441267E-2</v>
      </c>
      <c r="G77" s="192">
        <f t="shared" si="1"/>
        <v>75.754999999999995</v>
      </c>
      <c r="H77" s="193">
        <v>36.183930953628987</v>
      </c>
      <c r="I77" s="194">
        <v>4.5168460800000005</v>
      </c>
      <c r="J77" s="195">
        <v>8.618408453233716</v>
      </c>
      <c r="K77" s="194">
        <v>1.9399051536441267E-2</v>
      </c>
      <c r="L77" s="196">
        <v>49.338999999999999</v>
      </c>
    </row>
    <row r="78" spans="1:12" s="188" customFormat="1" ht="12.75" hidden="1" x14ac:dyDescent="0.2">
      <c r="A78" s="76">
        <v>806</v>
      </c>
      <c r="B78" s="179" t="s">
        <v>116</v>
      </c>
      <c r="C78" s="189">
        <v>94.616872125153435</v>
      </c>
      <c r="D78" s="190">
        <f>'[2]2015-16 DSG allocations'!R80</f>
        <v>8.0881668399999995</v>
      </c>
      <c r="E78" s="191">
        <f>'[2]2015-16 DSG allocations'!S80</f>
        <v>19.576719063609289</v>
      </c>
      <c r="F78" s="190">
        <f>'[2]2015-16 DSG allocations'!V80+'[2]2015-16 DSG allocations'!W80</f>
        <v>2.4827006346274334E-2</v>
      </c>
      <c r="G78" s="192">
        <f t="shared" si="1"/>
        <v>122.307</v>
      </c>
      <c r="H78" s="193">
        <v>46.78232255395644</v>
      </c>
      <c r="I78" s="194">
        <v>8.0881668399999995</v>
      </c>
      <c r="J78" s="195">
        <v>16.11671706360929</v>
      </c>
      <c r="K78" s="194">
        <v>2.4827006346274334E-2</v>
      </c>
      <c r="L78" s="196">
        <v>71.012</v>
      </c>
    </row>
    <row r="79" spans="1:12" s="188" customFormat="1" ht="12.75" hidden="1" x14ac:dyDescent="0.2">
      <c r="A79" s="76">
        <v>807</v>
      </c>
      <c r="B79" s="179" t="s">
        <v>117</v>
      </c>
      <c r="C79" s="189">
        <v>86.453068770000002</v>
      </c>
      <c r="D79" s="190">
        <f>'[2]2015-16 DSG allocations'!R81</f>
        <v>6.5855460499999996</v>
      </c>
      <c r="E79" s="191">
        <f>'[2]2015-16 DSG allocations'!S81</f>
        <v>14.890832298862383</v>
      </c>
      <c r="F79" s="190">
        <f>'[2]2015-16 DSG allocations'!V81+'[2]2015-16 DSG allocations'!W81</f>
        <v>2.8036683962478475E-2</v>
      </c>
      <c r="G79" s="192">
        <f t="shared" si="1"/>
        <v>107.95699999999999</v>
      </c>
      <c r="H79" s="193">
        <v>48.379102172803009</v>
      </c>
      <c r="I79" s="194">
        <v>6.5855460499999996</v>
      </c>
      <c r="J79" s="195">
        <v>12.752835298862383</v>
      </c>
      <c r="K79" s="194">
        <v>2.8036683962478475E-2</v>
      </c>
      <c r="L79" s="196">
        <v>67.745999999999995</v>
      </c>
    </row>
    <row r="80" spans="1:12" s="188" customFormat="1" ht="12.75" hidden="1" x14ac:dyDescent="0.2">
      <c r="A80" s="76">
        <v>808</v>
      </c>
      <c r="B80" s="179" t="s">
        <v>118</v>
      </c>
      <c r="C80" s="189">
        <v>116.01394274487866</v>
      </c>
      <c r="D80" s="190">
        <f>'[2]2015-16 DSG allocations'!R82</f>
        <v>9.3617294999999991</v>
      </c>
      <c r="E80" s="191">
        <f>'[2]2015-16 DSG allocations'!S82</f>
        <v>20.992204382616187</v>
      </c>
      <c r="F80" s="190">
        <f>'[2]2015-16 DSG allocations'!V82+'[2]2015-16 DSG allocations'!W82</f>
        <v>3.8652617685605989E-2</v>
      </c>
      <c r="G80" s="192">
        <f t="shared" si="1"/>
        <v>146.40700000000001</v>
      </c>
      <c r="H80" s="193">
        <v>71.215250754637665</v>
      </c>
      <c r="I80" s="194">
        <v>9.3617294999999991</v>
      </c>
      <c r="J80" s="195">
        <v>14.735793882616186</v>
      </c>
      <c r="K80" s="194">
        <v>3.8652617685605989E-2</v>
      </c>
      <c r="L80" s="196">
        <v>95.350999999999999</v>
      </c>
    </row>
    <row r="81" spans="1:12" s="188" customFormat="1" ht="12.75" hidden="1" x14ac:dyDescent="0.2">
      <c r="A81" s="76">
        <v>810</v>
      </c>
      <c r="B81" s="179" t="s">
        <v>119</v>
      </c>
      <c r="C81" s="189">
        <v>157.14690082811561</v>
      </c>
      <c r="D81" s="190">
        <f>'[2]2015-16 DSG allocations'!R83</f>
        <v>15.376594740000002</v>
      </c>
      <c r="E81" s="191">
        <f>'[2]2015-16 DSG allocations'!S83</f>
        <v>25.885370237244</v>
      </c>
      <c r="F81" s="190">
        <f>'[2]2015-16 DSG allocations'!V83+'[2]2015-16 DSG allocations'!W83</f>
        <v>4.9514526702685593E-2</v>
      </c>
      <c r="G81" s="192">
        <f t="shared" si="1"/>
        <v>198.458</v>
      </c>
      <c r="H81" s="193">
        <v>64.332473056365643</v>
      </c>
      <c r="I81" s="194">
        <v>15.376594740000002</v>
      </c>
      <c r="J81" s="195">
        <v>21.876414237243999</v>
      </c>
      <c r="K81" s="194">
        <v>4.9514526702685593E-2</v>
      </c>
      <c r="L81" s="196">
        <v>101.63500000000001</v>
      </c>
    </row>
    <row r="82" spans="1:12" s="188" customFormat="1" ht="12.75" hidden="1" x14ac:dyDescent="0.2">
      <c r="A82" s="76">
        <v>811</v>
      </c>
      <c r="B82" s="179" t="s">
        <v>120</v>
      </c>
      <c r="C82" s="189">
        <v>177.99206200029957</v>
      </c>
      <c r="D82" s="190">
        <f>'[2]2015-16 DSG allocations'!R84</f>
        <v>13.432366219999999</v>
      </c>
      <c r="E82" s="191">
        <f>'[2]2015-16 DSG allocations'!S84</f>
        <v>19.114561124163512</v>
      </c>
      <c r="F82" s="190">
        <f>'[2]2015-16 DSG allocations'!V84+'[2]2015-16 DSG allocations'!W84</f>
        <v>6.2015771062994697E-2</v>
      </c>
      <c r="G82" s="192">
        <f t="shared" si="1"/>
        <v>210.601</v>
      </c>
      <c r="H82" s="193">
        <v>141.92770091449955</v>
      </c>
      <c r="I82" s="194">
        <v>13.432366219999999</v>
      </c>
      <c r="J82" s="195">
        <v>18.591904124163513</v>
      </c>
      <c r="K82" s="194">
        <v>6.2015771062994697E-2</v>
      </c>
      <c r="L82" s="196">
        <v>174.01400000000001</v>
      </c>
    </row>
    <row r="83" spans="1:12" s="188" customFormat="1" ht="12.75" hidden="1" x14ac:dyDescent="0.2">
      <c r="A83" s="76">
        <v>812</v>
      </c>
      <c r="B83" s="179" t="s">
        <v>121</v>
      </c>
      <c r="C83" s="189">
        <v>99.637184948163778</v>
      </c>
      <c r="D83" s="190">
        <f>'[2]2015-16 DSG allocations'!R85</f>
        <v>7.70965071</v>
      </c>
      <c r="E83" s="191">
        <f>'[2]2015-16 DSG allocations'!S85</f>
        <v>15.872512874812617</v>
      </c>
      <c r="F83" s="190">
        <f>'[2]2015-16 DSG allocations'!V85+'[2]2015-16 DSG allocations'!W85</f>
        <v>2.8573630030983652E-2</v>
      </c>
      <c r="G83" s="192">
        <f t="shared" si="1"/>
        <v>123.248</v>
      </c>
      <c r="H83" s="193">
        <v>12.993349689185735</v>
      </c>
      <c r="I83" s="194">
        <v>7.70965071</v>
      </c>
      <c r="J83" s="195">
        <v>11.737587874812618</v>
      </c>
      <c r="K83" s="194">
        <v>2.8573630030983652E-2</v>
      </c>
      <c r="L83" s="196">
        <v>32.469000000000001</v>
      </c>
    </row>
    <row r="84" spans="1:12" s="188" customFormat="1" ht="12.75" hidden="1" x14ac:dyDescent="0.2">
      <c r="A84" s="76">
        <v>813</v>
      </c>
      <c r="B84" s="179" t="s">
        <v>122</v>
      </c>
      <c r="C84" s="189">
        <v>99.013528359999981</v>
      </c>
      <c r="D84" s="190">
        <f>'[2]2015-16 DSG allocations'!R86</f>
        <v>7.6771597999999992</v>
      </c>
      <c r="E84" s="191">
        <f>'[2]2015-16 DSG allocations'!S86</f>
        <v>14.668471678107151</v>
      </c>
      <c r="F84" s="190">
        <f>'[2]2015-16 DSG allocations'!V86+'[2]2015-16 DSG allocations'!W86</f>
        <v>3.3182667093878654E-2</v>
      </c>
      <c r="G84" s="192">
        <f t="shared" si="1"/>
        <v>121.392</v>
      </c>
      <c r="H84" s="193">
        <v>53.351771962434981</v>
      </c>
      <c r="I84" s="194">
        <v>7.6771597999999992</v>
      </c>
      <c r="J84" s="195">
        <v>14.251823678107151</v>
      </c>
      <c r="K84" s="194">
        <v>3.3182667093878654E-2</v>
      </c>
      <c r="L84" s="196">
        <v>75.313999999999993</v>
      </c>
    </row>
    <row r="85" spans="1:12" s="188" customFormat="1" ht="12.75" hidden="1" x14ac:dyDescent="0.2">
      <c r="A85" s="76">
        <v>815</v>
      </c>
      <c r="B85" s="179" t="s">
        <v>124</v>
      </c>
      <c r="C85" s="189">
        <v>325.22011848</v>
      </c>
      <c r="D85" s="190">
        <f>'[2]2015-16 DSG allocations'!R87</f>
        <v>23.947817079999997</v>
      </c>
      <c r="E85" s="191">
        <f>'[2]2015-16 DSG allocations'!S87</f>
        <v>43.972365199271941</v>
      </c>
      <c r="F85" s="190">
        <f>'[2]2015-16 DSG allocations'!V87+'[2]2015-16 DSG allocations'!W87</f>
        <v>0.10924452735114987</v>
      </c>
      <c r="G85" s="192">
        <f t="shared" si="1"/>
        <v>393.25</v>
      </c>
      <c r="H85" s="193">
        <v>275.95158839734398</v>
      </c>
      <c r="I85" s="194">
        <v>23.947817079999997</v>
      </c>
      <c r="J85" s="195">
        <v>40.96220019927194</v>
      </c>
      <c r="K85" s="194">
        <v>0.10924452735114987</v>
      </c>
      <c r="L85" s="196">
        <v>340.971</v>
      </c>
    </row>
    <row r="86" spans="1:12" s="188" customFormat="1" ht="12.75" hidden="1" x14ac:dyDescent="0.2">
      <c r="A86" s="76">
        <v>816</v>
      </c>
      <c r="B86" s="179" t="s">
        <v>125</v>
      </c>
      <c r="C86" s="189">
        <v>91.093506399999995</v>
      </c>
      <c r="D86" s="190">
        <f>'[2]2015-16 DSG allocations'!R88</f>
        <v>6.5946968200000002</v>
      </c>
      <c r="E86" s="191">
        <f>'[2]2015-16 DSG allocations'!S88</f>
        <v>15.179532731640901</v>
      </c>
      <c r="F86" s="190">
        <f>'[2]2015-16 DSG allocations'!V88+'[2]2015-16 DSG allocations'!W88</f>
        <v>3.2516733980983967E-2</v>
      </c>
      <c r="G86" s="192">
        <f t="shared" si="1"/>
        <v>112.9</v>
      </c>
      <c r="H86" s="193">
        <v>77.563515189291991</v>
      </c>
      <c r="I86" s="194">
        <v>6.5946968200000002</v>
      </c>
      <c r="J86" s="195">
        <v>14.212863731640901</v>
      </c>
      <c r="K86" s="194">
        <v>3.2516733980983967E-2</v>
      </c>
      <c r="L86" s="196">
        <v>98.403999999999996</v>
      </c>
    </row>
    <row r="87" spans="1:12" s="188" customFormat="1" ht="12.75" hidden="1" x14ac:dyDescent="0.2">
      <c r="A87" s="76">
        <v>821</v>
      </c>
      <c r="B87" s="179" t="s">
        <v>127</v>
      </c>
      <c r="C87" s="189">
        <v>165.1243225434911</v>
      </c>
      <c r="D87" s="190">
        <f>'[2]2015-16 DSG allocations'!R89</f>
        <v>14.891812290000001</v>
      </c>
      <c r="E87" s="191">
        <f>'[2]2015-16 DSG allocations'!S89</f>
        <v>23.013176713277705</v>
      </c>
      <c r="F87" s="190">
        <f>'[2]2015-16 DSG allocations'!V89+'[2]2015-16 DSG allocations'!W89</f>
        <v>4.6525326941426325E-2</v>
      </c>
      <c r="G87" s="192">
        <f t="shared" si="1"/>
        <v>203.07599999999999</v>
      </c>
      <c r="H87" s="193">
        <v>115.3477085908431</v>
      </c>
      <c r="I87" s="194">
        <v>14.891812290000001</v>
      </c>
      <c r="J87" s="195">
        <v>22.464678713277706</v>
      </c>
      <c r="K87" s="194">
        <v>4.6525326941426325E-2</v>
      </c>
      <c r="L87" s="196">
        <v>152.751</v>
      </c>
    </row>
    <row r="88" spans="1:12" s="188" customFormat="1" ht="12.75" hidden="1" x14ac:dyDescent="0.2">
      <c r="A88" s="76">
        <v>822</v>
      </c>
      <c r="B88" s="179" t="s">
        <v>128</v>
      </c>
      <c r="C88" s="189">
        <v>105.83812605029424</v>
      </c>
      <c r="D88" s="190">
        <f>'[2]2015-16 DSG allocations'!R90</f>
        <v>8.3596431100000004</v>
      </c>
      <c r="E88" s="191">
        <f>'[2]2015-16 DSG allocations'!S90</f>
        <v>17.25817643723115</v>
      </c>
      <c r="F88" s="190">
        <f>'[2]2015-16 DSG allocations'!V90+'[2]2015-16 DSG allocations'!W90</f>
        <v>3.4583526389922889E-2</v>
      </c>
      <c r="G88" s="192">
        <f t="shared" si="1"/>
        <v>131.49100000000001</v>
      </c>
      <c r="H88" s="193">
        <v>51.81853730433324</v>
      </c>
      <c r="I88" s="194">
        <v>8.3596431100000004</v>
      </c>
      <c r="J88" s="195">
        <v>13.553048437231149</v>
      </c>
      <c r="K88" s="194">
        <v>3.4583526389922889E-2</v>
      </c>
      <c r="L88" s="196">
        <v>73.766000000000005</v>
      </c>
    </row>
    <row r="89" spans="1:12" s="188" customFormat="1" ht="12.75" hidden="1" x14ac:dyDescent="0.2">
      <c r="A89" s="76">
        <v>823</v>
      </c>
      <c r="B89" s="179" t="s">
        <v>129</v>
      </c>
      <c r="C89" s="189">
        <v>154.18578124653473</v>
      </c>
      <c r="D89" s="190">
        <f>'[2]2015-16 DSG allocations'!R91</f>
        <v>12.369309599999999</v>
      </c>
      <c r="E89" s="191">
        <f>'[2]2015-16 DSG allocations'!S91</f>
        <v>25.354205573602307</v>
      </c>
      <c r="F89" s="190">
        <f>'[2]2015-16 DSG allocations'!V91+'[2]2015-16 DSG allocations'!W91</f>
        <v>5.379359690783999E-2</v>
      </c>
      <c r="G89" s="192">
        <f t="shared" si="1"/>
        <v>191.96299999999999</v>
      </c>
      <c r="H89" s="193">
        <v>67.77828147717274</v>
      </c>
      <c r="I89" s="194">
        <v>12.369309599999999</v>
      </c>
      <c r="J89" s="195">
        <v>21.961896573602306</v>
      </c>
      <c r="K89" s="194">
        <v>5.379359690783999E-2</v>
      </c>
      <c r="L89" s="196">
        <v>102.163</v>
      </c>
    </row>
    <row r="90" spans="1:12" s="188" customFormat="1" ht="12.75" hidden="1" x14ac:dyDescent="0.2">
      <c r="A90" s="76">
        <v>825</v>
      </c>
      <c r="B90" s="179" t="s">
        <v>131</v>
      </c>
      <c r="C90" s="189">
        <v>299.53142087697097</v>
      </c>
      <c r="D90" s="190">
        <f>'[2]2015-16 DSG allocations'!R92</f>
        <v>23.0450515</v>
      </c>
      <c r="E90" s="191">
        <f>'[2]2015-16 DSG allocations'!S92</f>
        <v>68.996237720305501</v>
      </c>
      <c r="F90" s="190">
        <f>'[2]2015-16 DSG allocations'!V92+'[2]2015-16 DSG allocations'!W92</f>
        <v>0.10359609468637195</v>
      </c>
      <c r="G90" s="192">
        <f t="shared" si="1"/>
        <v>391.67599999999999</v>
      </c>
      <c r="H90" s="193">
        <v>183.93013983751499</v>
      </c>
      <c r="I90" s="194">
        <v>23.0450515</v>
      </c>
      <c r="J90" s="195">
        <v>64.282252720305507</v>
      </c>
      <c r="K90" s="194">
        <v>0.10359609468637195</v>
      </c>
      <c r="L90" s="196">
        <v>271.36099999999999</v>
      </c>
    </row>
    <row r="91" spans="1:12" s="188" customFormat="1" ht="12.75" hidden="1" x14ac:dyDescent="0.2">
      <c r="A91" s="76">
        <v>826</v>
      </c>
      <c r="B91" s="179" t="s">
        <v>132</v>
      </c>
      <c r="C91" s="189">
        <v>172.18322497999998</v>
      </c>
      <c r="D91" s="190">
        <f>'[2]2015-16 DSG allocations'!R93</f>
        <v>13.969764540000002</v>
      </c>
      <c r="E91" s="191">
        <f>'[2]2015-16 DSG allocations'!S93</f>
        <v>32.67127490012841</v>
      </c>
      <c r="F91" s="190">
        <f>'[2]2015-16 DSG allocations'!V93+'[2]2015-16 DSG allocations'!W93</f>
        <v>5.8065167866227549E-2</v>
      </c>
      <c r="G91" s="192">
        <f t="shared" si="1"/>
        <v>218.88200000000001</v>
      </c>
      <c r="H91" s="193">
        <v>108.91443603636797</v>
      </c>
      <c r="I91" s="194">
        <v>13.969764540000002</v>
      </c>
      <c r="J91" s="195">
        <v>28.545239900128408</v>
      </c>
      <c r="K91" s="194">
        <v>5.8065167866227549E-2</v>
      </c>
      <c r="L91" s="196">
        <v>151.488</v>
      </c>
    </row>
    <row r="92" spans="1:12" s="188" customFormat="1" ht="12.75" hidden="1" x14ac:dyDescent="0.2">
      <c r="A92" s="76">
        <v>830</v>
      </c>
      <c r="B92" s="179" t="s">
        <v>134</v>
      </c>
      <c r="C92" s="189">
        <v>420.32855934000003</v>
      </c>
      <c r="D92" s="190">
        <f>'[2]2015-16 DSG allocations'!R94</f>
        <v>33.653995980000005</v>
      </c>
      <c r="E92" s="191">
        <f>'[2]2015-16 DSG allocations'!S94</f>
        <v>62.374631406448891</v>
      </c>
      <c r="F92" s="190">
        <f>'[2]2015-16 DSG allocations'!V94+'[2]2015-16 DSG allocations'!W94</f>
        <v>0.1429866382538342</v>
      </c>
      <c r="G92" s="192">
        <f t="shared" si="1"/>
        <v>516.5</v>
      </c>
      <c r="H92" s="193">
        <v>336.52363303048202</v>
      </c>
      <c r="I92" s="194">
        <v>33.653995980000005</v>
      </c>
      <c r="J92" s="195">
        <v>59.896823406448888</v>
      </c>
      <c r="K92" s="194">
        <v>0.1429866382538342</v>
      </c>
      <c r="L92" s="196">
        <v>430.21699999999998</v>
      </c>
    </row>
    <row r="93" spans="1:12" s="188" customFormat="1" ht="12.75" hidden="1" x14ac:dyDescent="0.2">
      <c r="A93" s="76">
        <v>831</v>
      </c>
      <c r="B93" s="179" t="s">
        <v>135</v>
      </c>
      <c r="C93" s="189">
        <v>162.89577044761322</v>
      </c>
      <c r="D93" s="190">
        <f>'[2]2015-16 DSG allocations'!R95</f>
        <v>14.81240144</v>
      </c>
      <c r="E93" s="191">
        <f>'[2]2015-16 DSG allocations'!S95</f>
        <v>27.531682713974682</v>
      </c>
      <c r="F93" s="190">
        <f>'[2]2015-16 DSG allocations'!V95+'[2]2015-16 DSG allocations'!W95</f>
        <v>5.2269749964819708E-2</v>
      </c>
      <c r="G93" s="192">
        <f t="shared" si="1"/>
        <v>205.292</v>
      </c>
      <c r="H93" s="193">
        <v>115.79430449781721</v>
      </c>
      <c r="I93" s="194">
        <v>14.81240144</v>
      </c>
      <c r="J93" s="195">
        <v>25.130166713974681</v>
      </c>
      <c r="K93" s="194">
        <v>5.2269749964819708E-2</v>
      </c>
      <c r="L93" s="196">
        <v>155.78899999999999</v>
      </c>
    </row>
    <row r="94" spans="1:12" s="188" customFormat="1" ht="12.75" hidden="1" x14ac:dyDescent="0.2">
      <c r="A94" s="76">
        <v>835</v>
      </c>
      <c r="B94" s="179" t="s">
        <v>136</v>
      </c>
      <c r="C94" s="189">
        <v>206.47502781547826</v>
      </c>
      <c r="D94" s="190">
        <f>'[2]2015-16 DSG allocations'!R96</f>
        <v>12.795181229999999</v>
      </c>
      <c r="E94" s="191">
        <f>'[2]2015-16 DSG allocations'!S96</f>
        <v>37.12094175428453</v>
      </c>
      <c r="F94" s="190">
        <f>'[2]2015-16 DSG allocations'!V96+'[2]2015-16 DSG allocations'!W96</f>
        <v>7.2717196199264103E-2</v>
      </c>
      <c r="G94" s="192">
        <f t="shared" si="1"/>
        <v>256.464</v>
      </c>
      <c r="H94" s="193">
        <v>128.88801695935427</v>
      </c>
      <c r="I94" s="194">
        <v>12.795181229999999</v>
      </c>
      <c r="J94" s="195">
        <v>34.276276754284531</v>
      </c>
      <c r="K94" s="194">
        <v>7.2717196199264103E-2</v>
      </c>
      <c r="L94" s="196">
        <v>176.03200000000001</v>
      </c>
    </row>
    <row r="95" spans="1:12" s="188" customFormat="1" ht="12.75" hidden="1" x14ac:dyDescent="0.2">
      <c r="A95" s="76">
        <v>836</v>
      </c>
      <c r="B95" s="179" t="s">
        <v>137</v>
      </c>
      <c r="C95" s="189">
        <v>72.062913019999996</v>
      </c>
      <c r="D95" s="190">
        <f>'[2]2015-16 DSG allocations'!R97</f>
        <v>5.9236040000000001</v>
      </c>
      <c r="E95" s="191">
        <f>'[2]2015-16 DSG allocations'!S97</f>
        <v>13.612017938013649</v>
      </c>
      <c r="F95" s="190">
        <f>'[2]2015-16 DSG allocations'!V97+'[2]2015-16 DSG allocations'!W97</f>
        <v>2.5816906919496174E-2</v>
      </c>
      <c r="G95" s="192">
        <f t="shared" si="1"/>
        <v>91.623999999999995</v>
      </c>
      <c r="H95" s="193">
        <v>37.905649493923001</v>
      </c>
      <c r="I95" s="194">
        <v>5.9236040000000001</v>
      </c>
      <c r="J95" s="195">
        <v>10.168780188013649</v>
      </c>
      <c r="K95" s="194">
        <v>2.5816906919496174E-2</v>
      </c>
      <c r="L95" s="196">
        <v>54.024000000000001</v>
      </c>
    </row>
    <row r="96" spans="1:12" s="188" customFormat="1" ht="12.75" hidden="1" x14ac:dyDescent="0.2">
      <c r="A96" s="76">
        <v>837</v>
      </c>
      <c r="B96" s="179" t="s">
        <v>138</v>
      </c>
      <c r="C96" s="189">
        <v>84.444169563319832</v>
      </c>
      <c r="D96" s="190">
        <f>'[2]2015-16 DSG allocations'!R98</f>
        <v>7.8924580000000004</v>
      </c>
      <c r="E96" s="191">
        <f>'[2]2015-16 DSG allocations'!S98</f>
        <v>14.408215282866502</v>
      </c>
      <c r="F96" s="190">
        <f>'[2]2015-16 DSG allocations'!V98+'[2]2015-16 DSG allocations'!W98</f>
        <v>2.8984588753806047E-2</v>
      </c>
      <c r="G96" s="192">
        <f t="shared" si="1"/>
        <v>106.774</v>
      </c>
      <c r="H96" s="193">
        <v>22.954970838184821</v>
      </c>
      <c r="I96" s="194">
        <v>7.8924580000000004</v>
      </c>
      <c r="J96" s="195">
        <v>12.282931082866501</v>
      </c>
      <c r="K96" s="194">
        <v>2.8984588753806047E-2</v>
      </c>
      <c r="L96" s="196">
        <v>43.158999999999999</v>
      </c>
    </row>
    <row r="97" spans="1:12" s="188" customFormat="1" ht="12.75" hidden="1" x14ac:dyDescent="0.2">
      <c r="A97" s="76">
        <v>840</v>
      </c>
      <c r="B97" s="179" t="s">
        <v>139</v>
      </c>
      <c r="C97" s="189">
        <v>287.08083135231431</v>
      </c>
      <c r="D97" s="190">
        <f>'[2]2015-16 DSG allocations'!R99</f>
        <v>22.885074399999997</v>
      </c>
      <c r="E97" s="191">
        <f>'[2]2015-16 DSG allocations'!S99</f>
        <v>46.578163677715636</v>
      </c>
      <c r="F97" s="190">
        <f>'[2]2015-16 DSG allocations'!V99+'[2]2015-16 DSG allocations'!W99</f>
        <v>9.2339725289356966E-2</v>
      </c>
      <c r="G97" s="192">
        <f t="shared" si="1"/>
        <v>356.63600000000002</v>
      </c>
      <c r="H97" s="193">
        <v>215.55015954903132</v>
      </c>
      <c r="I97" s="194">
        <v>22.885074399999997</v>
      </c>
      <c r="J97" s="195">
        <v>43.485513677715637</v>
      </c>
      <c r="K97" s="194">
        <v>9.2339725289356966E-2</v>
      </c>
      <c r="L97" s="196">
        <v>282.01299999999998</v>
      </c>
    </row>
    <row r="98" spans="1:12" s="188" customFormat="1" ht="12.75" hidden="1" x14ac:dyDescent="0.2">
      <c r="A98" s="76">
        <v>841</v>
      </c>
      <c r="B98" s="179" t="s">
        <v>140</v>
      </c>
      <c r="C98" s="189">
        <v>63.129216049008136</v>
      </c>
      <c r="D98" s="190">
        <f>'[2]2015-16 DSG allocations'!R100</f>
        <v>4.9550786000000002</v>
      </c>
      <c r="E98" s="191">
        <f>'[2]2015-16 DSG allocations'!S100</f>
        <v>9.2415828647483007</v>
      </c>
      <c r="F98" s="190">
        <f>'[2]2015-16 DSG allocations'!V100+'[2]2015-16 DSG allocations'!W100</f>
        <v>2.0058985251922491E-2</v>
      </c>
      <c r="G98" s="192">
        <f t="shared" si="1"/>
        <v>77.346000000000004</v>
      </c>
      <c r="H98" s="193">
        <v>13.757707402032132</v>
      </c>
      <c r="I98" s="194">
        <v>4.9550786000000002</v>
      </c>
      <c r="J98" s="195">
        <v>6.5357538647483002</v>
      </c>
      <c r="K98" s="194">
        <v>2.0058985251922491E-2</v>
      </c>
      <c r="L98" s="196">
        <v>25.268999999999998</v>
      </c>
    </row>
    <row r="99" spans="1:12" s="188" customFormat="1" ht="12.75" hidden="1" x14ac:dyDescent="0.2">
      <c r="A99" s="76">
        <v>845</v>
      </c>
      <c r="B99" s="179" t="s">
        <v>141</v>
      </c>
      <c r="C99" s="189">
        <v>270.87415820575001</v>
      </c>
      <c r="D99" s="190">
        <f>'[2]2015-16 DSG allocations'!R101</f>
        <v>19.358040320000001</v>
      </c>
      <c r="E99" s="191">
        <f>'[2]2015-16 DSG allocations'!S101</f>
        <v>44.061576510599288</v>
      </c>
      <c r="F99" s="190">
        <f>'[2]2015-16 DSG allocations'!V101+'[2]2015-16 DSG allocations'!W101</f>
        <v>9.0823377593103508E-2</v>
      </c>
      <c r="G99" s="192">
        <f t="shared" si="1"/>
        <v>334.38499999999999</v>
      </c>
      <c r="H99" s="193">
        <v>180.816646084148</v>
      </c>
      <c r="I99" s="194">
        <v>19.358040320000001</v>
      </c>
      <c r="J99" s="195">
        <v>35.614329510599291</v>
      </c>
      <c r="K99" s="194">
        <v>9.0823377593103508E-2</v>
      </c>
      <c r="L99" s="196">
        <v>235.88</v>
      </c>
    </row>
    <row r="100" spans="1:12" s="188" customFormat="1" ht="12.75" hidden="1" x14ac:dyDescent="0.2">
      <c r="A100" s="76">
        <v>846</v>
      </c>
      <c r="B100" s="179" t="s">
        <v>142</v>
      </c>
      <c r="C100" s="189">
        <v>131.46881110837549</v>
      </c>
      <c r="D100" s="190">
        <f>'[2]2015-16 DSG allocations'!R102</f>
        <v>12.186863120000002</v>
      </c>
      <c r="E100" s="191">
        <f>'[2]2015-16 DSG allocations'!S102</f>
        <v>23.906473500795183</v>
      </c>
      <c r="F100" s="190">
        <f>'[2]2015-16 DSG allocations'!V102+'[2]2015-16 DSG allocations'!W102</f>
        <v>4.3596121154301705E-2</v>
      </c>
      <c r="G100" s="192">
        <f t="shared" si="1"/>
        <v>167.60599999999999</v>
      </c>
      <c r="H100" s="193">
        <v>121.30447596300949</v>
      </c>
      <c r="I100" s="194">
        <v>12.186863120000002</v>
      </c>
      <c r="J100" s="195">
        <v>22.734448500795182</v>
      </c>
      <c r="K100" s="194">
        <v>4.3596121154301705E-2</v>
      </c>
      <c r="L100" s="196">
        <v>156.26900000000001</v>
      </c>
    </row>
    <row r="101" spans="1:12" s="188" customFormat="1" ht="12.75" hidden="1" x14ac:dyDescent="0.2">
      <c r="A101" s="76">
        <v>850</v>
      </c>
      <c r="B101" s="179" t="s">
        <v>143</v>
      </c>
      <c r="C101" s="189">
        <v>703.75081839999996</v>
      </c>
      <c r="D101" s="190">
        <f>'[2]2015-16 DSG allocations'!R103</f>
        <v>58.747644379999997</v>
      </c>
      <c r="E101" s="191">
        <f>'[2]2015-16 DSG allocations'!S103</f>
        <v>91.768932595099784</v>
      </c>
      <c r="F101" s="190">
        <f>'[2]2015-16 DSG allocations'!V103+'[2]2015-16 DSG allocations'!W103</f>
        <v>0.24722916801150704</v>
      </c>
      <c r="G101" s="192">
        <f t="shared" si="1"/>
        <v>854.51499999999999</v>
      </c>
      <c r="H101" s="193">
        <v>547.94014505892289</v>
      </c>
      <c r="I101" s="194">
        <v>58.747644379999997</v>
      </c>
      <c r="J101" s="195">
        <v>85.367960595099788</v>
      </c>
      <c r="K101" s="194">
        <v>0.24722916801150704</v>
      </c>
      <c r="L101" s="196">
        <v>692.303</v>
      </c>
    </row>
    <row r="102" spans="1:12" s="188" customFormat="1" ht="12.75" hidden="1" x14ac:dyDescent="0.2">
      <c r="A102" s="76">
        <v>851</v>
      </c>
      <c r="B102" s="179" t="s">
        <v>144</v>
      </c>
      <c r="C102" s="189">
        <v>107.22763620000001</v>
      </c>
      <c r="D102" s="190">
        <f>'[2]2015-16 DSG allocations'!R104</f>
        <v>10.59583364</v>
      </c>
      <c r="E102" s="191">
        <f>'[2]2015-16 DSG allocations'!S104</f>
        <v>15.681512965184632</v>
      </c>
      <c r="F102" s="190">
        <f>'[2]2015-16 DSG allocations'!V104+'[2]2015-16 DSG allocations'!W104</f>
        <v>3.5051479388173212E-2</v>
      </c>
      <c r="G102" s="192">
        <f t="shared" si="1"/>
        <v>133.54</v>
      </c>
      <c r="H102" s="193">
        <v>67.554517562829005</v>
      </c>
      <c r="I102" s="194">
        <v>10.59583364</v>
      </c>
      <c r="J102" s="195">
        <v>12.918187965184632</v>
      </c>
      <c r="K102" s="194">
        <v>3.5051479388173212E-2</v>
      </c>
      <c r="L102" s="196">
        <v>91.103999999999999</v>
      </c>
    </row>
    <row r="103" spans="1:12" s="188" customFormat="1" ht="12.75" hidden="1" x14ac:dyDescent="0.2">
      <c r="A103" s="76">
        <v>852</v>
      </c>
      <c r="B103" s="179" t="s">
        <v>145</v>
      </c>
      <c r="C103" s="189">
        <v>130.3879614258</v>
      </c>
      <c r="D103" s="190">
        <f>'[2]2015-16 DSG allocations'!R105</f>
        <v>14.173298299999999</v>
      </c>
      <c r="E103" s="191">
        <f>'[2]2015-16 DSG allocations'!S105</f>
        <v>18.416800820166888</v>
      </c>
      <c r="F103" s="190">
        <f>'[2]2015-16 DSG allocations'!V105+'[2]2015-16 DSG allocations'!W105</f>
        <v>4.2040777374860727E-2</v>
      </c>
      <c r="G103" s="192">
        <f t="shared" si="1"/>
        <v>163.02000000000001</v>
      </c>
      <c r="H103" s="193">
        <v>91.999184127755001</v>
      </c>
      <c r="I103" s="194">
        <v>14.173298299999999</v>
      </c>
      <c r="J103" s="195">
        <v>17.698205820166887</v>
      </c>
      <c r="K103" s="194">
        <v>4.2040777374860727E-2</v>
      </c>
      <c r="L103" s="196">
        <v>123.913</v>
      </c>
    </row>
    <row r="104" spans="1:12" s="188" customFormat="1" ht="12.75" hidden="1" x14ac:dyDescent="0.2">
      <c r="A104" s="76">
        <v>855</v>
      </c>
      <c r="B104" s="179" t="s">
        <v>146</v>
      </c>
      <c r="C104" s="189">
        <v>364.54840036355176</v>
      </c>
      <c r="D104" s="190">
        <f>'[2]2015-16 DSG allocations'!R106</f>
        <v>22.453720780000001</v>
      </c>
      <c r="E104" s="191">
        <f>'[2]2015-16 DSG allocations'!S106</f>
        <v>52.843496558714548</v>
      </c>
      <c r="F104" s="190">
        <f>'[2]2015-16 DSG allocations'!V106+'[2]2015-16 DSG allocations'!W106</f>
        <v>0.12865707753177144</v>
      </c>
      <c r="G104" s="192">
        <f t="shared" si="1"/>
        <v>439.97399999999999</v>
      </c>
      <c r="H104" s="193">
        <v>109.55725935140876</v>
      </c>
      <c r="I104" s="194">
        <v>22.453720780000001</v>
      </c>
      <c r="J104" s="195">
        <v>44.42100455871455</v>
      </c>
      <c r="K104" s="194">
        <v>0.12865707753177144</v>
      </c>
      <c r="L104" s="196">
        <v>176.56100000000001</v>
      </c>
    </row>
    <row r="105" spans="1:12" s="188" customFormat="1" ht="12.75" hidden="1" x14ac:dyDescent="0.2">
      <c r="A105" s="76">
        <v>856</v>
      </c>
      <c r="B105" s="179" t="s">
        <v>147</v>
      </c>
      <c r="C105" s="189">
        <v>217.15676384965028</v>
      </c>
      <c r="D105" s="190">
        <f>'[2]2015-16 DSG allocations'!R107</f>
        <v>18.90202743</v>
      </c>
      <c r="E105" s="191">
        <f>'[2]2015-16 DSG allocations'!S107</f>
        <v>40.481319737316085</v>
      </c>
      <c r="F105" s="190">
        <f>'[2]2015-16 DSG allocations'!V107+'[2]2015-16 DSG allocations'!W107</f>
        <v>6.7655204631652435E-2</v>
      </c>
      <c r="G105" s="192">
        <f t="shared" si="1"/>
        <v>276.608</v>
      </c>
      <c r="H105" s="193">
        <v>199.94857663556928</v>
      </c>
      <c r="I105" s="194">
        <v>18.90202743</v>
      </c>
      <c r="J105" s="195">
        <v>38.228655737316082</v>
      </c>
      <c r="K105" s="194">
        <v>6.7655204631652435E-2</v>
      </c>
      <c r="L105" s="196">
        <v>257.14699999999999</v>
      </c>
    </row>
    <row r="106" spans="1:12" s="188" customFormat="1" ht="12.75" hidden="1" x14ac:dyDescent="0.2">
      <c r="A106" s="76">
        <v>857</v>
      </c>
      <c r="B106" s="179" t="s">
        <v>148</v>
      </c>
      <c r="C106" s="189">
        <v>22.037310959999999</v>
      </c>
      <c r="D106" s="190">
        <f>'[2]2015-16 DSG allocations'!R108</f>
        <v>1.4310327700000001</v>
      </c>
      <c r="E106" s="191">
        <f>'[2]2015-16 DSG allocations'!S108</f>
        <v>3.9752788713554437</v>
      </c>
      <c r="F106" s="190">
        <f>'[2]2015-16 DSG allocations'!V108+'[2]2015-16 DSG allocations'!W108</f>
        <v>7.7902175413851809E-3</v>
      </c>
      <c r="G106" s="192">
        <f t="shared" si="1"/>
        <v>27.451000000000001</v>
      </c>
      <c r="H106" s="193">
        <v>4.1092623386929965</v>
      </c>
      <c r="I106" s="194">
        <v>1.4310327700000001</v>
      </c>
      <c r="J106" s="195">
        <v>3.6446138713554435</v>
      </c>
      <c r="K106" s="194">
        <v>7.7902175413851809E-3</v>
      </c>
      <c r="L106" s="196">
        <v>9.1929999999999996</v>
      </c>
    </row>
    <row r="107" spans="1:12" s="188" customFormat="1" ht="12.75" hidden="1" x14ac:dyDescent="0.2">
      <c r="A107" s="76">
        <v>860</v>
      </c>
      <c r="B107" s="179" t="s">
        <v>149</v>
      </c>
      <c r="C107" s="189">
        <v>459.47936237113737</v>
      </c>
      <c r="D107" s="190">
        <f>'[2]2015-16 DSG allocations'!R109</f>
        <v>32.102128659999998</v>
      </c>
      <c r="E107" s="191">
        <f>'[2]2015-16 DSG allocations'!S109</f>
        <v>63.545697390780738</v>
      </c>
      <c r="F107" s="190">
        <f>'[2]2015-16 DSG allocations'!V109+'[2]2015-16 DSG allocations'!W109</f>
        <v>0.1589990299503741</v>
      </c>
      <c r="G107" s="192">
        <f t="shared" si="1"/>
        <v>555.28599999999994</v>
      </c>
      <c r="H107" s="193">
        <v>321.03257305896636</v>
      </c>
      <c r="I107" s="194">
        <v>32.102128659999998</v>
      </c>
      <c r="J107" s="195">
        <v>55.814568133637877</v>
      </c>
      <c r="K107" s="194">
        <v>0.1589990299503741</v>
      </c>
      <c r="L107" s="196">
        <v>409.108</v>
      </c>
    </row>
    <row r="108" spans="1:12" s="188" customFormat="1" ht="12.75" hidden="1" x14ac:dyDescent="0.2">
      <c r="A108" s="76">
        <v>861</v>
      </c>
      <c r="B108" s="179" t="s">
        <v>150</v>
      </c>
      <c r="C108" s="189">
        <v>151.55845899253066</v>
      </c>
      <c r="D108" s="190">
        <f>'[2]2015-16 DSG allocations'!R110</f>
        <v>15.961873360000002</v>
      </c>
      <c r="E108" s="191">
        <f>'[2]2015-16 DSG allocations'!S110</f>
        <v>28.52257079567886</v>
      </c>
      <c r="F108" s="190">
        <f>'[2]2015-16 DSG allocations'!V110+'[2]2015-16 DSG allocations'!W110</f>
        <v>4.9082570088916061E-2</v>
      </c>
      <c r="G108" s="192">
        <f t="shared" si="1"/>
        <v>196.09200000000001</v>
      </c>
      <c r="H108" s="193">
        <v>71.86317448310264</v>
      </c>
      <c r="I108" s="194">
        <v>15.961873360000002</v>
      </c>
      <c r="J108" s="195">
        <v>28.033923795678859</v>
      </c>
      <c r="K108" s="194">
        <v>4.9082570088916061E-2</v>
      </c>
      <c r="L108" s="196">
        <v>115.908</v>
      </c>
    </row>
    <row r="109" spans="1:12" s="188" customFormat="1" ht="12.75" hidden="1" x14ac:dyDescent="0.2">
      <c r="A109" s="76">
        <v>865</v>
      </c>
      <c r="B109" s="179" t="s">
        <v>151</v>
      </c>
      <c r="C109" s="189">
        <v>256.53549865999997</v>
      </c>
      <c r="D109" s="190">
        <f>'[2]2015-16 DSG allocations'!R111</f>
        <v>19.256644419999997</v>
      </c>
      <c r="E109" s="191">
        <f>'[2]2015-16 DSG allocations'!S111</f>
        <v>37.385358355789911</v>
      </c>
      <c r="F109" s="190">
        <f>'[2]2015-16 DSG allocations'!V111+'[2]2015-16 DSG allocations'!W111</f>
        <v>8.943001754382611E-2</v>
      </c>
      <c r="G109" s="192">
        <f t="shared" si="1"/>
        <v>313.267</v>
      </c>
      <c r="H109" s="193">
        <v>131.07488840730502</v>
      </c>
      <c r="I109" s="194">
        <v>19.256644419999997</v>
      </c>
      <c r="J109" s="195">
        <v>31.140039355789909</v>
      </c>
      <c r="K109" s="194">
        <v>8.943001754382611E-2</v>
      </c>
      <c r="L109" s="196">
        <v>181.56100000000001</v>
      </c>
    </row>
    <row r="110" spans="1:12" s="188" customFormat="1" ht="12.75" hidden="1" x14ac:dyDescent="0.2">
      <c r="A110" s="76">
        <v>866</v>
      </c>
      <c r="B110" s="179" t="s">
        <v>152</v>
      </c>
      <c r="C110" s="189">
        <v>124.38244265926403</v>
      </c>
      <c r="D110" s="190">
        <f>'[2]2015-16 DSG allocations'!R112</f>
        <v>10.481962859999999</v>
      </c>
      <c r="E110" s="191">
        <f>'[2]2015-16 DSG allocations'!S112</f>
        <v>24.498633602284396</v>
      </c>
      <c r="F110" s="190">
        <f>'[2]2015-16 DSG allocations'!V112+'[2]2015-16 DSG allocations'!W112</f>
        <v>4.3465634260558828E-2</v>
      </c>
      <c r="G110" s="192">
        <f t="shared" si="1"/>
        <v>159.40700000000001</v>
      </c>
      <c r="H110" s="193">
        <v>47.396206450545023</v>
      </c>
      <c r="I110" s="194">
        <v>10.481962859999999</v>
      </c>
      <c r="J110" s="195">
        <v>22.477300602284394</v>
      </c>
      <c r="K110" s="194">
        <v>4.3465634260558828E-2</v>
      </c>
      <c r="L110" s="196">
        <v>80.399000000000001</v>
      </c>
    </row>
    <row r="111" spans="1:12" s="188" customFormat="1" ht="12.75" hidden="1" x14ac:dyDescent="0.2">
      <c r="A111" s="76">
        <v>867</v>
      </c>
      <c r="B111" s="179" t="s">
        <v>153</v>
      </c>
      <c r="C111" s="189">
        <v>65.25299278</v>
      </c>
      <c r="D111" s="190">
        <f>'[2]2015-16 DSG allocations'!R113</f>
        <v>5.2067719000000006</v>
      </c>
      <c r="E111" s="191">
        <f>'[2]2015-16 DSG allocations'!S113</f>
        <v>12.597978428042587</v>
      </c>
      <c r="F111" s="190">
        <f>'[2]2015-16 DSG allocations'!V113+'[2]2015-16 DSG allocations'!W113</f>
        <v>2.2847205199830661E-2</v>
      </c>
      <c r="G111" s="192">
        <f t="shared" si="1"/>
        <v>83.081000000000003</v>
      </c>
      <c r="H111" s="193">
        <v>61.296078346502</v>
      </c>
      <c r="I111" s="194">
        <v>5.2067719000000006</v>
      </c>
      <c r="J111" s="195">
        <v>11.687326428042587</v>
      </c>
      <c r="K111" s="194">
        <v>2.2847205199830661E-2</v>
      </c>
      <c r="L111" s="196">
        <v>78.212999999999994</v>
      </c>
    </row>
    <row r="112" spans="1:12" s="188" customFormat="1" ht="12.75" hidden="1" x14ac:dyDescent="0.2">
      <c r="A112" s="76">
        <v>868</v>
      </c>
      <c r="B112" s="179" t="s">
        <v>154</v>
      </c>
      <c r="C112" s="189">
        <v>81.327891721680018</v>
      </c>
      <c r="D112" s="190">
        <f>'[2]2015-16 DSG allocations'!R114</f>
        <v>7.368662650000001</v>
      </c>
      <c r="E112" s="191">
        <f>'[2]2015-16 DSG allocations'!S114</f>
        <v>16.01603440289319</v>
      </c>
      <c r="F112" s="190">
        <f>'[2]2015-16 DSG allocations'!V114+'[2]2015-16 DSG allocations'!W114</f>
        <v>2.6949293181287821E-2</v>
      </c>
      <c r="G112" s="192">
        <f t="shared" si="1"/>
        <v>104.74</v>
      </c>
      <c r="H112" s="193">
        <v>44.870020794083018</v>
      </c>
      <c r="I112" s="194">
        <v>7.368662650000001</v>
      </c>
      <c r="J112" s="195">
        <v>15.00536740289319</v>
      </c>
      <c r="K112" s="194">
        <v>2.6949293181287821E-2</v>
      </c>
      <c r="L112" s="196">
        <v>67.271000000000001</v>
      </c>
    </row>
    <row r="113" spans="1:12" s="188" customFormat="1" ht="12.75" hidden="1" x14ac:dyDescent="0.2">
      <c r="A113" s="76">
        <v>869</v>
      </c>
      <c r="B113" s="179" t="s">
        <v>155</v>
      </c>
      <c r="C113" s="189">
        <v>96.059516559999992</v>
      </c>
      <c r="D113" s="190">
        <f>'[2]2015-16 DSG allocations'!R115</f>
        <v>6.76054025</v>
      </c>
      <c r="E113" s="191">
        <f>'[2]2015-16 DSG allocations'!S115</f>
        <v>19.100033193017957</v>
      </c>
      <c r="F113" s="190">
        <f>'[2]2015-16 DSG allocations'!V115+'[2]2015-16 DSG allocations'!W115</f>
        <v>3.298468697923429E-2</v>
      </c>
      <c r="G113" s="192">
        <f t="shared" si="1"/>
        <v>121.953</v>
      </c>
      <c r="H113" s="193">
        <v>65.455536169692991</v>
      </c>
      <c r="I113" s="194">
        <v>6.76054025</v>
      </c>
      <c r="J113" s="195">
        <v>16.174631193017959</v>
      </c>
      <c r="K113" s="194">
        <v>3.298468697923429E-2</v>
      </c>
      <c r="L113" s="196">
        <v>88.424000000000007</v>
      </c>
    </row>
    <row r="114" spans="1:12" s="188" customFormat="1" ht="12.75" hidden="1" x14ac:dyDescent="0.2">
      <c r="A114" s="76">
        <v>870</v>
      </c>
      <c r="B114" s="179" t="s">
        <v>156</v>
      </c>
      <c r="C114" s="189">
        <v>78.843001734200001</v>
      </c>
      <c r="D114" s="190">
        <f>'[2]2015-16 DSG allocations'!R116</f>
        <v>9.4843748999999988</v>
      </c>
      <c r="E114" s="191">
        <f>'[2]2015-16 DSG allocations'!S116</f>
        <v>16.7097462133415</v>
      </c>
      <c r="F114" s="190">
        <f>'[2]2015-16 DSG allocations'!V116+'[2]2015-16 DSG allocations'!W116</f>
        <v>2.4690520055117991E-2</v>
      </c>
      <c r="G114" s="192">
        <f t="shared" si="1"/>
        <v>105.062</v>
      </c>
      <c r="H114" s="193">
        <v>50.926573370035001</v>
      </c>
      <c r="I114" s="194">
        <v>9.4843748999999988</v>
      </c>
      <c r="J114" s="195">
        <v>14.7824282133415</v>
      </c>
      <c r="K114" s="194">
        <v>2.4690520055117991E-2</v>
      </c>
      <c r="L114" s="196">
        <v>75.218000000000004</v>
      </c>
    </row>
    <row r="115" spans="1:12" s="188" customFormat="1" ht="12.75" hidden="1" x14ac:dyDescent="0.2">
      <c r="A115" s="76">
        <v>871</v>
      </c>
      <c r="B115" s="179" t="s">
        <v>157</v>
      </c>
      <c r="C115" s="189">
        <v>114.20016951117189</v>
      </c>
      <c r="D115" s="190">
        <f>'[2]2015-16 DSG allocations'!R117</f>
        <v>11.36711474</v>
      </c>
      <c r="E115" s="191">
        <f>'[2]2015-16 DSG allocations'!S117</f>
        <v>20.595703639437524</v>
      </c>
      <c r="F115" s="190">
        <f>'[2]2015-16 DSG allocations'!V117+'[2]2015-16 DSG allocations'!W117</f>
        <v>3.3841100960006518E-2</v>
      </c>
      <c r="G115" s="192">
        <f t="shared" si="1"/>
        <v>146.197</v>
      </c>
      <c r="H115" s="193">
        <v>47.813516776795893</v>
      </c>
      <c r="I115" s="194">
        <v>11.36711474</v>
      </c>
      <c r="J115" s="195">
        <v>16.990107639437525</v>
      </c>
      <c r="K115" s="194">
        <v>3.3841100960006518E-2</v>
      </c>
      <c r="L115" s="196">
        <v>76.204999999999998</v>
      </c>
    </row>
    <row r="116" spans="1:12" s="188" customFormat="1" ht="12.75" hidden="1" x14ac:dyDescent="0.2">
      <c r="A116" s="76">
        <v>872</v>
      </c>
      <c r="B116" s="179" t="s">
        <v>158</v>
      </c>
      <c r="C116" s="189">
        <v>91.846542499297186</v>
      </c>
      <c r="D116" s="190">
        <f>'[2]2015-16 DSG allocations'!R118</f>
        <v>6.7796870399999998</v>
      </c>
      <c r="E116" s="191">
        <f>'[2]2015-16 DSG allocations'!S118</f>
        <v>17.984924809158642</v>
      </c>
      <c r="F116" s="190">
        <f>'[2]2015-16 DSG allocations'!V118+'[2]2015-16 DSG allocations'!W118</f>
        <v>3.243574211590218E-2</v>
      </c>
      <c r="G116" s="192">
        <f t="shared" si="1"/>
        <v>116.64400000000001</v>
      </c>
      <c r="H116" s="193">
        <v>65.572106430278197</v>
      </c>
      <c r="I116" s="194">
        <v>6.7796870399999998</v>
      </c>
      <c r="J116" s="195">
        <v>16.793574809158642</v>
      </c>
      <c r="K116" s="194">
        <v>3.243574211590218E-2</v>
      </c>
      <c r="L116" s="196">
        <v>89.177999999999997</v>
      </c>
    </row>
    <row r="117" spans="1:12" s="188" customFormat="1" ht="12.75" hidden="1" x14ac:dyDescent="0.2">
      <c r="A117" s="76">
        <v>873</v>
      </c>
      <c r="B117" s="179" t="s">
        <v>159</v>
      </c>
      <c r="C117" s="189">
        <v>322.83092812680019</v>
      </c>
      <c r="D117" s="190">
        <f>'[2]2015-16 DSG allocations'!R119</f>
        <v>25.666191090000002</v>
      </c>
      <c r="E117" s="191">
        <f>'[2]2015-16 DSG allocations'!S119</f>
        <v>64.138275148994225</v>
      </c>
      <c r="F117" s="190">
        <f>'[2]2015-16 DSG allocations'!V119+'[2]2015-16 DSG allocations'!W119</f>
        <v>0.11301064907745295</v>
      </c>
      <c r="G117" s="192">
        <f t="shared" si="1"/>
        <v>412.74799999999999</v>
      </c>
      <c r="H117" s="193">
        <v>156.84198562657127</v>
      </c>
      <c r="I117" s="194">
        <v>25.666191090000002</v>
      </c>
      <c r="J117" s="195">
        <v>60.371463148994224</v>
      </c>
      <c r="K117" s="194">
        <v>0.11301064907745295</v>
      </c>
      <c r="L117" s="196">
        <v>242.99299999999999</v>
      </c>
    </row>
    <row r="118" spans="1:12" s="188" customFormat="1" ht="12.75" hidden="1" x14ac:dyDescent="0.2">
      <c r="A118" s="76">
        <v>874</v>
      </c>
      <c r="B118" s="179" t="s">
        <v>160</v>
      </c>
      <c r="C118" s="189">
        <v>139.92572479858148</v>
      </c>
      <c r="D118" s="190">
        <f>'[2]2015-16 DSG allocations'!R120</f>
        <v>13.422373820000001</v>
      </c>
      <c r="E118" s="191">
        <f>'[2]2015-16 DSG allocations'!S120</f>
        <v>27.215475533501525</v>
      </c>
      <c r="F118" s="190">
        <f>'[2]2015-16 DSG allocations'!V120+'[2]2015-16 DSG allocations'!W120</f>
        <v>4.278620250348384E-2</v>
      </c>
      <c r="G118" s="192">
        <f t="shared" si="1"/>
        <v>180.60599999999999</v>
      </c>
      <c r="H118" s="193">
        <v>78.07793727135649</v>
      </c>
      <c r="I118" s="194">
        <v>13.422373820000001</v>
      </c>
      <c r="J118" s="195">
        <v>25.382142533501526</v>
      </c>
      <c r="K118" s="194">
        <v>4.278620250348384E-2</v>
      </c>
      <c r="L118" s="196">
        <v>116.925</v>
      </c>
    </row>
    <row r="119" spans="1:12" s="188" customFormat="1" ht="12.75" hidden="1" x14ac:dyDescent="0.2">
      <c r="A119" s="76">
        <v>876</v>
      </c>
      <c r="B119" s="179" t="s">
        <v>161</v>
      </c>
      <c r="C119" s="189">
        <v>84.330901941688396</v>
      </c>
      <c r="D119" s="190">
        <f>'[2]2015-16 DSG allocations'!R121</f>
        <v>5.5287326199999995</v>
      </c>
      <c r="E119" s="191">
        <f>'[2]2015-16 DSG allocations'!S121</f>
        <v>14.338052178860753</v>
      </c>
      <c r="F119" s="190">
        <f>'[2]2015-16 DSG allocations'!V121+'[2]2015-16 DSG allocations'!W121</f>
        <v>2.5635425147738835E-2</v>
      </c>
      <c r="G119" s="192">
        <f t="shared" si="1"/>
        <v>104.223</v>
      </c>
      <c r="H119" s="193">
        <v>59.156290539830394</v>
      </c>
      <c r="I119" s="194">
        <v>5.5287326199999995</v>
      </c>
      <c r="J119" s="195">
        <v>12.987223178860752</v>
      </c>
      <c r="K119" s="194">
        <v>2.5635425147738835E-2</v>
      </c>
      <c r="L119" s="196">
        <v>77.697999999999993</v>
      </c>
    </row>
    <row r="120" spans="1:12" s="188" customFormat="1" ht="12.75" hidden="1" x14ac:dyDescent="0.2">
      <c r="A120" s="76">
        <v>877</v>
      </c>
      <c r="B120" s="179" t="s">
        <v>162</v>
      </c>
      <c r="C120" s="189">
        <v>122.77244203216631</v>
      </c>
      <c r="D120" s="190">
        <f>'[2]2015-16 DSG allocations'!R122</f>
        <v>8.8489020000000007</v>
      </c>
      <c r="E120" s="191">
        <f>'[2]2015-16 DSG allocations'!S122</f>
        <v>20.480183672223841</v>
      </c>
      <c r="F120" s="190">
        <f>'[2]2015-16 DSG allocations'!V122+'[2]2015-16 DSG allocations'!W122</f>
        <v>4.263021817073373E-2</v>
      </c>
      <c r="G120" s="192">
        <f t="shared" si="1"/>
        <v>152.14400000000001</v>
      </c>
      <c r="H120" s="193">
        <v>83.666816743157312</v>
      </c>
      <c r="I120" s="194">
        <v>8.8489020000000007</v>
      </c>
      <c r="J120" s="195">
        <v>19.357015672223842</v>
      </c>
      <c r="K120" s="194">
        <v>4.263021817073373E-2</v>
      </c>
      <c r="L120" s="196">
        <v>111.91500000000001</v>
      </c>
    </row>
    <row r="121" spans="1:12" s="188" customFormat="1" ht="12.75" hidden="1" x14ac:dyDescent="0.2">
      <c r="A121" s="76">
        <v>878</v>
      </c>
      <c r="B121" s="179" t="s">
        <v>163</v>
      </c>
      <c r="C121" s="189">
        <v>378.27408678368789</v>
      </c>
      <c r="D121" s="190">
        <f>'[2]2015-16 DSG allocations'!R123</f>
        <v>27.126464339999998</v>
      </c>
      <c r="E121" s="191">
        <f>'[2]2015-16 DSG allocations'!S123</f>
        <v>60.15602896466865</v>
      </c>
      <c r="F121" s="190">
        <f>'[2]2015-16 DSG allocations'!V123+'[2]2015-16 DSG allocations'!W123</f>
        <v>0.12990345234441894</v>
      </c>
      <c r="G121" s="192">
        <f t="shared" si="1"/>
        <v>465.68599999999998</v>
      </c>
      <c r="H121" s="193">
        <v>240.43382702384991</v>
      </c>
      <c r="I121" s="194">
        <v>27.126464339999998</v>
      </c>
      <c r="J121" s="195">
        <v>54.584124964668646</v>
      </c>
      <c r="K121" s="194">
        <v>0.12990345234441894</v>
      </c>
      <c r="L121" s="196">
        <v>322.274</v>
      </c>
    </row>
    <row r="122" spans="1:12" s="188" customFormat="1" ht="12.75" hidden="1" x14ac:dyDescent="0.2">
      <c r="A122" s="76">
        <v>879</v>
      </c>
      <c r="B122" s="179" t="s">
        <v>164</v>
      </c>
      <c r="C122" s="189">
        <v>143.82628108176354</v>
      </c>
      <c r="D122" s="190">
        <f>'[2]2015-16 DSG allocations'!R124</f>
        <v>13.512402549999999</v>
      </c>
      <c r="E122" s="191">
        <f>'[2]2015-16 DSG allocations'!S124</f>
        <v>25.704093345436405</v>
      </c>
      <c r="F122" s="190">
        <f>'[2]2015-16 DSG allocations'!V124+'[2]2015-16 DSG allocations'!W124</f>
        <v>4.8155663188535626E-2</v>
      </c>
      <c r="G122" s="192">
        <f t="shared" si="1"/>
        <v>183.09100000000001</v>
      </c>
      <c r="H122" s="193">
        <v>72.239744635829553</v>
      </c>
      <c r="I122" s="194">
        <v>13.512402549999999</v>
      </c>
      <c r="J122" s="195">
        <v>23.874097345436404</v>
      </c>
      <c r="K122" s="194">
        <v>4.8155663188535626E-2</v>
      </c>
      <c r="L122" s="196">
        <v>109.67400000000001</v>
      </c>
    </row>
    <row r="123" spans="1:12" s="188" customFormat="1" ht="12.75" hidden="1" x14ac:dyDescent="0.2">
      <c r="A123" s="76">
        <v>880</v>
      </c>
      <c r="B123" s="179" t="s">
        <v>165</v>
      </c>
      <c r="C123" s="189">
        <v>71.88420608170253</v>
      </c>
      <c r="D123" s="190">
        <f>'[2]2015-16 DSG allocations'!R125</f>
        <v>4.9881379799999994</v>
      </c>
      <c r="E123" s="191">
        <f>'[2]2015-16 DSG allocations'!S125</f>
        <v>14.235590215696948</v>
      </c>
      <c r="F123" s="190">
        <f>'[2]2015-16 DSG allocations'!V125+'[2]2015-16 DSG allocations'!W125</f>
        <v>2.4320057264836485E-2</v>
      </c>
      <c r="G123" s="192">
        <f t="shared" si="1"/>
        <v>91.132000000000005</v>
      </c>
      <c r="H123" s="193">
        <v>22.931236040279522</v>
      </c>
      <c r="I123" s="194">
        <v>4.9881379799999994</v>
      </c>
      <c r="J123" s="195">
        <v>11.232257215696949</v>
      </c>
      <c r="K123" s="194">
        <v>2.4320057264836485E-2</v>
      </c>
      <c r="L123" s="196">
        <v>39.176000000000002</v>
      </c>
    </row>
    <row r="124" spans="1:12" s="188" customFormat="1" ht="12.75" hidden="1" x14ac:dyDescent="0.2">
      <c r="A124" s="76">
        <v>881</v>
      </c>
      <c r="B124" s="179" t="s">
        <v>166</v>
      </c>
      <c r="C124" s="189">
        <v>805.18010107709836</v>
      </c>
      <c r="D124" s="190">
        <f>'[2]2015-16 DSG allocations'!R126</f>
        <v>56.07665635</v>
      </c>
      <c r="E124" s="191">
        <f>'[2]2015-16 DSG allocations'!S126</f>
        <v>116.69317717964299</v>
      </c>
      <c r="F124" s="190">
        <f>'[2]2015-16 DSG allocations'!V126+'[2]2015-16 DSG allocations'!W126</f>
        <v>0.27364751452170316</v>
      </c>
      <c r="G124" s="192">
        <f t="shared" si="1"/>
        <v>978.22400000000005</v>
      </c>
      <c r="H124" s="193">
        <v>368.53237167258544</v>
      </c>
      <c r="I124" s="194">
        <v>56.07665635</v>
      </c>
      <c r="J124" s="195">
        <v>105.11519817964299</v>
      </c>
      <c r="K124" s="194">
        <v>0.27364751452170316</v>
      </c>
      <c r="L124" s="196">
        <v>529.99800000000005</v>
      </c>
    </row>
    <row r="125" spans="1:12" s="188" customFormat="1" ht="12.75" hidden="1" x14ac:dyDescent="0.2">
      <c r="A125" s="76">
        <v>882</v>
      </c>
      <c r="B125" s="179" t="s">
        <v>167</v>
      </c>
      <c r="C125" s="189">
        <v>112.47723419999998</v>
      </c>
      <c r="D125" s="190">
        <f>'[2]2015-16 DSG allocations'!R127</f>
        <v>7.97979006</v>
      </c>
      <c r="E125" s="191">
        <f>'[2]2015-16 DSG allocations'!S127</f>
        <v>16.520714760011987</v>
      </c>
      <c r="F125" s="190">
        <f>'[2]2015-16 DSG allocations'!V127+'[2]2015-16 DSG allocations'!W127</f>
        <v>3.6723811417176774E-2</v>
      </c>
      <c r="G125" s="192">
        <f t="shared" si="1"/>
        <v>137.01400000000001</v>
      </c>
      <c r="H125" s="193">
        <v>58.607098772250986</v>
      </c>
      <c r="I125" s="194">
        <v>7.97979006</v>
      </c>
      <c r="J125" s="195">
        <v>13.264053760011988</v>
      </c>
      <c r="K125" s="194">
        <v>3.6723811417176774E-2</v>
      </c>
      <c r="L125" s="196">
        <v>79.888000000000005</v>
      </c>
    </row>
    <row r="126" spans="1:12" s="188" customFormat="1" ht="12.75" hidden="1" x14ac:dyDescent="0.2">
      <c r="A126" s="76">
        <v>883</v>
      </c>
      <c r="B126" s="179" t="s">
        <v>168</v>
      </c>
      <c r="C126" s="189">
        <v>106.81038417817776</v>
      </c>
      <c r="D126" s="190">
        <f>'[2]2015-16 DSG allocations'!R128</f>
        <v>8.7421196400000003</v>
      </c>
      <c r="E126" s="191">
        <f>'[2]2015-16 DSG allocations'!S128</f>
        <v>20.396536011787248</v>
      </c>
      <c r="F126" s="190">
        <f>'[2]2015-16 DSG allocations'!V128+'[2]2015-16 DSG allocations'!W128</f>
        <v>3.3473637868431744E-2</v>
      </c>
      <c r="G126" s="192">
        <f t="shared" si="1"/>
        <v>135.983</v>
      </c>
      <c r="H126" s="193">
        <v>24.052684729708773</v>
      </c>
      <c r="I126" s="194">
        <v>8.7421196400000003</v>
      </c>
      <c r="J126" s="195">
        <v>17.259111011787247</v>
      </c>
      <c r="K126" s="194">
        <v>3.3473637868431744E-2</v>
      </c>
      <c r="L126" s="196">
        <v>50.087000000000003</v>
      </c>
    </row>
    <row r="127" spans="1:12" s="188" customFormat="1" ht="12.75" hidden="1" x14ac:dyDescent="0.2">
      <c r="A127" s="76">
        <v>884</v>
      </c>
      <c r="B127" s="179" t="s">
        <v>169</v>
      </c>
      <c r="C127" s="189">
        <v>95.61079869997323</v>
      </c>
      <c r="D127" s="190">
        <f>'[2]2015-16 DSG allocations'!R129</f>
        <v>6.2757402899999999</v>
      </c>
      <c r="E127" s="191">
        <f>'[2]2015-16 DSG allocations'!S129</f>
        <v>13.595882300847881</v>
      </c>
      <c r="F127" s="190">
        <f>'[2]2015-16 DSG allocations'!V129+'[2]2015-16 DSG allocations'!W129</f>
        <v>3.1634822561204513E-2</v>
      </c>
      <c r="G127" s="192">
        <f t="shared" si="1"/>
        <v>115.514</v>
      </c>
      <c r="H127" s="193">
        <v>55.564823793399242</v>
      </c>
      <c r="I127" s="194">
        <v>6.2757402899999999</v>
      </c>
      <c r="J127" s="195">
        <v>11.623386300847882</v>
      </c>
      <c r="K127" s="194">
        <v>3.1634822561204513E-2</v>
      </c>
      <c r="L127" s="196">
        <v>73.495999999999995</v>
      </c>
    </row>
    <row r="128" spans="1:12" s="188" customFormat="1" ht="12.75" hidden="1" x14ac:dyDescent="0.2">
      <c r="A128" s="76">
        <v>885</v>
      </c>
      <c r="B128" s="179" t="s">
        <v>170</v>
      </c>
      <c r="C128" s="189">
        <v>300.26719106815523</v>
      </c>
      <c r="D128" s="190">
        <f>'[2]2015-16 DSG allocations'!R130</f>
        <v>20.4140333</v>
      </c>
      <c r="E128" s="191">
        <f>'[2]2015-16 DSG allocations'!S130</f>
        <v>44.50970624357204</v>
      </c>
      <c r="F128" s="190">
        <f>'[2]2015-16 DSG allocations'!V130+'[2]2015-16 DSG allocations'!W130</f>
        <v>0.10367108715404026</v>
      </c>
      <c r="G128" s="192">
        <f t="shared" si="1"/>
        <v>365.29500000000002</v>
      </c>
      <c r="H128" s="193">
        <v>164.54181675021519</v>
      </c>
      <c r="I128" s="194">
        <v>20.4140333</v>
      </c>
      <c r="J128" s="195">
        <v>36.622412243572043</v>
      </c>
      <c r="K128" s="194">
        <v>0.10367108715404026</v>
      </c>
      <c r="L128" s="196">
        <v>221.68199999999999</v>
      </c>
    </row>
    <row r="129" spans="1:12" s="188" customFormat="1" ht="12.75" hidden="1" x14ac:dyDescent="0.2">
      <c r="A129" s="76">
        <v>886</v>
      </c>
      <c r="B129" s="179" t="s">
        <v>171</v>
      </c>
      <c r="C129" s="189">
        <v>853.64273470173907</v>
      </c>
      <c r="D129" s="190">
        <f>'[2]2015-16 DSG allocations'!R131</f>
        <v>70.564409619999992</v>
      </c>
      <c r="E129" s="191">
        <f>'[2]2015-16 DSG allocations'!S131</f>
        <v>149.2631249999809</v>
      </c>
      <c r="F129" s="190">
        <f>'[2]2015-16 DSG allocations'!V131+'[2]2015-16 DSG allocations'!W131</f>
        <v>0.28314756032592608</v>
      </c>
      <c r="G129" s="192">
        <f t="shared" si="1"/>
        <v>1073.7529999999999</v>
      </c>
      <c r="H129" s="193">
        <v>468.82798454191413</v>
      </c>
      <c r="I129" s="194">
        <v>70.564409619999992</v>
      </c>
      <c r="J129" s="195">
        <v>137.5774423999809</v>
      </c>
      <c r="K129" s="194">
        <v>0.28314756032592608</v>
      </c>
      <c r="L129" s="196">
        <v>677.25300000000004</v>
      </c>
    </row>
    <row r="130" spans="1:12" s="188" customFormat="1" ht="12.75" hidden="1" x14ac:dyDescent="0.2">
      <c r="A130" s="76">
        <v>887</v>
      </c>
      <c r="B130" s="179" t="s">
        <v>172</v>
      </c>
      <c r="C130" s="189">
        <v>164.20529519999999</v>
      </c>
      <c r="D130" s="190">
        <f>'[2]2015-16 DSG allocations'!R132</f>
        <v>15.271086779999999</v>
      </c>
      <c r="E130" s="191">
        <f>'[2]2015-16 DSG allocations'!S132</f>
        <v>32.491271989455633</v>
      </c>
      <c r="F130" s="190">
        <f>'[2]2015-16 DSG allocations'!V132+'[2]2015-16 DSG allocations'!W132</f>
        <v>5.6514323634846673E-2</v>
      </c>
      <c r="G130" s="192">
        <f t="shared" si="1"/>
        <v>212.024</v>
      </c>
      <c r="H130" s="193">
        <v>67.171028334764998</v>
      </c>
      <c r="I130" s="194">
        <v>15.271086779999999</v>
      </c>
      <c r="J130" s="195">
        <v>25.233832418027063</v>
      </c>
      <c r="K130" s="194">
        <v>5.6514323634846673E-2</v>
      </c>
      <c r="L130" s="196">
        <v>107.732</v>
      </c>
    </row>
    <row r="131" spans="1:12" s="188" customFormat="1" ht="12.75" hidden="1" x14ac:dyDescent="0.2">
      <c r="A131" s="76">
        <v>888</v>
      </c>
      <c r="B131" s="179" t="s">
        <v>173</v>
      </c>
      <c r="C131" s="189">
        <v>692.2934674124308</v>
      </c>
      <c r="D131" s="190">
        <f>'[2]2015-16 DSG allocations'!R133</f>
        <v>56.918765839999992</v>
      </c>
      <c r="E131" s="191">
        <f>'[2]2015-16 DSG allocations'!S133</f>
        <v>99.884644583460883</v>
      </c>
      <c r="F131" s="190">
        <f>'[2]2015-16 DSG allocations'!V133+'[2]2015-16 DSG allocations'!W133</f>
        <v>0.23114778324471233</v>
      </c>
      <c r="G131" s="192">
        <f t="shared" si="1"/>
        <v>849.32799999999997</v>
      </c>
      <c r="H131" s="193">
        <v>610.16590564395278</v>
      </c>
      <c r="I131" s="194">
        <v>56.918765839999992</v>
      </c>
      <c r="J131" s="195">
        <v>95.48353458346088</v>
      </c>
      <c r="K131" s="194">
        <v>0.23114778324471233</v>
      </c>
      <c r="L131" s="196">
        <v>762.79899999999998</v>
      </c>
    </row>
    <row r="132" spans="1:12" s="188" customFormat="1" ht="12.75" hidden="1" x14ac:dyDescent="0.2">
      <c r="A132" s="76">
        <v>889</v>
      </c>
      <c r="B132" s="179" t="s">
        <v>174</v>
      </c>
      <c r="C132" s="189">
        <v>112.40481373256405</v>
      </c>
      <c r="D132" s="190">
        <f>'[2]2015-16 DSG allocations'!R134</f>
        <v>10.060226269999999</v>
      </c>
      <c r="E132" s="191">
        <f>'[2]2015-16 DSG allocations'!S134</f>
        <v>21.825443218803169</v>
      </c>
      <c r="F132" s="190">
        <f>'[2]2015-16 DSG allocations'!V134+'[2]2015-16 DSG allocations'!W134</f>
        <v>3.3514133800972637E-2</v>
      </c>
      <c r="G132" s="192">
        <f t="shared" si="1"/>
        <v>144.32400000000001</v>
      </c>
      <c r="H132" s="193">
        <v>74.445692805220048</v>
      </c>
      <c r="I132" s="194">
        <v>10.060226269999999</v>
      </c>
      <c r="J132" s="195">
        <v>20.957134218803169</v>
      </c>
      <c r="K132" s="194">
        <v>3.3514133800972637E-2</v>
      </c>
      <c r="L132" s="196">
        <v>105.497</v>
      </c>
    </row>
    <row r="133" spans="1:12" s="188" customFormat="1" ht="12.75" hidden="1" x14ac:dyDescent="0.2">
      <c r="A133" s="76">
        <v>890</v>
      </c>
      <c r="B133" s="179" t="s">
        <v>175</v>
      </c>
      <c r="C133" s="189">
        <v>81.141362718815984</v>
      </c>
      <c r="D133" s="190">
        <f>'[2]2015-16 DSG allocations'!R135</f>
        <v>7.3161649200000003</v>
      </c>
      <c r="E133" s="191">
        <f>'[2]2015-16 DSG allocations'!S135</f>
        <v>16.452346354302069</v>
      </c>
      <c r="F133" s="190">
        <f>'[2]2015-16 DSG allocations'!V135+'[2]2015-16 DSG allocations'!W135</f>
        <v>2.6661322105441466E-2</v>
      </c>
      <c r="G133" s="192">
        <f t="shared" ref="G133:G154" si="2">ROUND(C133+D133+E133+F133,3)</f>
        <v>104.937</v>
      </c>
      <c r="H133" s="193">
        <v>28.895049933554986</v>
      </c>
      <c r="I133" s="194">
        <v>7.3161649200000003</v>
      </c>
      <c r="J133" s="195">
        <v>14.104840154302069</v>
      </c>
      <c r="K133" s="194">
        <v>2.6661322105441466E-2</v>
      </c>
      <c r="L133" s="196">
        <v>50.343000000000004</v>
      </c>
    </row>
    <row r="134" spans="1:12" s="188" customFormat="1" ht="12.75" hidden="1" x14ac:dyDescent="0.2">
      <c r="A134" s="76">
        <v>891</v>
      </c>
      <c r="B134" s="179" t="s">
        <v>176</v>
      </c>
      <c r="C134" s="189">
        <v>441.63734461226204</v>
      </c>
      <c r="D134" s="190">
        <f>'[2]2015-16 DSG allocations'!R136</f>
        <v>33.578678520000004</v>
      </c>
      <c r="E134" s="191">
        <f>'[2]2015-16 DSG allocations'!S136</f>
        <v>56.740080340753885</v>
      </c>
      <c r="F134" s="190">
        <f>'[2]2015-16 DSG allocations'!V136+'[2]2015-16 DSG allocations'!W136</f>
        <v>0.15197523542855915</v>
      </c>
      <c r="G134" s="192">
        <f t="shared" si="2"/>
        <v>532.10799999999995</v>
      </c>
      <c r="H134" s="193">
        <v>225.55551834918407</v>
      </c>
      <c r="I134" s="194">
        <v>33.578678520000004</v>
      </c>
      <c r="J134" s="195">
        <v>52.711091340753882</v>
      </c>
      <c r="K134" s="194">
        <v>0.15197523542855915</v>
      </c>
      <c r="L134" s="196">
        <v>311.99700000000001</v>
      </c>
    </row>
    <row r="135" spans="1:12" s="188" customFormat="1" ht="12.75" hidden="1" x14ac:dyDescent="0.2">
      <c r="A135" s="76">
        <v>892</v>
      </c>
      <c r="B135" s="179" t="s">
        <v>177</v>
      </c>
      <c r="C135" s="189">
        <v>197.86903317045056</v>
      </c>
      <c r="D135" s="190">
        <f>'[2]2015-16 DSG allocations'!R137</f>
        <v>17.052542500000001</v>
      </c>
      <c r="E135" s="191">
        <f>'[2]2015-16 DSG allocations'!S137</f>
        <v>25.827389335694168</v>
      </c>
      <c r="F135" s="190">
        <f>'[2]2015-16 DSG allocations'!V137+'[2]2015-16 DSG allocations'!W137</f>
        <v>5.4032072955025247E-2</v>
      </c>
      <c r="G135" s="192">
        <f t="shared" si="2"/>
        <v>240.803</v>
      </c>
      <c r="H135" s="193">
        <v>75.205336864998571</v>
      </c>
      <c r="I135" s="194">
        <v>17.052542500000001</v>
      </c>
      <c r="J135" s="195">
        <v>22.967527335694168</v>
      </c>
      <c r="K135" s="194">
        <v>5.4032072955025247E-2</v>
      </c>
      <c r="L135" s="196">
        <v>115.279</v>
      </c>
    </row>
    <row r="136" spans="1:12" s="188" customFormat="1" ht="12.75" hidden="1" x14ac:dyDescent="0.2">
      <c r="A136" s="76">
        <v>893</v>
      </c>
      <c r="B136" s="179" t="s">
        <v>178</v>
      </c>
      <c r="C136" s="189">
        <v>153.33274208348342</v>
      </c>
      <c r="D136" s="190">
        <f>'[2]2015-16 DSG allocations'!R138</f>
        <v>9.812277120000001</v>
      </c>
      <c r="E136" s="191">
        <f>'[2]2015-16 DSG allocations'!S138</f>
        <v>25.4532475018285</v>
      </c>
      <c r="F136" s="190">
        <f>'[2]2015-16 DSG allocations'!V138+'[2]2015-16 DSG allocations'!W138</f>
        <v>5.2122764728189802E-2</v>
      </c>
      <c r="G136" s="192">
        <f t="shared" si="2"/>
        <v>188.65</v>
      </c>
      <c r="H136" s="193">
        <v>104.32374180144343</v>
      </c>
      <c r="I136" s="194">
        <v>9.812277120000001</v>
      </c>
      <c r="J136" s="195">
        <v>21.175258501828502</v>
      </c>
      <c r="K136" s="194">
        <v>5.2122764728189802E-2</v>
      </c>
      <c r="L136" s="196">
        <v>135.363</v>
      </c>
    </row>
    <row r="137" spans="1:12" s="188" customFormat="1" ht="12.75" hidden="1" x14ac:dyDescent="0.2">
      <c r="A137" s="76">
        <v>894</v>
      </c>
      <c r="B137" s="179" t="s">
        <v>179</v>
      </c>
      <c r="C137" s="189">
        <v>104.08275297734878</v>
      </c>
      <c r="D137" s="190">
        <f>'[2]2015-16 DSG allocations'!R139</f>
        <v>9.5742742000000014</v>
      </c>
      <c r="E137" s="191">
        <f>'[2]2015-16 DSG allocations'!S139</f>
        <v>16.206057809974652</v>
      </c>
      <c r="F137" s="190">
        <f>'[2]2015-16 DSG allocations'!V139+'[2]2015-16 DSG allocations'!W139</f>
        <v>3.3695615572729973E-2</v>
      </c>
      <c r="G137" s="192">
        <f t="shared" si="2"/>
        <v>129.89699999999999</v>
      </c>
      <c r="H137" s="193">
        <v>77.467554736910785</v>
      </c>
      <c r="I137" s="194">
        <v>9.5742742000000014</v>
      </c>
      <c r="J137" s="195">
        <v>15.776080809974651</v>
      </c>
      <c r="K137" s="194">
        <v>3.3695615572729973E-2</v>
      </c>
      <c r="L137" s="196">
        <v>102.852</v>
      </c>
    </row>
    <row r="138" spans="1:12" s="188" customFormat="1" ht="12.75" hidden="1" x14ac:dyDescent="0.2">
      <c r="A138" s="76">
        <v>895</v>
      </c>
      <c r="B138" s="179" t="s">
        <v>180</v>
      </c>
      <c r="C138" s="189">
        <v>193.95409805229204</v>
      </c>
      <c r="D138" s="190">
        <f>'[2]2015-16 DSG allocations'!R140</f>
        <v>16.475189650000001</v>
      </c>
      <c r="E138" s="191">
        <f>'[2]2015-16 DSG allocations'!S140</f>
        <v>35.16578284258101</v>
      </c>
      <c r="F138" s="190">
        <f>'[2]2015-16 DSG allocations'!V140+'[2]2015-16 DSG allocations'!W140</f>
        <v>6.9039565584809642E-2</v>
      </c>
      <c r="G138" s="192">
        <f t="shared" si="2"/>
        <v>245.66399999999999</v>
      </c>
      <c r="H138" s="193">
        <v>99.548429830083094</v>
      </c>
      <c r="I138" s="194">
        <v>16.475189650000001</v>
      </c>
      <c r="J138" s="195">
        <v>33.51013484258101</v>
      </c>
      <c r="K138" s="194">
        <v>6.9039565584809642E-2</v>
      </c>
      <c r="L138" s="196">
        <v>149.60300000000001</v>
      </c>
    </row>
    <row r="139" spans="1:12" s="188" customFormat="1" ht="12.75" hidden="1" x14ac:dyDescent="0.2">
      <c r="A139" s="76">
        <v>896</v>
      </c>
      <c r="B139" s="179" t="s">
        <v>181</v>
      </c>
      <c r="C139" s="189">
        <v>184.16210446930037</v>
      </c>
      <c r="D139" s="190">
        <f>'[2]2015-16 DSG allocations'!R141</f>
        <v>16.010137389999997</v>
      </c>
      <c r="E139" s="191">
        <f>'[2]2015-16 DSG allocations'!S141</f>
        <v>41.864208649979183</v>
      </c>
      <c r="F139" s="190">
        <f>'[2]2015-16 DSG allocations'!V141+'[2]2015-16 DSG allocations'!W141</f>
        <v>6.3320640000423478E-2</v>
      </c>
      <c r="G139" s="192">
        <f t="shared" si="2"/>
        <v>242.1</v>
      </c>
      <c r="H139" s="193">
        <v>136.71244440702938</v>
      </c>
      <c r="I139" s="194">
        <v>16.010137389999997</v>
      </c>
      <c r="J139" s="195">
        <v>39.539397649979186</v>
      </c>
      <c r="K139" s="194">
        <v>6.3320640000423478E-2</v>
      </c>
      <c r="L139" s="196">
        <v>192.32499999999999</v>
      </c>
    </row>
    <row r="140" spans="1:12" s="188" customFormat="1" ht="12.75" hidden="1" x14ac:dyDescent="0.2">
      <c r="A140" s="76">
        <v>908</v>
      </c>
      <c r="B140" s="179" t="s">
        <v>182</v>
      </c>
      <c r="C140" s="189">
        <v>291.54234557191893</v>
      </c>
      <c r="D140" s="190">
        <f>'[2]2015-16 DSG allocations'!R142</f>
        <v>21.076471850000001</v>
      </c>
      <c r="E140" s="191">
        <f>'[2]2015-16 DSG allocations'!S142</f>
        <v>31.51178701029469</v>
      </c>
      <c r="F140" s="190">
        <f>'[2]2015-16 DSG allocations'!V142+'[2]2015-16 DSG allocations'!W142</f>
        <v>9.7661190795101008E-2</v>
      </c>
      <c r="G140" s="192">
        <f t="shared" si="2"/>
        <v>344.22800000000001</v>
      </c>
      <c r="H140" s="193">
        <v>140.79109645880988</v>
      </c>
      <c r="I140" s="194">
        <v>21.076471850000001</v>
      </c>
      <c r="J140" s="195">
        <v>24.941761196008976</v>
      </c>
      <c r="K140" s="194">
        <v>9.7661190795101008E-2</v>
      </c>
      <c r="L140" s="196">
        <v>186.90700000000001</v>
      </c>
    </row>
    <row r="141" spans="1:12" s="188" customFormat="1" ht="12.75" hidden="1" x14ac:dyDescent="0.2">
      <c r="A141" s="76">
        <v>909</v>
      </c>
      <c r="B141" s="179" t="s">
        <v>183</v>
      </c>
      <c r="C141" s="189">
        <v>277.27269656243453</v>
      </c>
      <c r="D141" s="190">
        <f>'[2]2015-16 DSG allocations'!R143</f>
        <v>17.379430939999999</v>
      </c>
      <c r="E141" s="191">
        <f>'[2]2015-16 DSG allocations'!S143</f>
        <v>39.417976917843376</v>
      </c>
      <c r="F141" s="190">
        <f>'[2]2015-16 DSG allocations'!V143+'[2]2015-16 DSG allocations'!W143</f>
        <v>9.0077952464480401E-2</v>
      </c>
      <c r="G141" s="192">
        <f t="shared" si="2"/>
        <v>334.16</v>
      </c>
      <c r="H141" s="193">
        <v>186.13294842899052</v>
      </c>
      <c r="I141" s="194">
        <v>17.379430939999999</v>
      </c>
      <c r="J141" s="195">
        <v>36.681010917843373</v>
      </c>
      <c r="K141" s="194">
        <v>9.0077952464480401E-2</v>
      </c>
      <c r="L141" s="196">
        <v>240.28299999999999</v>
      </c>
    </row>
    <row r="142" spans="1:12" s="188" customFormat="1" ht="12.75" hidden="1" x14ac:dyDescent="0.2">
      <c r="A142" s="76">
        <v>916</v>
      </c>
      <c r="B142" s="179" t="s">
        <v>184</v>
      </c>
      <c r="C142" s="189">
        <v>331.70448726466509</v>
      </c>
      <c r="D142" s="190">
        <f>'[2]2015-16 DSG allocations'!R144</f>
        <v>24.459506879999999</v>
      </c>
      <c r="E142" s="191">
        <f>'[2]2015-16 DSG allocations'!S144</f>
        <v>51.64934705034824</v>
      </c>
      <c r="F142" s="190">
        <f>'[2]2015-16 DSG allocations'!V144+'[2]2015-16 DSG allocations'!W144</f>
        <v>0.11400054965067477</v>
      </c>
      <c r="G142" s="192">
        <f t="shared" si="2"/>
        <v>407.92700000000002</v>
      </c>
      <c r="H142" s="193">
        <v>169.31954183907203</v>
      </c>
      <c r="I142" s="194">
        <v>24.459506879999999</v>
      </c>
      <c r="J142" s="195">
        <v>49.316672050348238</v>
      </c>
      <c r="K142" s="194">
        <v>0.11400054965067477</v>
      </c>
      <c r="L142" s="196">
        <v>243.21</v>
      </c>
    </row>
    <row r="143" spans="1:12" s="188" customFormat="1" ht="12.75" hidden="1" x14ac:dyDescent="0.2">
      <c r="A143" s="76">
        <v>919</v>
      </c>
      <c r="B143" s="179" t="s">
        <v>185</v>
      </c>
      <c r="C143" s="189">
        <v>699.29534733797266</v>
      </c>
      <c r="D143" s="190">
        <f>'[2]2015-16 DSG allocations'!R145</f>
        <v>60.716253839999993</v>
      </c>
      <c r="E143" s="191">
        <f>'[2]2015-16 DSG allocations'!S145</f>
        <v>96.106818426599872</v>
      </c>
      <c r="F143" s="190">
        <f>'[2]2015-16 DSG allocations'!V145+'[2]2015-16 DSG allocations'!W145</f>
        <v>0.23611678415241527</v>
      </c>
      <c r="G143" s="192">
        <f t="shared" si="2"/>
        <v>856.35500000000002</v>
      </c>
      <c r="H143" s="193">
        <v>418.14877084959267</v>
      </c>
      <c r="I143" s="194">
        <v>60.716253839999993</v>
      </c>
      <c r="J143" s="195">
        <v>89.652531426599879</v>
      </c>
      <c r="K143" s="194">
        <v>0.23611678415241527</v>
      </c>
      <c r="L143" s="196">
        <v>568.75400000000002</v>
      </c>
    </row>
    <row r="144" spans="1:12" s="188" customFormat="1" ht="12.75" hidden="1" x14ac:dyDescent="0.2">
      <c r="A144" s="76">
        <v>921</v>
      </c>
      <c r="B144" s="179" t="s">
        <v>186</v>
      </c>
      <c r="C144" s="189">
        <v>70.300469558112837</v>
      </c>
      <c r="D144" s="190">
        <f>'[2]2015-16 DSG allocations'!R146</f>
        <v>5.1250984800000001</v>
      </c>
      <c r="E144" s="191">
        <f>'[2]2015-16 DSG allocations'!S146</f>
        <v>12.513119616658715</v>
      </c>
      <c r="F144" s="190">
        <f>'[2]2015-16 DSG allocations'!V146+'[2]2015-16 DSG allocations'!W146</f>
        <v>2.2754214539921942E-2</v>
      </c>
      <c r="G144" s="192">
        <f t="shared" si="2"/>
        <v>87.960999999999999</v>
      </c>
      <c r="H144" s="193">
        <v>50.587175504340841</v>
      </c>
      <c r="I144" s="194">
        <v>5.1250984800000001</v>
      </c>
      <c r="J144" s="195">
        <v>11.479778616658715</v>
      </c>
      <c r="K144" s="194">
        <v>2.2754214539921942E-2</v>
      </c>
      <c r="L144" s="196">
        <v>67.215000000000003</v>
      </c>
    </row>
    <row r="145" spans="1:12" s="188" customFormat="1" ht="12.75" hidden="1" x14ac:dyDescent="0.2">
      <c r="A145" s="76">
        <v>925</v>
      </c>
      <c r="B145" s="179" t="s">
        <v>187</v>
      </c>
      <c r="C145" s="189">
        <v>399.32340955482374</v>
      </c>
      <c r="D145" s="190">
        <f>'[2]2015-16 DSG allocations'!R147</f>
        <v>30.515939339999999</v>
      </c>
      <c r="E145" s="191">
        <f>'[2]2015-16 DSG allocations'!S147</f>
        <v>62.073291393480162</v>
      </c>
      <c r="F145" s="190">
        <f>'[2]2015-16 DSG allocations'!V147+'[2]2015-16 DSG allocations'!W147</f>
        <v>0.13651028874599799</v>
      </c>
      <c r="G145" s="192">
        <f t="shared" si="2"/>
        <v>492.04899999999998</v>
      </c>
      <c r="H145" s="193">
        <v>163.65819656703678</v>
      </c>
      <c r="I145" s="194">
        <v>30.515939339999999</v>
      </c>
      <c r="J145" s="195">
        <v>54.525907593480163</v>
      </c>
      <c r="K145" s="194">
        <v>0.13651028874599799</v>
      </c>
      <c r="L145" s="196">
        <v>248.83699999999999</v>
      </c>
    </row>
    <row r="146" spans="1:12" s="188" customFormat="1" ht="12.75" hidden="1" x14ac:dyDescent="0.2">
      <c r="A146" s="76">
        <v>926</v>
      </c>
      <c r="B146" s="179" t="s">
        <v>188</v>
      </c>
      <c r="C146" s="189">
        <v>453.78933565137254</v>
      </c>
      <c r="D146" s="190">
        <f>'[2]2015-16 DSG allocations'!R148</f>
        <v>33.324786119999999</v>
      </c>
      <c r="E146" s="191">
        <f>'[2]2015-16 DSG allocations'!S148</f>
        <v>66.340824324408644</v>
      </c>
      <c r="F146" s="190">
        <f>'[2]2015-16 DSG allocations'!V148+'[2]2015-16 DSG allocations'!W148</f>
        <v>0.1502579079189546</v>
      </c>
      <c r="G146" s="192">
        <f t="shared" si="2"/>
        <v>553.60500000000002</v>
      </c>
      <c r="H146" s="193">
        <v>263.95213752715154</v>
      </c>
      <c r="I146" s="194">
        <v>33.324786119999999</v>
      </c>
      <c r="J146" s="195">
        <v>60.005217324408648</v>
      </c>
      <c r="K146" s="194">
        <v>0.1502579079189546</v>
      </c>
      <c r="L146" s="196">
        <v>357.43200000000002</v>
      </c>
    </row>
    <row r="147" spans="1:12" s="188" customFormat="1" ht="12.75" hidden="1" x14ac:dyDescent="0.2">
      <c r="A147" s="76">
        <v>928</v>
      </c>
      <c r="B147" s="179" t="s">
        <v>189</v>
      </c>
      <c r="C147" s="189">
        <v>426.50802184069306</v>
      </c>
      <c r="D147" s="190">
        <f>'[2]2015-16 DSG allocations'!R149</f>
        <v>33.601140370000003</v>
      </c>
      <c r="E147" s="191">
        <f>'[2]2015-16 DSG allocations'!S149</f>
        <v>66.321037847178161</v>
      </c>
      <c r="F147" s="190">
        <f>'[2]2015-16 DSG allocations'!V149+'[2]2015-16 DSG allocations'!W149</f>
        <v>0.14351158552751245</v>
      </c>
      <c r="G147" s="192">
        <f t="shared" si="2"/>
        <v>526.57399999999996</v>
      </c>
      <c r="H147" s="193">
        <v>148.53895328402393</v>
      </c>
      <c r="I147" s="194">
        <v>33.601140370000003</v>
      </c>
      <c r="J147" s="195">
        <v>51.676866847178161</v>
      </c>
      <c r="K147" s="194">
        <v>0.14351158552751245</v>
      </c>
      <c r="L147" s="196">
        <v>233.96</v>
      </c>
    </row>
    <row r="148" spans="1:12" s="188" customFormat="1" ht="12.75" hidden="1" x14ac:dyDescent="0.2">
      <c r="A148" s="76">
        <v>929</v>
      </c>
      <c r="B148" s="179" t="s">
        <v>190</v>
      </c>
      <c r="C148" s="189">
        <v>177.39690221133259</v>
      </c>
      <c r="D148" s="190">
        <f>'[2]2015-16 DSG allocations'!R150</f>
        <v>11.571763379999998</v>
      </c>
      <c r="E148" s="191">
        <f>'[2]2015-16 DSG allocations'!S150</f>
        <v>30.515637150529297</v>
      </c>
      <c r="F148" s="190">
        <f>'[2]2015-16 DSG allocations'!V150+'[2]2015-16 DSG allocations'!W150</f>
        <v>5.840563366944173E-2</v>
      </c>
      <c r="G148" s="192">
        <f t="shared" si="2"/>
        <v>219.54300000000001</v>
      </c>
      <c r="H148" s="193">
        <v>123.89536746202458</v>
      </c>
      <c r="I148" s="194">
        <v>11.571763379999998</v>
      </c>
      <c r="J148" s="195">
        <v>27.472320150529299</v>
      </c>
      <c r="K148" s="194">
        <v>5.840563366944173E-2</v>
      </c>
      <c r="L148" s="196">
        <v>162.99799999999999</v>
      </c>
    </row>
    <row r="149" spans="1:12" s="188" customFormat="1" ht="12.75" hidden="1" x14ac:dyDescent="0.2">
      <c r="A149" s="76">
        <v>931</v>
      </c>
      <c r="B149" s="179" t="s">
        <v>191</v>
      </c>
      <c r="C149" s="189">
        <v>346.41791109823703</v>
      </c>
      <c r="D149" s="190">
        <f>'[2]2015-16 DSG allocations'!R151</f>
        <v>32.926674380000001</v>
      </c>
      <c r="E149" s="191">
        <f>'[2]2015-16 DSG allocations'!S151</f>
        <v>50.224288845917492</v>
      </c>
      <c r="F149" s="190">
        <f>'[2]2015-16 DSG allocations'!V151+'[2]2015-16 DSG allocations'!W151</f>
        <v>0.1178626617355933</v>
      </c>
      <c r="G149" s="192">
        <f t="shared" si="2"/>
        <v>429.68700000000001</v>
      </c>
      <c r="H149" s="193">
        <v>169.79252202528511</v>
      </c>
      <c r="I149" s="194">
        <v>32.926674380000001</v>
      </c>
      <c r="J149" s="195">
        <v>43.48901684591749</v>
      </c>
      <c r="K149" s="194">
        <v>0.1178626617355933</v>
      </c>
      <c r="L149" s="196">
        <v>246.32599999999999</v>
      </c>
    </row>
    <row r="150" spans="1:12" s="188" customFormat="1" ht="12.75" hidden="1" x14ac:dyDescent="0.2">
      <c r="A150" s="76">
        <v>933</v>
      </c>
      <c r="B150" s="179" t="s">
        <v>192</v>
      </c>
      <c r="C150" s="189">
        <v>279.98880645623814</v>
      </c>
      <c r="D150" s="190">
        <f>'[2]2015-16 DSG allocations'!R152</f>
        <v>19.662949659999999</v>
      </c>
      <c r="E150" s="191">
        <f>'[2]2015-16 DSG allocations'!S152</f>
        <v>40.897261610206961</v>
      </c>
      <c r="F150" s="190">
        <f>'[2]2015-16 DSG allocations'!V152+'[2]2015-16 DSG allocations'!W152</f>
        <v>9.6380319447326085E-2</v>
      </c>
      <c r="G150" s="192">
        <f t="shared" si="2"/>
        <v>340.64499999999998</v>
      </c>
      <c r="H150" s="193">
        <v>155.97726446260114</v>
      </c>
      <c r="I150" s="194">
        <v>19.662949659999999</v>
      </c>
      <c r="J150" s="195">
        <v>39.094598610206958</v>
      </c>
      <c r="K150" s="194">
        <v>9.6380319447326085E-2</v>
      </c>
      <c r="L150" s="196">
        <v>214.83099999999999</v>
      </c>
    </row>
    <row r="151" spans="1:12" s="188" customFormat="1" ht="12.75" hidden="1" x14ac:dyDescent="0.2">
      <c r="A151" s="76">
        <v>935</v>
      </c>
      <c r="B151" s="179" t="s">
        <v>193</v>
      </c>
      <c r="C151" s="189">
        <v>388.27341329137283</v>
      </c>
      <c r="D151" s="190">
        <f>'[2]2015-16 DSG allocations'!R153</f>
        <v>36.696845700000004</v>
      </c>
      <c r="E151" s="191">
        <f>'[2]2015-16 DSG allocations'!S153</f>
        <v>46.297869585145662</v>
      </c>
      <c r="F151" s="190">
        <f>'[2]2015-16 DSG allocations'!V153+'[2]2015-16 DSG allocations'!W153</f>
        <v>0.13078986331225848</v>
      </c>
      <c r="G151" s="192">
        <f t="shared" si="2"/>
        <v>471.399</v>
      </c>
      <c r="H151" s="193">
        <v>218.06310525730191</v>
      </c>
      <c r="I151" s="194">
        <v>36.696845700000004</v>
      </c>
      <c r="J151" s="195">
        <v>39.981960085145658</v>
      </c>
      <c r="K151" s="194">
        <v>0.13078986331225848</v>
      </c>
      <c r="L151" s="196">
        <v>294.87299999999999</v>
      </c>
    </row>
    <row r="152" spans="1:12" s="188" customFormat="1" ht="12.75" hidden="1" x14ac:dyDescent="0.2">
      <c r="A152" s="76">
        <v>936</v>
      </c>
      <c r="B152" s="179" t="s">
        <v>194</v>
      </c>
      <c r="C152" s="189">
        <v>582.7241375615049</v>
      </c>
      <c r="D152" s="190">
        <f>'[2]2015-16 DSG allocations'!R154</f>
        <v>49.339364700000004</v>
      </c>
      <c r="E152" s="191">
        <f>'[2]2015-16 DSG allocations'!S154</f>
        <v>127.1712068195237</v>
      </c>
      <c r="F152" s="190">
        <f>'[2]2015-16 DSG allocations'!V154+'[2]2015-16 DSG allocations'!W154</f>
        <v>0.20271963860100523</v>
      </c>
      <c r="G152" s="192">
        <f t="shared" si="2"/>
        <v>759.43700000000001</v>
      </c>
      <c r="H152" s="193">
        <v>371.06375281985686</v>
      </c>
      <c r="I152" s="194">
        <v>49.339364700000004</v>
      </c>
      <c r="J152" s="195">
        <v>116.54100153380942</v>
      </c>
      <c r="K152" s="194">
        <v>0.20271963860100523</v>
      </c>
      <c r="L152" s="196">
        <v>537.14700000000005</v>
      </c>
    </row>
    <row r="153" spans="1:12" s="188" customFormat="1" ht="12.75" hidden="1" x14ac:dyDescent="0.2">
      <c r="A153" s="76">
        <v>937</v>
      </c>
      <c r="B153" s="179" t="s">
        <v>195</v>
      </c>
      <c r="C153" s="189">
        <v>299.67618183957308</v>
      </c>
      <c r="D153" s="190">
        <f>'[2]2015-16 DSG allocations'!R155</f>
        <v>24.913731479999999</v>
      </c>
      <c r="E153" s="191">
        <f>'[2]2015-16 DSG allocations'!S155</f>
        <v>54.286799609730288</v>
      </c>
      <c r="F153" s="190">
        <f>'[2]2015-16 DSG allocations'!V155+'[2]2015-16 DSG allocations'!W155</f>
        <v>0.10433402056822821</v>
      </c>
      <c r="G153" s="192">
        <f t="shared" si="2"/>
        <v>378.98099999999999</v>
      </c>
      <c r="H153" s="193">
        <v>163.21625077260913</v>
      </c>
      <c r="I153" s="194">
        <v>24.913731479999999</v>
      </c>
      <c r="J153" s="195">
        <v>50.307977609730287</v>
      </c>
      <c r="K153" s="194">
        <v>0.10433402056822821</v>
      </c>
      <c r="L153" s="196">
        <v>238.542</v>
      </c>
    </row>
    <row r="154" spans="1:12" s="188" customFormat="1" ht="12.75" hidden="1" x14ac:dyDescent="0.2">
      <c r="A154" s="105">
        <v>938</v>
      </c>
      <c r="B154" s="199" t="s">
        <v>196</v>
      </c>
      <c r="C154" s="200">
        <v>420.91771206373403</v>
      </c>
      <c r="D154" s="201">
        <f>'[2]2015-16 DSG allocations'!R156</f>
        <v>33.181701779999997</v>
      </c>
      <c r="E154" s="202">
        <f>'[2]2015-16 DSG allocations'!S156</f>
        <v>71.639927396817257</v>
      </c>
      <c r="F154" s="201">
        <f>'[2]2015-16 DSG allocations'!V156+'[2]2015-16 DSG allocations'!W156</f>
        <v>0.14949148489938435</v>
      </c>
      <c r="G154" s="203">
        <f t="shared" si="2"/>
        <v>525.88900000000001</v>
      </c>
      <c r="H154" s="204">
        <v>296.016607800918</v>
      </c>
      <c r="I154" s="205">
        <v>33.181701779999997</v>
      </c>
      <c r="J154" s="206">
        <v>66.434919711102964</v>
      </c>
      <c r="K154" s="205">
        <v>0.14949148489938435</v>
      </c>
      <c r="L154" s="207">
        <v>395.78300000000002</v>
      </c>
    </row>
  </sheetData>
  <autoFilter ref="A3:N154">
    <filterColumn colId="0">
      <filters>
        <filter val="392"/>
      </filters>
    </filterColumn>
  </autoFilter>
  <mergeCells count="3">
    <mergeCell ref="A1:B1"/>
    <mergeCell ref="C1:G1"/>
    <mergeCell ref="H1:L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Y181"/>
  <sheetViews>
    <sheetView topLeftCell="C1" zoomScale="95" zoomScaleNormal="95" workbookViewId="0">
      <selection activeCell="M181" sqref="M181"/>
    </sheetView>
  </sheetViews>
  <sheetFormatPr defaultRowHeight="12.75" outlineLevelRow="1" x14ac:dyDescent="0.2"/>
  <cols>
    <col min="1" max="1" width="5.85546875" style="15" hidden="1" customWidth="1"/>
    <col min="2" max="2" width="9.140625" style="15" hidden="1" customWidth="1"/>
    <col min="3" max="3" width="5.140625" style="153" customWidth="1"/>
    <col min="4" max="4" width="31.140625" style="154" customWidth="1"/>
    <col min="5" max="24" width="15.140625" style="15" customWidth="1"/>
    <col min="25" max="25" width="15.140625" style="3" customWidth="1"/>
    <col min="26" max="16384" width="9.140625" style="15"/>
  </cols>
  <sheetData>
    <row r="1" spans="1:25" ht="12.75" customHeight="1" x14ac:dyDescent="0.2">
      <c r="C1" s="1" t="s">
        <v>3</v>
      </c>
      <c r="D1" s="6"/>
      <c r="E1" s="16" t="s">
        <v>4</v>
      </c>
      <c r="F1" s="17"/>
      <c r="G1" s="18" t="s">
        <v>5</v>
      </c>
      <c r="H1" s="19"/>
      <c r="I1" s="19"/>
      <c r="J1" s="19"/>
      <c r="K1" s="19"/>
      <c r="L1" s="19"/>
      <c r="M1" s="19"/>
      <c r="N1" s="19"/>
      <c r="O1" s="19"/>
      <c r="P1" s="19"/>
      <c r="Q1" s="19"/>
      <c r="R1" s="19"/>
      <c r="S1" s="19"/>
      <c r="T1" s="19"/>
      <c r="U1" s="19"/>
      <c r="V1" s="19"/>
      <c r="W1" s="19"/>
      <c r="X1" s="19"/>
      <c r="Y1" s="20"/>
    </row>
    <row r="2" spans="1:25" s="3" customFormat="1" ht="12.75" customHeight="1" x14ac:dyDescent="0.2">
      <c r="C2" s="7"/>
      <c r="D2" s="8"/>
      <c r="E2" s="21"/>
      <c r="F2" s="22"/>
      <c r="G2" s="23"/>
      <c r="H2" s="24"/>
      <c r="I2" s="24"/>
      <c r="J2" s="24"/>
      <c r="K2" s="24"/>
      <c r="L2" s="24"/>
      <c r="M2" s="24"/>
      <c r="N2" s="24"/>
      <c r="O2" s="24"/>
      <c r="P2" s="24"/>
      <c r="Q2" s="24"/>
      <c r="R2" s="24"/>
      <c r="S2" s="24"/>
      <c r="T2" s="24"/>
      <c r="U2" s="24"/>
      <c r="V2" s="24"/>
      <c r="W2" s="24"/>
      <c r="X2" s="24"/>
      <c r="Y2" s="25"/>
    </row>
    <row r="3" spans="1:25" s="3" customFormat="1" ht="31.5" customHeight="1" x14ac:dyDescent="0.2">
      <c r="C3" s="7"/>
      <c r="D3" s="8"/>
      <c r="E3" s="26" t="s">
        <v>6</v>
      </c>
      <c r="F3" s="27"/>
      <c r="G3" s="28" t="s">
        <v>7</v>
      </c>
      <c r="H3" s="29"/>
      <c r="I3" s="29"/>
      <c r="J3" s="29"/>
      <c r="K3" s="29"/>
      <c r="L3" s="29"/>
      <c r="M3" s="30"/>
      <c r="N3" s="28" t="s">
        <v>8</v>
      </c>
      <c r="O3" s="29"/>
      <c r="P3" s="29"/>
      <c r="Q3" s="30"/>
      <c r="R3" s="31" t="s">
        <v>9</v>
      </c>
      <c r="S3" s="31"/>
      <c r="T3" s="31"/>
      <c r="U3" s="32" t="s">
        <v>10</v>
      </c>
      <c r="V3" s="33"/>
      <c r="W3" s="33"/>
      <c r="X3" s="33"/>
      <c r="Y3" s="34"/>
    </row>
    <row r="4" spans="1:25" s="3" customFormat="1" ht="54.75" customHeight="1" x14ac:dyDescent="0.2">
      <c r="C4" s="7"/>
      <c r="D4" s="8"/>
      <c r="E4" s="35"/>
      <c r="F4" s="36"/>
      <c r="G4" s="32" t="s">
        <v>11</v>
      </c>
      <c r="H4" s="34"/>
      <c r="I4" s="28" t="s">
        <v>12</v>
      </c>
      <c r="J4" s="30"/>
      <c r="K4" s="28" t="s">
        <v>13</v>
      </c>
      <c r="L4" s="30"/>
      <c r="M4" s="37" t="s">
        <v>14</v>
      </c>
      <c r="N4" s="38" t="s">
        <v>15</v>
      </c>
      <c r="O4" s="39" t="s">
        <v>16</v>
      </c>
      <c r="P4" s="40" t="s">
        <v>17</v>
      </c>
      <c r="Q4" s="41" t="s">
        <v>18</v>
      </c>
      <c r="R4" s="41" t="s">
        <v>19</v>
      </c>
      <c r="S4" s="41" t="s">
        <v>20</v>
      </c>
      <c r="T4" s="41" t="s">
        <v>21</v>
      </c>
      <c r="U4" s="42"/>
      <c r="V4" s="43"/>
      <c r="W4" s="43"/>
      <c r="X4" s="43"/>
      <c r="Y4" s="44"/>
    </row>
    <row r="5" spans="1:25" s="3" customFormat="1" ht="85.5" customHeight="1" x14ac:dyDescent="0.2">
      <c r="C5" s="45"/>
      <c r="D5" s="46"/>
      <c r="E5" s="47" t="s">
        <v>22</v>
      </c>
      <c r="F5" s="48" t="s">
        <v>23</v>
      </c>
      <c r="G5" s="49" t="s">
        <v>24</v>
      </c>
      <c r="H5" s="50" t="s">
        <v>25</v>
      </c>
      <c r="I5" s="51" t="s">
        <v>26</v>
      </c>
      <c r="J5" s="50" t="s">
        <v>27</v>
      </c>
      <c r="K5" s="49" t="s">
        <v>28</v>
      </c>
      <c r="L5" s="50" t="s">
        <v>29</v>
      </c>
      <c r="M5" s="50" t="s">
        <v>30</v>
      </c>
      <c r="N5" s="52"/>
      <c r="O5" s="53"/>
      <c r="P5" s="54"/>
      <c r="Q5" s="55"/>
      <c r="R5" s="55"/>
      <c r="S5" s="55"/>
      <c r="T5" s="55"/>
      <c r="U5" s="56" t="s">
        <v>28</v>
      </c>
      <c r="V5" s="57" t="s">
        <v>29</v>
      </c>
      <c r="W5" s="57" t="s">
        <v>31</v>
      </c>
      <c r="X5" s="58" t="s">
        <v>32</v>
      </c>
      <c r="Y5" s="59" t="s">
        <v>33</v>
      </c>
    </row>
    <row r="6" spans="1:25" s="60" customFormat="1" ht="13.5" customHeight="1" thickBot="1" x14ac:dyDescent="0.25">
      <c r="C6" s="61" t="s">
        <v>34</v>
      </c>
      <c r="D6" s="62"/>
      <c r="E6" s="63">
        <v>4553.33</v>
      </c>
      <c r="F6" s="64">
        <v>4283.8599999999997</v>
      </c>
      <c r="G6" s="63">
        <v>4555.0200000000004</v>
      </c>
      <c r="H6" s="65">
        <v>4282.6099999999997</v>
      </c>
      <c r="I6" s="66">
        <f t="shared" ref="I6:Y6" si="0">SUM(I7:I157)</f>
        <v>6729966</v>
      </c>
      <c r="J6" s="67">
        <f t="shared" si="0"/>
        <v>510002</v>
      </c>
      <c r="K6" s="68">
        <f t="shared" si="0"/>
        <v>30655.12094645001</v>
      </c>
      <c r="L6" s="69">
        <f t="shared" si="0"/>
        <v>2184.1394097800003</v>
      </c>
      <c r="M6" s="69">
        <f t="shared" si="0"/>
        <v>5181.2822421399615</v>
      </c>
      <c r="N6" s="70">
        <f t="shared" si="0"/>
        <v>754.99148431603442</v>
      </c>
      <c r="O6" s="71">
        <f t="shared" si="0"/>
        <v>10.199999999999992</v>
      </c>
      <c r="P6" s="71">
        <f t="shared" si="0"/>
        <v>0.13931919460001652</v>
      </c>
      <c r="Q6" s="72">
        <f t="shared" si="0"/>
        <v>765.3308035106345</v>
      </c>
      <c r="R6" s="72">
        <f t="shared" si="0"/>
        <v>9798.6466240428581</v>
      </c>
      <c r="S6" s="73">
        <f t="shared" si="0"/>
        <v>389.06223362499998</v>
      </c>
      <c r="T6" s="70">
        <f t="shared" si="0"/>
        <v>-50.548000000000002</v>
      </c>
      <c r="U6" s="70">
        <f t="shared" si="0"/>
        <v>20856.474322407143</v>
      </c>
      <c r="V6" s="71">
        <f t="shared" si="0"/>
        <v>2184.1394097800003</v>
      </c>
      <c r="W6" s="71">
        <f t="shared" si="0"/>
        <v>4792.2200085149589</v>
      </c>
      <c r="X6" s="74">
        <f t="shared" si="0"/>
        <v>714.78280351063495</v>
      </c>
      <c r="Y6" s="75">
        <f t="shared" si="0"/>
        <v>28547.614999999998</v>
      </c>
    </row>
    <row r="7" spans="1:25" ht="13.5" hidden="1" customHeight="1" x14ac:dyDescent="0.2">
      <c r="A7" s="15" t="s">
        <v>35</v>
      </c>
      <c r="B7" s="15" t="s">
        <v>35</v>
      </c>
      <c r="C7" s="76">
        <v>201</v>
      </c>
      <c r="D7" s="77" t="s">
        <v>36</v>
      </c>
      <c r="E7" s="78">
        <v>8594.5499999999993</v>
      </c>
      <c r="F7" s="79">
        <v>7475.52</v>
      </c>
      <c r="G7" s="80">
        <v>8594.5499999999993</v>
      </c>
      <c r="H7" s="81">
        <v>7475.52</v>
      </c>
      <c r="I7" s="82">
        <v>202</v>
      </c>
      <c r="J7" s="82">
        <v>52</v>
      </c>
      <c r="K7" s="83">
        <f t="shared" ref="K7:L38" si="1">G7*I7/10^6</f>
        <v>1.7360990999999999</v>
      </c>
      <c r="L7" s="84">
        <f t="shared" si="1"/>
        <v>0.38872704000000002</v>
      </c>
      <c r="M7" s="85">
        <f>'[1]2014-15 HN Block'!Q5</f>
        <v>0.3150841052070113</v>
      </c>
      <c r="N7" s="86">
        <v>3.2952688276111565E-2</v>
      </c>
      <c r="O7" s="87">
        <v>3.0615310686562158E-4</v>
      </c>
      <c r="P7" s="88">
        <v>0</v>
      </c>
      <c r="Q7" s="89">
        <f>SUM(N7:P7)</f>
        <v>3.3258841382977189E-2</v>
      </c>
      <c r="R7" s="90">
        <v>0</v>
      </c>
      <c r="S7" s="90">
        <f>'[1]2014-15 HN places &amp; deductions'!AS6</f>
        <v>8.0000000000000002E-3</v>
      </c>
      <c r="T7" s="91">
        <f>(-1)*'[1]2014-15 CRC deductions'!I10/1000000</f>
        <v>-1.7159114504335634E-3</v>
      </c>
      <c r="U7" s="92">
        <f t="shared" ref="U7:U70" si="2">K7-R7</f>
        <v>1.7360990999999999</v>
      </c>
      <c r="V7" s="93">
        <f t="shared" ref="V7:V70" si="3">L7</f>
        <v>0.38872704000000002</v>
      </c>
      <c r="W7" s="94">
        <f>M7-S7</f>
        <v>0.30708410520701129</v>
      </c>
      <c r="X7" s="92">
        <f t="shared" ref="X7:X70" si="4">Q7+T7</f>
        <v>3.1542929932543623E-2</v>
      </c>
      <c r="Y7" s="95">
        <f>ROUND(SUM(U7:X7),3)</f>
        <v>2.4630000000000001</v>
      </c>
    </row>
    <row r="8" spans="1:25" ht="13.5" hidden="1" customHeight="1" x14ac:dyDescent="0.2">
      <c r="A8" s="15" t="s">
        <v>35</v>
      </c>
      <c r="B8" s="15" t="s">
        <v>35</v>
      </c>
      <c r="C8" s="76">
        <v>202</v>
      </c>
      <c r="D8" s="77" t="s">
        <v>37</v>
      </c>
      <c r="E8" s="78">
        <v>6205.29</v>
      </c>
      <c r="F8" s="79">
        <v>8712.7800000000007</v>
      </c>
      <c r="G8" s="78">
        <v>6205.29</v>
      </c>
      <c r="H8" s="96">
        <v>8712.7800000000007</v>
      </c>
      <c r="I8" s="82">
        <v>17634</v>
      </c>
      <c r="J8" s="82">
        <v>1736</v>
      </c>
      <c r="K8" s="97">
        <f t="shared" si="1"/>
        <v>109.42408386</v>
      </c>
      <c r="L8" s="98">
        <f t="shared" si="1"/>
        <v>15.125386080000002</v>
      </c>
      <c r="M8" s="85">
        <f>'[1]2014-15 HN Block'!Q6</f>
        <v>32.279852543096759</v>
      </c>
      <c r="N8" s="99">
        <v>3.4973300614043308</v>
      </c>
      <c r="O8" s="100">
        <v>2.6726256863704809E-2</v>
      </c>
      <c r="P8" s="101">
        <v>0</v>
      </c>
      <c r="Q8" s="89">
        <f t="shared" ref="Q8:Q71" si="5">SUM(N8:P8)</f>
        <v>3.5240563182680358</v>
      </c>
      <c r="R8" s="90">
        <v>0</v>
      </c>
      <c r="S8" s="90">
        <f>'[1]2014-15 HN places &amp; deductions'!AS7</f>
        <v>0.58419399999999999</v>
      </c>
      <c r="T8" s="102">
        <f>(-1)*'[1]2014-15 CRC deductions'!I11/1000000</f>
        <v>-0.22282048551598613</v>
      </c>
      <c r="U8" s="103">
        <f t="shared" si="2"/>
        <v>109.42408386</v>
      </c>
      <c r="V8" s="89">
        <f t="shared" si="3"/>
        <v>15.125386080000002</v>
      </c>
      <c r="W8" s="90">
        <f t="shared" ref="W8:W71" si="6">M8-S8</f>
        <v>31.695658543096759</v>
      </c>
      <c r="X8" s="103">
        <f t="shared" si="4"/>
        <v>3.3012358327520497</v>
      </c>
      <c r="Y8" s="95">
        <f t="shared" ref="Y8:Y71" si="7">ROUND(SUM(U8:X8),3)</f>
        <v>159.54599999999999</v>
      </c>
    </row>
    <row r="9" spans="1:25" ht="13.5" hidden="1" customHeight="1" x14ac:dyDescent="0.2">
      <c r="A9" s="15" t="s">
        <v>35</v>
      </c>
      <c r="B9" s="15" t="s">
        <v>35</v>
      </c>
      <c r="C9" s="76">
        <v>203</v>
      </c>
      <c r="D9" s="77" t="s">
        <v>38</v>
      </c>
      <c r="E9" s="78">
        <v>6005.7</v>
      </c>
      <c r="F9" s="79">
        <v>5027.59</v>
      </c>
      <c r="G9" s="78">
        <v>6005.7</v>
      </c>
      <c r="H9" s="96">
        <v>5027.59</v>
      </c>
      <c r="I9" s="82">
        <v>31019</v>
      </c>
      <c r="J9" s="82">
        <v>3059</v>
      </c>
      <c r="K9" s="97">
        <f t="shared" si="1"/>
        <v>186.29080829999998</v>
      </c>
      <c r="L9" s="98">
        <f t="shared" si="1"/>
        <v>15.37939781</v>
      </c>
      <c r="M9" s="85">
        <f>'[1]2014-15 HN Block'!Q7</f>
        <v>37.965527293935502</v>
      </c>
      <c r="N9" s="99">
        <v>5.7556314246319786</v>
      </c>
      <c r="O9" s="100">
        <v>4.7012689217152057E-2</v>
      </c>
      <c r="P9" s="101">
        <v>0</v>
      </c>
      <c r="Q9" s="89">
        <f t="shared" si="5"/>
        <v>5.8026441138491309</v>
      </c>
      <c r="R9" s="90">
        <v>12.6837455634</v>
      </c>
      <c r="S9" s="90">
        <f>'[1]2014-15 HN places &amp; deductions'!AS8</f>
        <v>2.8267510000000007</v>
      </c>
      <c r="T9" s="102">
        <f>(-1)*'[1]2014-15 CRC deductions'!I12/1000000</f>
        <v>-0.2580026674395629</v>
      </c>
      <c r="U9" s="103">
        <f t="shared" si="2"/>
        <v>173.60706273659997</v>
      </c>
      <c r="V9" s="89">
        <f t="shared" si="3"/>
        <v>15.37939781</v>
      </c>
      <c r="W9" s="90">
        <f t="shared" si="6"/>
        <v>35.1387762939355</v>
      </c>
      <c r="X9" s="103">
        <f t="shared" si="4"/>
        <v>5.5446414464095684</v>
      </c>
      <c r="Y9" s="95">
        <f t="shared" si="7"/>
        <v>229.67</v>
      </c>
    </row>
    <row r="10" spans="1:25" ht="13.5" hidden="1" customHeight="1" x14ac:dyDescent="0.2">
      <c r="A10" s="15" t="s">
        <v>35</v>
      </c>
      <c r="B10" s="15" t="s">
        <v>35</v>
      </c>
      <c r="C10" s="76">
        <v>204</v>
      </c>
      <c r="D10" s="77" t="s">
        <v>39</v>
      </c>
      <c r="E10" s="78">
        <v>6680.05</v>
      </c>
      <c r="F10" s="79">
        <v>7122.63</v>
      </c>
      <c r="G10" s="78">
        <v>6680.05</v>
      </c>
      <c r="H10" s="96">
        <v>7122.63</v>
      </c>
      <c r="I10" s="82">
        <v>24045</v>
      </c>
      <c r="J10" s="82">
        <v>3170</v>
      </c>
      <c r="K10" s="97">
        <f t="shared" si="1"/>
        <v>160.62180225</v>
      </c>
      <c r="L10" s="98">
        <f t="shared" si="1"/>
        <v>22.578737100000001</v>
      </c>
      <c r="M10" s="85">
        <f>'[1]2014-15 HN Block'!Q8</f>
        <v>36.092656211567906</v>
      </c>
      <c r="N10" s="99">
        <v>7.3291255636434345</v>
      </c>
      <c r="O10" s="100">
        <v>3.6442828983088475E-2</v>
      </c>
      <c r="P10" s="101">
        <v>0</v>
      </c>
      <c r="Q10" s="89">
        <f t="shared" si="5"/>
        <v>7.365568392626523</v>
      </c>
      <c r="R10" s="90">
        <v>12.908812675</v>
      </c>
      <c r="S10" s="90">
        <f>'[1]2014-15 HN places &amp; deductions'!AS9</f>
        <v>0.35267900000000002</v>
      </c>
      <c r="T10" s="102">
        <f>(-1)*'[1]2014-15 CRC deductions'!I13/1000000</f>
        <v>-0.24810474692506332</v>
      </c>
      <c r="U10" s="103">
        <f t="shared" si="2"/>
        <v>147.71298957499999</v>
      </c>
      <c r="V10" s="89">
        <f t="shared" si="3"/>
        <v>22.578737100000001</v>
      </c>
      <c r="W10" s="90">
        <f t="shared" si="6"/>
        <v>35.739977211567904</v>
      </c>
      <c r="X10" s="103">
        <f t="shared" si="4"/>
        <v>7.1174636457014593</v>
      </c>
      <c r="Y10" s="95">
        <f t="shared" si="7"/>
        <v>213.149</v>
      </c>
    </row>
    <row r="11" spans="1:25" ht="13.5" hidden="1" customHeight="1" x14ac:dyDescent="0.2">
      <c r="A11" s="15" t="s">
        <v>35</v>
      </c>
      <c r="B11" s="15" t="s">
        <v>35</v>
      </c>
      <c r="C11" s="76">
        <v>205</v>
      </c>
      <c r="D11" s="77" t="s">
        <v>40</v>
      </c>
      <c r="E11" s="78">
        <v>6248.47</v>
      </c>
      <c r="F11" s="79">
        <v>6285.7</v>
      </c>
      <c r="G11" s="78">
        <v>6248.47</v>
      </c>
      <c r="H11" s="96">
        <v>6285.7</v>
      </c>
      <c r="I11" s="82">
        <v>13890</v>
      </c>
      <c r="J11" s="82">
        <v>1799</v>
      </c>
      <c r="K11" s="97">
        <f t="shared" si="1"/>
        <v>86.791248299999992</v>
      </c>
      <c r="L11" s="98">
        <f t="shared" si="1"/>
        <v>11.3079743</v>
      </c>
      <c r="M11" s="85">
        <f>'[1]2014-15 HN Block'!Q9</f>
        <v>18.463204057487953</v>
      </c>
      <c r="N11" s="99">
        <v>2.5150507860145406</v>
      </c>
      <c r="O11" s="100">
        <v>2.1051815120611307E-2</v>
      </c>
      <c r="P11" s="101">
        <v>0.10181767720001597</v>
      </c>
      <c r="Q11" s="89">
        <f t="shared" si="5"/>
        <v>2.6379202783351681</v>
      </c>
      <c r="R11" s="90">
        <v>25.739812609900003</v>
      </c>
      <c r="S11" s="90">
        <f>'[1]2014-15 HN places &amp; deductions'!AS10</f>
        <v>1.9702750000000002</v>
      </c>
      <c r="T11" s="102">
        <f>(-1)*'[1]2014-15 CRC deductions'!I14/1000000</f>
        <v>-0.11367738266117211</v>
      </c>
      <c r="U11" s="103">
        <f t="shared" si="2"/>
        <v>61.051435690099993</v>
      </c>
      <c r="V11" s="89">
        <f t="shared" si="3"/>
        <v>11.3079743</v>
      </c>
      <c r="W11" s="90">
        <f t="shared" si="6"/>
        <v>16.492929057487952</v>
      </c>
      <c r="X11" s="103">
        <f t="shared" si="4"/>
        <v>2.524242895673996</v>
      </c>
      <c r="Y11" s="95">
        <f t="shared" si="7"/>
        <v>91.376999999999995</v>
      </c>
    </row>
    <row r="12" spans="1:25" ht="13.5" hidden="1" customHeight="1" x14ac:dyDescent="0.2">
      <c r="A12" s="15" t="s">
        <v>35</v>
      </c>
      <c r="B12" s="15" t="s">
        <v>35</v>
      </c>
      <c r="C12" s="76">
        <v>206</v>
      </c>
      <c r="D12" s="77" t="s">
        <v>41</v>
      </c>
      <c r="E12" s="78">
        <v>6229.3</v>
      </c>
      <c r="F12" s="79">
        <v>7991.27</v>
      </c>
      <c r="G12" s="78">
        <v>6229.3</v>
      </c>
      <c r="H12" s="96">
        <v>7991.27</v>
      </c>
      <c r="I12" s="82">
        <v>19320</v>
      </c>
      <c r="J12" s="82">
        <v>1869</v>
      </c>
      <c r="K12" s="97">
        <f t="shared" si="1"/>
        <v>120.350076</v>
      </c>
      <c r="L12" s="98">
        <f t="shared" si="1"/>
        <v>14.935683630000002</v>
      </c>
      <c r="M12" s="85">
        <f>'[1]2014-15 HN Block'!Q10</f>
        <v>25.207096985953591</v>
      </c>
      <c r="N12" s="99">
        <v>3.8818197181003629</v>
      </c>
      <c r="O12" s="100">
        <v>2.9281574379424798E-2</v>
      </c>
      <c r="P12" s="101">
        <v>0</v>
      </c>
      <c r="Q12" s="89">
        <f t="shared" si="5"/>
        <v>3.9111012924797874</v>
      </c>
      <c r="R12" s="90">
        <v>8.0055111921499993</v>
      </c>
      <c r="S12" s="90">
        <f>'[1]2014-15 HN places &amp; deductions'!AS11</f>
        <v>0.674732</v>
      </c>
      <c r="T12" s="102">
        <f>(-1)*'[1]2014-15 CRC deductions'!I15/1000000</f>
        <v>-0.1759109096178838</v>
      </c>
      <c r="U12" s="103">
        <f t="shared" si="2"/>
        <v>112.34456480785001</v>
      </c>
      <c r="V12" s="89">
        <f t="shared" si="3"/>
        <v>14.935683630000002</v>
      </c>
      <c r="W12" s="90">
        <f t="shared" si="6"/>
        <v>24.532364985953592</v>
      </c>
      <c r="X12" s="103">
        <f t="shared" si="4"/>
        <v>3.7351903828619037</v>
      </c>
      <c r="Y12" s="95">
        <f t="shared" si="7"/>
        <v>155.548</v>
      </c>
    </row>
    <row r="13" spans="1:25" ht="13.5" hidden="1" customHeight="1" x14ac:dyDescent="0.2">
      <c r="A13" s="15" t="s">
        <v>35</v>
      </c>
      <c r="B13" s="15" t="s">
        <v>35</v>
      </c>
      <c r="C13" s="76">
        <v>207</v>
      </c>
      <c r="D13" s="77" t="s">
        <v>42</v>
      </c>
      <c r="E13" s="78">
        <v>5873.91</v>
      </c>
      <c r="F13" s="79">
        <v>6394.69</v>
      </c>
      <c r="G13" s="78">
        <v>5873.91</v>
      </c>
      <c r="H13" s="96">
        <v>6394.69</v>
      </c>
      <c r="I13" s="82">
        <v>9601</v>
      </c>
      <c r="J13" s="82">
        <v>1244</v>
      </c>
      <c r="K13" s="97">
        <f t="shared" si="1"/>
        <v>56.395409909999998</v>
      </c>
      <c r="L13" s="98">
        <f t="shared" si="1"/>
        <v>7.9549943599999997</v>
      </c>
      <c r="M13" s="85">
        <f>'[1]2014-15 HN Block'!Q11</f>
        <v>17.096012401121019</v>
      </c>
      <c r="N13" s="99">
        <v>1.3742132878567854</v>
      </c>
      <c r="O13" s="100">
        <v>1.4551366232756597E-2</v>
      </c>
      <c r="P13" s="101">
        <v>0</v>
      </c>
      <c r="Q13" s="89">
        <f t="shared" si="5"/>
        <v>1.388764654089542</v>
      </c>
      <c r="R13" s="90">
        <v>9.4805163167829996</v>
      </c>
      <c r="S13" s="90">
        <f>'[1]2014-15 HN places &amp; deductions'!AS12</f>
        <v>1.0127059999999999</v>
      </c>
      <c r="T13" s="102">
        <f>(-1)*'[1]2014-15 CRC deductions'!I16/1000000</f>
        <v>-0.10554654577073028</v>
      </c>
      <c r="U13" s="103">
        <f t="shared" si="2"/>
        <v>46.914893593217002</v>
      </c>
      <c r="V13" s="89">
        <f t="shared" si="3"/>
        <v>7.9549943599999997</v>
      </c>
      <c r="W13" s="90">
        <f t="shared" si="6"/>
        <v>16.083306401121018</v>
      </c>
      <c r="X13" s="103">
        <f t="shared" si="4"/>
        <v>1.2832181083188117</v>
      </c>
      <c r="Y13" s="95">
        <f t="shared" si="7"/>
        <v>72.236000000000004</v>
      </c>
    </row>
    <row r="14" spans="1:25" ht="13.5" hidden="1" customHeight="1" x14ac:dyDescent="0.2">
      <c r="A14" s="15" t="s">
        <v>35</v>
      </c>
      <c r="B14" s="15" t="s">
        <v>35</v>
      </c>
      <c r="C14" s="76">
        <v>208</v>
      </c>
      <c r="D14" s="77" t="s">
        <v>43</v>
      </c>
      <c r="E14" s="78">
        <v>6384.03</v>
      </c>
      <c r="F14" s="79">
        <v>7463.75</v>
      </c>
      <c r="G14" s="78">
        <v>6384.03</v>
      </c>
      <c r="H14" s="96">
        <v>7463.75</v>
      </c>
      <c r="I14" s="82">
        <v>28937</v>
      </c>
      <c r="J14" s="82">
        <v>2954</v>
      </c>
      <c r="K14" s="97">
        <f t="shared" si="1"/>
        <v>184.73467610999998</v>
      </c>
      <c r="L14" s="98">
        <f t="shared" si="1"/>
        <v>22.047917500000001</v>
      </c>
      <c r="M14" s="85">
        <f>'[1]2014-15 HN Block'!Q12</f>
        <v>36.491216274433832</v>
      </c>
      <c r="N14" s="99">
        <v>6.1344637187395055</v>
      </c>
      <c r="O14" s="100">
        <v>4.3857190363220257E-2</v>
      </c>
      <c r="P14" s="101">
        <v>0</v>
      </c>
      <c r="Q14" s="89">
        <f t="shared" si="5"/>
        <v>6.1783209091027258</v>
      </c>
      <c r="R14" s="90">
        <v>28.108063533300001</v>
      </c>
      <c r="S14" s="90">
        <f>'[1]2014-15 HN places &amp; deductions'!AS13</f>
        <v>0.57645100000000005</v>
      </c>
      <c r="T14" s="102">
        <f>(-1)*'[1]2014-15 CRC deductions'!I17/1000000</f>
        <v>-0.24100159339602684</v>
      </c>
      <c r="U14" s="103">
        <f t="shared" si="2"/>
        <v>156.62661257669998</v>
      </c>
      <c r="V14" s="89">
        <f t="shared" si="3"/>
        <v>22.047917500000001</v>
      </c>
      <c r="W14" s="90">
        <f t="shared" si="6"/>
        <v>35.914765274433833</v>
      </c>
      <c r="X14" s="103">
        <f t="shared" si="4"/>
        <v>5.9373193157066986</v>
      </c>
      <c r="Y14" s="95">
        <f t="shared" si="7"/>
        <v>220.52699999999999</v>
      </c>
    </row>
    <row r="15" spans="1:25" ht="13.5" hidden="1" customHeight="1" x14ac:dyDescent="0.2">
      <c r="A15" s="15" t="s">
        <v>35</v>
      </c>
      <c r="B15" s="15" t="s">
        <v>35</v>
      </c>
      <c r="C15" s="76">
        <v>209</v>
      </c>
      <c r="D15" s="77" t="s">
        <v>44</v>
      </c>
      <c r="E15" s="78">
        <v>5950.43</v>
      </c>
      <c r="F15" s="79">
        <v>5814.37</v>
      </c>
      <c r="G15" s="78">
        <v>5950.43</v>
      </c>
      <c r="H15" s="96">
        <v>5814.37</v>
      </c>
      <c r="I15" s="82">
        <v>33857</v>
      </c>
      <c r="J15" s="82">
        <v>2906</v>
      </c>
      <c r="K15" s="97">
        <f t="shared" si="1"/>
        <v>201.46370851000003</v>
      </c>
      <c r="L15" s="98">
        <f t="shared" si="1"/>
        <v>16.89655922</v>
      </c>
      <c r="M15" s="85">
        <f>'[1]2014-15 HN Block'!Q13</f>
        <v>43.420598327727561</v>
      </c>
      <c r="N15" s="99">
        <v>6.9280035046604542</v>
      </c>
      <c r="O15" s="100">
        <v>5.1313988807670047E-2</v>
      </c>
      <c r="P15" s="101">
        <v>0</v>
      </c>
      <c r="Q15" s="89">
        <f t="shared" si="5"/>
        <v>6.9793174934681241</v>
      </c>
      <c r="R15" s="90">
        <v>18.900882698399997</v>
      </c>
      <c r="S15" s="90">
        <f>'[1]2014-15 HN places &amp; deductions'!AS14</f>
        <v>1.1489529999999999</v>
      </c>
      <c r="T15" s="102">
        <f>(-1)*'[1]2014-15 CRC deductions'!I18/1000000</f>
        <v>-0.19936569756693498</v>
      </c>
      <c r="U15" s="103">
        <f t="shared" si="2"/>
        <v>182.56282581160002</v>
      </c>
      <c r="V15" s="89">
        <f t="shared" si="3"/>
        <v>16.89655922</v>
      </c>
      <c r="W15" s="90">
        <f t="shared" si="6"/>
        <v>42.271645327727562</v>
      </c>
      <c r="X15" s="103">
        <f t="shared" si="4"/>
        <v>6.779951795901189</v>
      </c>
      <c r="Y15" s="95">
        <f t="shared" si="7"/>
        <v>248.511</v>
      </c>
    </row>
    <row r="16" spans="1:25" ht="13.5" hidden="1" customHeight="1" x14ac:dyDescent="0.2">
      <c r="A16" s="15" t="s">
        <v>35</v>
      </c>
      <c r="B16" s="15" t="s">
        <v>35</v>
      </c>
      <c r="C16" s="76">
        <v>210</v>
      </c>
      <c r="D16" s="77" t="s">
        <v>45</v>
      </c>
      <c r="E16" s="78">
        <v>6123.79</v>
      </c>
      <c r="F16" s="79">
        <v>8212</v>
      </c>
      <c r="G16" s="78">
        <v>6123.79</v>
      </c>
      <c r="H16" s="96">
        <v>8212</v>
      </c>
      <c r="I16" s="82">
        <v>28398</v>
      </c>
      <c r="J16" s="82">
        <v>2800</v>
      </c>
      <c r="K16" s="97">
        <f t="shared" si="1"/>
        <v>173.90338842</v>
      </c>
      <c r="L16" s="98">
        <f t="shared" si="1"/>
        <v>22.993600000000001</v>
      </c>
      <c r="M16" s="85">
        <f>'[1]2014-15 HN Block'!Q14</f>
        <v>38.469041369149799</v>
      </c>
      <c r="N16" s="99">
        <v>6.4663501918732589</v>
      </c>
      <c r="O16" s="100">
        <v>4.3040276875098628E-2</v>
      </c>
      <c r="P16" s="101">
        <v>0</v>
      </c>
      <c r="Q16" s="89">
        <f t="shared" si="5"/>
        <v>6.5093904687483573</v>
      </c>
      <c r="R16" s="90">
        <v>45.869752306400002</v>
      </c>
      <c r="S16" s="90">
        <f>'[1]2014-15 HN places &amp; deductions'!AS15</f>
        <v>1.8711769999999999</v>
      </c>
      <c r="T16" s="102">
        <f>(-1)*'[1]2014-15 CRC deductions'!I19/1000000</f>
        <v>-0.21244907444850722</v>
      </c>
      <c r="U16" s="103">
        <f t="shared" si="2"/>
        <v>128.03363611359998</v>
      </c>
      <c r="V16" s="89">
        <f t="shared" si="3"/>
        <v>22.993600000000001</v>
      </c>
      <c r="W16" s="90">
        <f t="shared" si="6"/>
        <v>36.597864369149796</v>
      </c>
      <c r="X16" s="103">
        <f t="shared" si="4"/>
        <v>6.29694139429985</v>
      </c>
      <c r="Y16" s="95">
        <f t="shared" si="7"/>
        <v>193.922</v>
      </c>
    </row>
    <row r="17" spans="1:25" ht="13.5" hidden="1" customHeight="1" x14ac:dyDescent="0.2">
      <c r="A17" s="15" t="s">
        <v>35</v>
      </c>
      <c r="B17" s="15" t="s">
        <v>35</v>
      </c>
      <c r="C17" s="76">
        <v>211</v>
      </c>
      <c r="D17" s="77" t="s">
        <v>46</v>
      </c>
      <c r="E17" s="78">
        <v>7014.38</v>
      </c>
      <c r="F17" s="79">
        <v>7803.99</v>
      </c>
      <c r="G17" s="78">
        <v>7014.38</v>
      </c>
      <c r="H17" s="96">
        <v>7803.99</v>
      </c>
      <c r="I17" s="82">
        <v>34833</v>
      </c>
      <c r="J17" s="82">
        <v>2767</v>
      </c>
      <c r="K17" s="97">
        <f t="shared" si="1"/>
        <v>244.33189854</v>
      </c>
      <c r="L17" s="98">
        <f t="shared" si="1"/>
        <v>21.593640329999999</v>
      </c>
      <c r="M17" s="85">
        <f>'[1]2014-15 HN Block'!Q15</f>
        <v>43.326839468804984</v>
      </c>
      <c r="N17" s="99">
        <v>7.083134014729553</v>
      </c>
      <c r="O17" s="100">
        <v>5.2793223621040573E-2</v>
      </c>
      <c r="P17" s="101">
        <v>0</v>
      </c>
      <c r="Q17" s="89">
        <f t="shared" si="5"/>
        <v>7.1359272383505932</v>
      </c>
      <c r="R17" s="90">
        <v>14.7623879389</v>
      </c>
      <c r="S17" s="90">
        <f>'[1]2014-15 HN places &amp; deductions'!AS16</f>
        <v>1.4786220000000001</v>
      </c>
      <c r="T17" s="102">
        <f>(-1)*'[1]2014-15 CRC deductions'!I20/1000000</f>
        <v>-0.26183057803564713</v>
      </c>
      <c r="U17" s="103">
        <f t="shared" si="2"/>
        <v>229.56951060110001</v>
      </c>
      <c r="V17" s="89">
        <f t="shared" si="3"/>
        <v>21.593640329999999</v>
      </c>
      <c r="W17" s="90">
        <f t="shared" si="6"/>
        <v>41.848217468804982</v>
      </c>
      <c r="X17" s="103">
        <f t="shared" si="4"/>
        <v>6.8740966603149456</v>
      </c>
      <c r="Y17" s="95">
        <f t="shared" si="7"/>
        <v>299.88499999999999</v>
      </c>
    </row>
    <row r="18" spans="1:25" ht="13.5" hidden="1" customHeight="1" x14ac:dyDescent="0.2">
      <c r="A18" s="15" t="s">
        <v>35</v>
      </c>
      <c r="B18" s="15" t="s">
        <v>35</v>
      </c>
      <c r="C18" s="76">
        <v>212</v>
      </c>
      <c r="D18" s="77" t="s">
        <v>47</v>
      </c>
      <c r="E18" s="78">
        <v>5581.4</v>
      </c>
      <c r="F18" s="79">
        <v>4933.29</v>
      </c>
      <c r="G18" s="78">
        <v>5581.4</v>
      </c>
      <c r="H18" s="96">
        <v>4933.29</v>
      </c>
      <c r="I18" s="82">
        <v>24200</v>
      </c>
      <c r="J18" s="82">
        <v>3260</v>
      </c>
      <c r="K18" s="97">
        <f t="shared" si="1"/>
        <v>135.06988000000001</v>
      </c>
      <c r="L18" s="98">
        <f t="shared" si="1"/>
        <v>16.082525400000002</v>
      </c>
      <c r="M18" s="85">
        <f>'[1]2014-15 HN Block'!Q16</f>
        <v>41.272056356292509</v>
      </c>
      <c r="N18" s="99">
        <v>4.3549362744042597</v>
      </c>
      <c r="O18" s="100">
        <v>3.6677748446277442E-2</v>
      </c>
      <c r="P18" s="101">
        <v>0</v>
      </c>
      <c r="Q18" s="89">
        <f t="shared" si="5"/>
        <v>4.3916140228505371</v>
      </c>
      <c r="R18" s="90">
        <v>33.256355861499998</v>
      </c>
      <c r="S18" s="90">
        <f>'[1]2014-15 HN places &amp; deductions'!AS17</f>
        <v>1.9013599999999999</v>
      </c>
      <c r="T18" s="102">
        <f>(-1)*'[1]2014-15 CRC deductions'!I21/1000000</f>
        <v>-0.24959412595982805</v>
      </c>
      <c r="U18" s="103">
        <f t="shared" si="2"/>
        <v>101.81352413850001</v>
      </c>
      <c r="V18" s="89">
        <f t="shared" si="3"/>
        <v>16.082525400000002</v>
      </c>
      <c r="W18" s="90">
        <f t="shared" si="6"/>
        <v>39.370696356292513</v>
      </c>
      <c r="X18" s="103">
        <f t="shared" si="4"/>
        <v>4.1420198968907087</v>
      </c>
      <c r="Y18" s="95">
        <f t="shared" si="7"/>
        <v>161.40899999999999</v>
      </c>
    </row>
    <row r="19" spans="1:25" ht="13.5" hidden="1" customHeight="1" x14ac:dyDescent="0.2">
      <c r="A19" s="15" t="s">
        <v>35</v>
      </c>
      <c r="B19" s="15" t="s">
        <v>35</v>
      </c>
      <c r="C19" s="76">
        <v>213</v>
      </c>
      <c r="D19" s="77" t="s">
        <v>48</v>
      </c>
      <c r="E19" s="78">
        <v>5662.78</v>
      </c>
      <c r="F19" s="79">
        <v>6840.91</v>
      </c>
      <c r="G19" s="78">
        <v>5662.78</v>
      </c>
      <c r="H19" s="96">
        <v>6840.91</v>
      </c>
      <c r="I19" s="82">
        <v>15586</v>
      </c>
      <c r="J19" s="82">
        <v>1618</v>
      </c>
      <c r="K19" s="97">
        <f t="shared" si="1"/>
        <v>88.26008908</v>
      </c>
      <c r="L19" s="98">
        <f t="shared" si="1"/>
        <v>11.068592379999998</v>
      </c>
      <c r="M19" s="85">
        <f>'[1]2014-15 HN Block'!Q17</f>
        <v>23.986748830120604</v>
      </c>
      <c r="N19" s="99">
        <v>2.9780186008814269</v>
      </c>
      <c r="O19" s="100">
        <v>2.3622288730730582E-2</v>
      </c>
      <c r="P19" s="101">
        <v>0</v>
      </c>
      <c r="Q19" s="89">
        <f t="shared" si="5"/>
        <v>3.0016408896121574</v>
      </c>
      <c r="R19" s="90">
        <v>40.987879852142001</v>
      </c>
      <c r="S19" s="90">
        <f>'[1]2014-15 HN places &amp; deductions'!AS18</f>
        <v>2.0144130000000002</v>
      </c>
      <c r="T19" s="102">
        <f>(-1)*'[1]2014-15 CRC deductions'!I22/1000000</f>
        <v>-0.15480160046373773</v>
      </c>
      <c r="U19" s="103">
        <f t="shared" si="2"/>
        <v>47.272209227857999</v>
      </c>
      <c r="V19" s="89">
        <f t="shared" si="3"/>
        <v>11.068592379999998</v>
      </c>
      <c r="W19" s="90">
        <f t="shared" si="6"/>
        <v>21.972335830120603</v>
      </c>
      <c r="X19" s="103">
        <f t="shared" si="4"/>
        <v>2.8468392891484195</v>
      </c>
      <c r="Y19" s="95">
        <f t="shared" si="7"/>
        <v>83.16</v>
      </c>
    </row>
    <row r="20" spans="1:25" ht="13.5" hidden="1" customHeight="1" x14ac:dyDescent="0.2">
      <c r="A20" s="15" t="s">
        <v>35</v>
      </c>
      <c r="B20" s="15" t="s">
        <v>35</v>
      </c>
      <c r="C20" s="76">
        <v>301</v>
      </c>
      <c r="D20" s="77" t="s">
        <v>49</v>
      </c>
      <c r="E20" s="78">
        <v>5582.87</v>
      </c>
      <c r="F20" s="79">
        <v>4052.78</v>
      </c>
      <c r="G20" s="78">
        <v>5582.87</v>
      </c>
      <c r="H20" s="96">
        <v>4052.78</v>
      </c>
      <c r="I20" s="82">
        <v>32931</v>
      </c>
      <c r="J20" s="82">
        <v>2589</v>
      </c>
      <c r="K20" s="97">
        <f t="shared" si="1"/>
        <v>183.84949197</v>
      </c>
      <c r="L20" s="98">
        <f t="shared" si="1"/>
        <v>10.492647419999999</v>
      </c>
      <c r="M20" s="85">
        <f>'[1]2014-15 HN Block'!Q18</f>
        <v>23.90179799636708</v>
      </c>
      <c r="N20" s="99">
        <v>5.9164124692408384</v>
      </c>
      <c r="O20" s="100">
        <v>4.991053446629596E-2</v>
      </c>
      <c r="P20" s="101">
        <v>0</v>
      </c>
      <c r="Q20" s="89">
        <f t="shared" si="5"/>
        <v>5.9663230037071342</v>
      </c>
      <c r="R20" s="90">
        <v>3.4193697573739996</v>
      </c>
      <c r="S20" s="90">
        <f>'[1]2014-15 HN places &amp; deductions'!AS19</f>
        <v>0.75611720000000004</v>
      </c>
      <c r="T20" s="102">
        <f>(-1)*'[1]2014-15 CRC deductions'!I23/1000000</f>
        <v>-0.29318484936313965</v>
      </c>
      <c r="U20" s="103">
        <f t="shared" si="2"/>
        <v>180.430122212626</v>
      </c>
      <c r="V20" s="89">
        <f t="shared" si="3"/>
        <v>10.492647419999999</v>
      </c>
      <c r="W20" s="90">
        <f t="shared" si="6"/>
        <v>23.145680796367081</v>
      </c>
      <c r="X20" s="103">
        <f t="shared" si="4"/>
        <v>5.6731381543439943</v>
      </c>
      <c r="Y20" s="95">
        <f t="shared" si="7"/>
        <v>219.74199999999999</v>
      </c>
    </row>
    <row r="21" spans="1:25" ht="13.5" hidden="1" customHeight="1" x14ac:dyDescent="0.2">
      <c r="A21" s="15" t="s">
        <v>35</v>
      </c>
      <c r="B21" s="15" t="s">
        <v>35</v>
      </c>
      <c r="C21" s="76">
        <v>302</v>
      </c>
      <c r="D21" s="77" t="s">
        <v>50</v>
      </c>
      <c r="E21" s="78">
        <v>4988.3599999999997</v>
      </c>
      <c r="F21" s="79">
        <v>4559.76</v>
      </c>
      <c r="G21" s="78">
        <v>4988.3599999999997</v>
      </c>
      <c r="H21" s="96">
        <v>4559.76</v>
      </c>
      <c r="I21" s="82">
        <v>42960</v>
      </c>
      <c r="J21" s="82">
        <v>3695</v>
      </c>
      <c r="K21" s="97">
        <f t="shared" si="1"/>
        <v>214.2999456</v>
      </c>
      <c r="L21" s="98">
        <f t="shared" si="1"/>
        <v>16.8483132</v>
      </c>
      <c r="M21" s="85">
        <f>'[1]2014-15 HN Block'!Q19</f>
        <v>41.300318098555771</v>
      </c>
      <c r="N21" s="99">
        <v>5.8178521162778818</v>
      </c>
      <c r="O21" s="100">
        <v>6.5110581539342099E-2</v>
      </c>
      <c r="P21" s="101">
        <v>0</v>
      </c>
      <c r="Q21" s="89">
        <f t="shared" si="5"/>
        <v>5.8829626978172236</v>
      </c>
      <c r="R21" s="90">
        <v>71.619576190100005</v>
      </c>
      <c r="S21" s="90">
        <f>'[1]2014-15 HN places &amp; deductions'!AS20</f>
        <v>2.2262390000000001</v>
      </c>
      <c r="T21" s="102">
        <f>(-1)*'[1]2014-15 CRC deductions'!I24/1000000</f>
        <v>-0.34203648170342343</v>
      </c>
      <c r="U21" s="103">
        <f t="shared" si="2"/>
        <v>142.68036940989998</v>
      </c>
      <c r="V21" s="89">
        <f t="shared" si="3"/>
        <v>16.8483132</v>
      </c>
      <c r="W21" s="90">
        <f t="shared" si="6"/>
        <v>39.074079098555771</v>
      </c>
      <c r="X21" s="103">
        <f t="shared" si="4"/>
        <v>5.5409262161138004</v>
      </c>
      <c r="Y21" s="95">
        <f t="shared" si="7"/>
        <v>204.14400000000001</v>
      </c>
    </row>
    <row r="22" spans="1:25" ht="13.5" hidden="1" customHeight="1" x14ac:dyDescent="0.2">
      <c r="A22" s="15" t="s">
        <v>35</v>
      </c>
      <c r="B22" s="15" t="s">
        <v>35</v>
      </c>
      <c r="C22" s="76">
        <v>303</v>
      </c>
      <c r="D22" s="77" t="s">
        <v>51</v>
      </c>
      <c r="E22" s="78">
        <v>4613.18</v>
      </c>
      <c r="F22" s="79">
        <v>3775.52</v>
      </c>
      <c r="G22" s="78">
        <v>4613.18</v>
      </c>
      <c r="H22" s="96">
        <v>3775.52</v>
      </c>
      <c r="I22" s="82">
        <v>35261</v>
      </c>
      <c r="J22" s="82">
        <v>2299</v>
      </c>
      <c r="K22" s="97">
        <f t="shared" si="1"/>
        <v>162.66533998000003</v>
      </c>
      <c r="L22" s="98">
        <f t="shared" si="1"/>
        <v>8.6799204799999998</v>
      </c>
      <c r="M22" s="85">
        <f>'[1]2014-15 HN Block'!Q20</f>
        <v>27.124028952018154</v>
      </c>
      <c r="N22" s="99">
        <v>3.4351783700954086</v>
      </c>
      <c r="O22" s="100">
        <v>5.3441904461330111E-2</v>
      </c>
      <c r="P22" s="101">
        <v>0</v>
      </c>
      <c r="Q22" s="89">
        <f t="shared" si="5"/>
        <v>3.4886202745567387</v>
      </c>
      <c r="R22" s="90">
        <v>103.55224379955901</v>
      </c>
      <c r="S22" s="90">
        <f>'[1]2014-15 HN places &amp; deductions'!AS21</f>
        <v>1.9390149999999999</v>
      </c>
      <c r="T22" s="102">
        <f>(-1)*'[1]2014-15 CRC deductions'!I25/1000000</f>
        <v>-0.26021972238830132</v>
      </c>
      <c r="U22" s="103">
        <f t="shared" si="2"/>
        <v>59.113096180441019</v>
      </c>
      <c r="V22" s="89">
        <f t="shared" si="3"/>
        <v>8.6799204799999998</v>
      </c>
      <c r="W22" s="90">
        <f t="shared" si="6"/>
        <v>25.185013952018153</v>
      </c>
      <c r="X22" s="103">
        <f t="shared" si="4"/>
        <v>3.2284005521684374</v>
      </c>
      <c r="Y22" s="95">
        <f t="shared" si="7"/>
        <v>96.206000000000003</v>
      </c>
    </row>
    <row r="23" spans="1:25" ht="13.5" hidden="1" customHeight="1" x14ac:dyDescent="0.2">
      <c r="A23" s="15" t="s">
        <v>35</v>
      </c>
      <c r="B23" s="15" t="s">
        <v>35</v>
      </c>
      <c r="C23" s="76">
        <v>304</v>
      </c>
      <c r="D23" s="77" t="s">
        <v>52</v>
      </c>
      <c r="E23" s="78">
        <v>5065.93</v>
      </c>
      <c r="F23" s="79">
        <v>5930.02</v>
      </c>
      <c r="G23" s="78">
        <v>5065.93</v>
      </c>
      <c r="H23" s="96">
        <v>5930.02</v>
      </c>
      <c r="I23" s="82">
        <v>37645</v>
      </c>
      <c r="J23" s="82">
        <v>3348</v>
      </c>
      <c r="K23" s="97">
        <f t="shared" si="1"/>
        <v>190.70693485000001</v>
      </c>
      <c r="L23" s="98">
        <f t="shared" si="1"/>
        <v>19.85370696</v>
      </c>
      <c r="M23" s="85">
        <f>'[1]2014-15 HN Block'!Q21</f>
        <v>55.543781170785302</v>
      </c>
      <c r="N23" s="99">
        <v>6.76212839723879</v>
      </c>
      <c r="O23" s="100">
        <v>5.7055117366120421E-2</v>
      </c>
      <c r="P23" s="101">
        <v>0</v>
      </c>
      <c r="Q23" s="89">
        <f t="shared" si="5"/>
        <v>6.8191835146049105</v>
      </c>
      <c r="R23" s="90">
        <v>64.959140350647999</v>
      </c>
      <c r="S23" s="90">
        <f>'[1]2014-15 HN places &amp; deductions'!AS22</f>
        <v>3.4924363750000005</v>
      </c>
      <c r="T23" s="102">
        <f>(-1)*'[1]2014-15 CRC deductions'!I26/1000000</f>
        <v>-0.27559375840135131</v>
      </c>
      <c r="U23" s="103">
        <f t="shared" si="2"/>
        <v>125.74779449935201</v>
      </c>
      <c r="V23" s="89">
        <f t="shared" si="3"/>
        <v>19.85370696</v>
      </c>
      <c r="W23" s="90">
        <f t="shared" si="6"/>
        <v>52.051344795785297</v>
      </c>
      <c r="X23" s="103">
        <f t="shared" si="4"/>
        <v>6.5435897562035592</v>
      </c>
      <c r="Y23" s="95">
        <f t="shared" si="7"/>
        <v>204.196</v>
      </c>
    </row>
    <row r="24" spans="1:25" ht="13.5" hidden="1" customHeight="1" x14ac:dyDescent="0.2">
      <c r="A24" s="15" t="s">
        <v>35</v>
      </c>
      <c r="B24" s="15" t="s">
        <v>35</v>
      </c>
      <c r="C24" s="76">
        <v>305</v>
      </c>
      <c r="D24" s="77" t="s">
        <v>53</v>
      </c>
      <c r="E24" s="78">
        <v>4082.33</v>
      </c>
      <c r="F24" s="79">
        <v>3899.47</v>
      </c>
      <c r="G24" s="78">
        <v>4082.33</v>
      </c>
      <c r="H24" s="96">
        <v>3899.47</v>
      </c>
      <c r="I24" s="82">
        <v>41545</v>
      </c>
      <c r="J24" s="82">
        <v>3176</v>
      </c>
      <c r="K24" s="97">
        <f t="shared" si="1"/>
        <v>169.60039985</v>
      </c>
      <c r="L24" s="98">
        <f t="shared" si="1"/>
        <v>12.384716719999998</v>
      </c>
      <c r="M24" s="85">
        <f>'[1]2014-15 HN Block'!Q22</f>
        <v>47.776654622352467</v>
      </c>
      <c r="N24" s="99">
        <v>3.6614308841911121</v>
      </c>
      <c r="O24" s="100">
        <v>6.2965994181842816E-2</v>
      </c>
      <c r="P24" s="101">
        <v>0</v>
      </c>
      <c r="Q24" s="89">
        <f t="shared" si="5"/>
        <v>3.7243968783729549</v>
      </c>
      <c r="R24" s="90">
        <v>119.96335250269998</v>
      </c>
      <c r="S24" s="90">
        <f>'[1]2014-15 HN places &amp; deductions'!AS23</f>
        <v>3.751722</v>
      </c>
      <c r="T24" s="102">
        <f>(-1)*'[1]2014-15 CRC deductions'!I27/1000000</f>
        <v>-0.68605254750974676</v>
      </c>
      <c r="U24" s="103">
        <f t="shared" si="2"/>
        <v>49.637047347300026</v>
      </c>
      <c r="V24" s="89">
        <f t="shared" si="3"/>
        <v>12.384716719999998</v>
      </c>
      <c r="W24" s="90">
        <f t="shared" si="6"/>
        <v>44.024932622352466</v>
      </c>
      <c r="X24" s="103">
        <f t="shared" si="4"/>
        <v>3.0383443308632083</v>
      </c>
      <c r="Y24" s="95">
        <f t="shared" si="7"/>
        <v>109.08499999999999</v>
      </c>
    </row>
    <row r="25" spans="1:25" ht="13.5" hidden="1" customHeight="1" x14ac:dyDescent="0.2">
      <c r="A25" s="15" t="s">
        <v>35</v>
      </c>
      <c r="B25" s="15" t="s">
        <v>35</v>
      </c>
      <c r="C25" s="76">
        <v>306</v>
      </c>
      <c r="D25" s="77" t="s">
        <v>54</v>
      </c>
      <c r="E25" s="78">
        <v>4559.18</v>
      </c>
      <c r="F25" s="79">
        <v>4564.33</v>
      </c>
      <c r="G25" s="78">
        <v>4559.18</v>
      </c>
      <c r="H25" s="96">
        <v>4564.33</v>
      </c>
      <c r="I25" s="82">
        <v>45748</v>
      </c>
      <c r="J25" s="82">
        <v>3879</v>
      </c>
      <c r="K25" s="97">
        <f t="shared" si="1"/>
        <v>208.57336664000002</v>
      </c>
      <c r="L25" s="98">
        <f t="shared" si="1"/>
        <v>17.705036070000002</v>
      </c>
      <c r="M25" s="85">
        <f>'[1]2014-15 HN Block'!Q23</f>
        <v>51.407095803194814</v>
      </c>
      <c r="N25" s="99">
        <v>7.0228158710152755</v>
      </c>
      <c r="O25" s="100">
        <v>6.933610065786365E-2</v>
      </c>
      <c r="P25" s="101">
        <v>0</v>
      </c>
      <c r="Q25" s="89">
        <f t="shared" si="5"/>
        <v>7.0921519716731387</v>
      </c>
      <c r="R25" s="90">
        <v>90.969496277889007</v>
      </c>
      <c r="S25" s="90">
        <f>'[1]2014-15 HN places &amp; deductions'!AS24</f>
        <v>3.1458979999999999</v>
      </c>
      <c r="T25" s="102">
        <f>(-1)*'[1]2014-15 CRC deductions'!I28/1000000</f>
        <v>-0.31312141911983316</v>
      </c>
      <c r="U25" s="103">
        <f t="shared" si="2"/>
        <v>117.60387036211101</v>
      </c>
      <c r="V25" s="89">
        <f t="shared" si="3"/>
        <v>17.705036070000002</v>
      </c>
      <c r="W25" s="90">
        <f t="shared" si="6"/>
        <v>48.261197803194811</v>
      </c>
      <c r="X25" s="103">
        <f t="shared" si="4"/>
        <v>6.7790305525533059</v>
      </c>
      <c r="Y25" s="95">
        <f t="shared" si="7"/>
        <v>190.34899999999999</v>
      </c>
    </row>
    <row r="26" spans="1:25" ht="13.5" hidden="1" customHeight="1" x14ac:dyDescent="0.2">
      <c r="A26" s="15" t="s">
        <v>35</v>
      </c>
      <c r="B26" s="15" t="s">
        <v>35</v>
      </c>
      <c r="C26" s="76">
        <v>307</v>
      </c>
      <c r="D26" s="77" t="s">
        <v>55</v>
      </c>
      <c r="E26" s="78">
        <v>5296.47</v>
      </c>
      <c r="F26" s="79">
        <v>5653</v>
      </c>
      <c r="G26" s="78">
        <v>5296.47</v>
      </c>
      <c r="H26" s="96">
        <v>5653</v>
      </c>
      <c r="I26" s="82">
        <v>41126</v>
      </c>
      <c r="J26" s="82">
        <v>3768</v>
      </c>
      <c r="K26" s="97">
        <f t="shared" si="1"/>
        <v>217.82262521999999</v>
      </c>
      <c r="L26" s="98">
        <f t="shared" si="1"/>
        <v>21.300504</v>
      </c>
      <c r="M26" s="85">
        <f>'[1]2014-15 HN Block'!Q24</f>
        <v>43.346449443374709</v>
      </c>
      <c r="N26" s="99">
        <v>6.3368166713121479</v>
      </c>
      <c r="O26" s="100">
        <v>6.2330953826512638E-2</v>
      </c>
      <c r="P26" s="101">
        <v>0</v>
      </c>
      <c r="Q26" s="89">
        <f t="shared" si="5"/>
        <v>6.3991476251386601</v>
      </c>
      <c r="R26" s="90">
        <v>22.941750496108003</v>
      </c>
      <c r="S26" s="90">
        <f>'[1]2014-15 HN places &amp; deductions'!AS25</f>
        <v>1.0225299999999999</v>
      </c>
      <c r="T26" s="102">
        <f>(-1)*'[1]2014-15 CRC deductions'!I29/1000000</f>
        <v>-0.63170076739541048</v>
      </c>
      <c r="U26" s="103">
        <f t="shared" si="2"/>
        <v>194.88087472389199</v>
      </c>
      <c r="V26" s="89">
        <f t="shared" si="3"/>
        <v>21.300504</v>
      </c>
      <c r="W26" s="90">
        <f t="shared" si="6"/>
        <v>42.323919443374706</v>
      </c>
      <c r="X26" s="103">
        <f t="shared" si="4"/>
        <v>5.7674468577432494</v>
      </c>
      <c r="Y26" s="95">
        <f t="shared" si="7"/>
        <v>264.27300000000002</v>
      </c>
    </row>
    <row r="27" spans="1:25" ht="13.5" hidden="1" customHeight="1" x14ac:dyDescent="0.2">
      <c r="A27" s="15" t="s">
        <v>35</v>
      </c>
      <c r="B27" s="15" t="s">
        <v>35</v>
      </c>
      <c r="C27" s="76">
        <v>308</v>
      </c>
      <c r="D27" s="77" t="s">
        <v>56</v>
      </c>
      <c r="E27" s="78">
        <v>5194.0200000000004</v>
      </c>
      <c r="F27" s="79">
        <v>3947.94</v>
      </c>
      <c r="G27" s="78">
        <v>5194.0200000000004</v>
      </c>
      <c r="H27" s="96">
        <v>3947.94</v>
      </c>
      <c r="I27" s="82">
        <v>46731</v>
      </c>
      <c r="J27" s="82">
        <v>3293</v>
      </c>
      <c r="K27" s="97">
        <f t="shared" si="1"/>
        <v>242.72174862000003</v>
      </c>
      <c r="L27" s="98">
        <f t="shared" si="1"/>
        <v>13.00056642</v>
      </c>
      <c r="M27" s="85">
        <f>'[1]2014-15 HN Block'!Q25</f>
        <v>31.023101506794415</v>
      </c>
      <c r="N27" s="99">
        <v>7.7170513263159597</v>
      </c>
      <c r="O27" s="100">
        <v>7.0825944737313684E-2</v>
      </c>
      <c r="P27" s="101">
        <v>0</v>
      </c>
      <c r="Q27" s="89">
        <f t="shared" si="5"/>
        <v>7.7878772710532731</v>
      </c>
      <c r="R27" s="90">
        <v>33.396452337500001</v>
      </c>
      <c r="S27" s="90">
        <f>'[1]2014-15 HN places &amp; deductions'!AS26</f>
        <v>1.2827920000000002</v>
      </c>
      <c r="T27" s="102">
        <f>(-1)*'[1]2014-15 CRC deductions'!I30/1000000</f>
        <v>-0.27963853658316518</v>
      </c>
      <c r="U27" s="103">
        <f t="shared" si="2"/>
        <v>209.32529628250003</v>
      </c>
      <c r="V27" s="89">
        <f t="shared" si="3"/>
        <v>13.00056642</v>
      </c>
      <c r="W27" s="90">
        <f t="shared" si="6"/>
        <v>29.740309506794414</v>
      </c>
      <c r="X27" s="103">
        <f t="shared" si="4"/>
        <v>7.5082387344701083</v>
      </c>
      <c r="Y27" s="95">
        <f t="shared" si="7"/>
        <v>259.57400000000001</v>
      </c>
    </row>
    <row r="28" spans="1:25" ht="13.5" hidden="1" customHeight="1" x14ac:dyDescent="0.2">
      <c r="A28" s="15" t="s">
        <v>35</v>
      </c>
      <c r="B28" s="15" t="s">
        <v>35</v>
      </c>
      <c r="C28" s="76">
        <v>309</v>
      </c>
      <c r="D28" s="77" t="s">
        <v>57</v>
      </c>
      <c r="E28" s="78">
        <v>5878.44</v>
      </c>
      <c r="F28" s="79">
        <v>5345.46</v>
      </c>
      <c r="G28" s="78">
        <v>5878.44</v>
      </c>
      <c r="H28" s="96">
        <v>5345.46</v>
      </c>
      <c r="I28" s="82">
        <v>30707</v>
      </c>
      <c r="J28" s="82">
        <v>2423</v>
      </c>
      <c r="K28" s="97">
        <f t="shared" si="1"/>
        <v>180.50925707999997</v>
      </c>
      <c r="L28" s="98">
        <f t="shared" si="1"/>
        <v>12.952049580000001</v>
      </c>
      <c r="M28" s="85">
        <f>'[1]2014-15 HN Block'!Q26</f>
        <v>31.131008341141865</v>
      </c>
      <c r="N28" s="99">
        <v>5.0475480426660733</v>
      </c>
      <c r="O28" s="100">
        <v>4.6539819071894264E-2</v>
      </c>
      <c r="P28" s="101">
        <v>0</v>
      </c>
      <c r="Q28" s="89">
        <f t="shared" si="5"/>
        <v>5.0940878617379672</v>
      </c>
      <c r="R28" s="90">
        <v>37.074871370999993</v>
      </c>
      <c r="S28" s="90">
        <f>'[1]2014-15 HN places &amp; deductions'!AS27</f>
        <v>1.4489610000000002</v>
      </c>
      <c r="T28" s="102">
        <f>(-1)*'[1]2014-15 CRC deductions'!I31/1000000</f>
        <v>-0.2990297825200432</v>
      </c>
      <c r="U28" s="103">
        <f t="shared" si="2"/>
        <v>143.43438570899997</v>
      </c>
      <c r="V28" s="89">
        <f t="shared" si="3"/>
        <v>12.952049580000001</v>
      </c>
      <c r="W28" s="90">
        <f t="shared" si="6"/>
        <v>29.682047341141864</v>
      </c>
      <c r="X28" s="103">
        <f t="shared" si="4"/>
        <v>4.7950580792179238</v>
      </c>
      <c r="Y28" s="95">
        <f t="shared" si="7"/>
        <v>190.864</v>
      </c>
    </row>
    <row r="29" spans="1:25" ht="13.5" hidden="1" customHeight="1" x14ac:dyDescent="0.2">
      <c r="A29" s="15" t="s">
        <v>35</v>
      </c>
      <c r="B29" s="15" t="s">
        <v>35</v>
      </c>
      <c r="C29" s="76">
        <v>310</v>
      </c>
      <c r="D29" s="77" t="s">
        <v>58</v>
      </c>
      <c r="E29" s="78">
        <v>4927.4799999999996</v>
      </c>
      <c r="F29" s="79">
        <v>4320.96</v>
      </c>
      <c r="G29" s="78">
        <v>4927.4799999999996</v>
      </c>
      <c r="H29" s="96">
        <v>4320.96</v>
      </c>
      <c r="I29" s="82">
        <v>29308</v>
      </c>
      <c r="J29" s="82">
        <v>2303</v>
      </c>
      <c r="K29" s="97">
        <f t="shared" si="1"/>
        <v>144.41458383999998</v>
      </c>
      <c r="L29" s="98">
        <f t="shared" si="1"/>
        <v>9.9511708800000012</v>
      </c>
      <c r="M29" s="85">
        <f>'[1]2014-15 HN Block'!Q27</f>
        <v>25.928482673439525</v>
      </c>
      <c r="N29" s="99">
        <v>3.5164982095095971</v>
      </c>
      <c r="O29" s="100">
        <v>4.4419481465433848E-2</v>
      </c>
      <c r="P29" s="101">
        <v>0</v>
      </c>
      <c r="Q29" s="89">
        <f t="shared" si="5"/>
        <v>3.5609176909750309</v>
      </c>
      <c r="R29" s="90">
        <v>53.090523770899999</v>
      </c>
      <c r="S29" s="90">
        <f>'[1]2014-15 HN places &amp; deductions'!AS28</f>
        <v>1.9481380000000001</v>
      </c>
      <c r="T29" s="102">
        <f>(-1)*'[1]2014-15 CRC deductions'!I32/1000000</f>
        <v>-0.18177460660514658</v>
      </c>
      <c r="U29" s="103">
        <f t="shared" si="2"/>
        <v>91.324060069099971</v>
      </c>
      <c r="V29" s="89">
        <f t="shared" si="3"/>
        <v>9.9511708800000012</v>
      </c>
      <c r="W29" s="90">
        <f t="shared" si="6"/>
        <v>23.980344673439525</v>
      </c>
      <c r="X29" s="103">
        <f t="shared" si="4"/>
        <v>3.3791430843698844</v>
      </c>
      <c r="Y29" s="95">
        <f t="shared" si="7"/>
        <v>128.63499999999999</v>
      </c>
    </row>
    <row r="30" spans="1:25" ht="13.5" hidden="1" customHeight="1" x14ac:dyDescent="0.2">
      <c r="A30" s="15" t="s">
        <v>35</v>
      </c>
      <c r="B30" s="15" t="s">
        <v>35</v>
      </c>
      <c r="C30" s="76">
        <v>311</v>
      </c>
      <c r="D30" s="77" t="s">
        <v>59</v>
      </c>
      <c r="E30" s="78">
        <v>4726.54</v>
      </c>
      <c r="F30" s="79">
        <v>3979.94</v>
      </c>
      <c r="G30" s="78">
        <v>4726.54</v>
      </c>
      <c r="H30" s="96">
        <v>3979.94</v>
      </c>
      <c r="I30" s="82">
        <v>34512</v>
      </c>
      <c r="J30" s="82">
        <v>2207</v>
      </c>
      <c r="K30" s="97">
        <f t="shared" si="1"/>
        <v>163.12234848</v>
      </c>
      <c r="L30" s="98">
        <f t="shared" si="1"/>
        <v>8.7837275800000008</v>
      </c>
      <c r="M30" s="85">
        <f>'[1]2014-15 HN Block'!Q28</f>
        <v>18.874748251498925</v>
      </c>
      <c r="N30" s="99">
        <v>3.3359721089152337</v>
      </c>
      <c r="O30" s="100">
        <v>5.2306712990823429E-2</v>
      </c>
      <c r="P30" s="101">
        <v>0</v>
      </c>
      <c r="Q30" s="89">
        <f t="shared" si="5"/>
        <v>3.3882788219060571</v>
      </c>
      <c r="R30" s="90">
        <v>70.766072662767002</v>
      </c>
      <c r="S30" s="90">
        <f>'[1]2014-15 HN places &amp; deductions'!AS29</f>
        <v>0.71610799999999997</v>
      </c>
      <c r="T30" s="102">
        <f>(-1)*'[1]2014-15 CRC deductions'!I33/1000000</f>
        <v>-0.23454787949051173</v>
      </c>
      <c r="U30" s="103">
        <f t="shared" si="2"/>
        <v>92.356275817232998</v>
      </c>
      <c r="V30" s="89">
        <f t="shared" si="3"/>
        <v>8.7837275800000008</v>
      </c>
      <c r="W30" s="90">
        <f t="shared" si="6"/>
        <v>18.158640251498927</v>
      </c>
      <c r="X30" s="103">
        <f t="shared" si="4"/>
        <v>3.1537309424155455</v>
      </c>
      <c r="Y30" s="95">
        <f t="shared" si="7"/>
        <v>122.452</v>
      </c>
    </row>
    <row r="31" spans="1:25" ht="13.5" hidden="1" customHeight="1" x14ac:dyDescent="0.2">
      <c r="A31" s="15" t="s">
        <v>35</v>
      </c>
      <c r="B31" s="15" t="s">
        <v>35</v>
      </c>
      <c r="C31" s="76">
        <v>312</v>
      </c>
      <c r="D31" s="77" t="s">
        <v>60</v>
      </c>
      <c r="E31" s="78">
        <v>4820.3500000000004</v>
      </c>
      <c r="F31" s="79">
        <v>4897.51</v>
      </c>
      <c r="G31" s="78">
        <v>4820.3500000000004</v>
      </c>
      <c r="H31" s="96">
        <v>4897.51</v>
      </c>
      <c r="I31" s="82">
        <v>38797</v>
      </c>
      <c r="J31" s="82">
        <v>3236</v>
      </c>
      <c r="K31" s="97">
        <f t="shared" si="1"/>
        <v>187.01511895000002</v>
      </c>
      <c r="L31" s="98">
        <f t="shared" si="1"/>
        <v>15.848342360000002</v>
      </c>
      <c r="M31" s="85">
        <f>'[1]2014-15 HN Block'!Q29</f>
        <v>31.490703629345621</v>
      </c>
      <c r="N31" s="99">
        <v>4.7366564792124679</v>
      </c>
      <c r="O31" s="100">
        <v>5.8801099440918415E-2</v>
      </c>
      <c r="P31" s="101">
        <v>0</v>
      </c>
      <c r="Q31" s="89">
        <f t="shared" si="5"/>
        <v>4.7954575786533864</v>
      </c>
      <c r="R31" s="90">
        <v>95.933644738974991</v>
      </c>
      <c r="S31" s="90">
        <f>'[1]2014-15 HN places &amp; deductions'!AS30</f>
        <v>3.8781079999999997</v>
      </c>
      <c r="T31" s="102">
        <f>(-1)*'[1]2014-15 CRC deductions'!I34/1000000</f>
        <v>-0.2580026674395629</v>
      </c>
      <c r="U31" s="103">
        <f t="shared" si="2"/>
        <v>91.081474211025025</v>
      </c>
      <c r="V31" s="89">
        <f t="shared" si="3"/>
        <v>15.848342360000002</v>
      </c>
      <c r="W31" s="90">
        <f t="shared" si="6"/>
        <v>27.61259562934562</v>
      </c>
      <c r="X31" s="103">
        <f t="shared" si="4"/>
        <v>4.5374549112138238</v>
      </c>
      <c r="Y31" s="95">
        <f t="shared" si="7"/>
        <v>139.08000000000001</v>
      </c>
    </row>
    <row r="32" spans="1:25" ht="13.5" hidden="1" customHeight="1" x14ac:dyDescent="0.2">
      <c r="A32" s="15" t="s">
        <v>35</v>
      </c>
      <c r="B32" s="15" t="s">
        <v>35</v>
      </c>
      <c r="C32" s="76">
        <v>313</v>
      </c>
      <c r="D32" s="77" t="s">
        <v>61</v>
      </c>
      <c r="E32" s="78">
        <v>5210.8999999999996</v>
      </c>
      <c r="F32" s="79">
        <v>3776.97</v>
      </c>
      <c r="G32" s="78">
        <v>5210.8999999999996</v>
      </c>
      <c r="H32" s="96">
        <v>3776.97</v>
      </c>
      <c r="I32" s="82">
        <v>33158</v>
      </c>
      <c r="J32" s="82">
        <v>2666</v>
      </c>
      <c r="K32" s="97">
        <f t="shared" si="1"/>
        <v>172.78302219999998</v>
      </c>
      <c r="L32" s="98">
        <f t="shared" si="1"/>
        <v>10.06940202</v>
      </c>
      <c r="M32" s="85">
        <f>'[1]2014-15 HN Block'!Q30</f>
        <v>33.240838799274172</v>
      </c>
      <c r="N32" s="99">
        <v>4.5720223780137941</v>
      </c>
      <c r="O32" s="100">
        <v>5.0254577809159803E-2</v>
      </c>
      <c r="P32" s="101">
        <v>0</v>
      </c>
      <c r="Q32" s="89">
        <f t="shared" si="5"/>
        <v>4.6222769558229535</v>
      </c>
      <c r="R32" s="90">
        <v>69.548282455599988</v>
      </c>
      <c r="S32" s="90">
        <f>'[1]2014-15 HN places &amp; deductions'!AS31</f>
        <v>1.8460529999999999</v>
      </c>
      <c r="T32" s="102">
        <f>(-1)*'[1]2014-15 CRC deductions'!I35/1000000</f>
        <v>-0.26973006141408845</v>
      </c>
      <c r="U32" s="103">
        <f t="shared" si="2"/>
        <v>103.23473974439999</v>
      </c>
      <c r="V32" s="89">
        <f t="shared" si="3"/>
        <v>10.06940202</v>
      </c>
      <c r="W32" s="90">
        <f t="shared" si="6"/>
        <v>31.394785799274171</v>
      </c>
      <c r="X32" s="103">
        <f t="shared" si="4"/>
        <v>4.3525468944088654</v>
      </c>
      <c r="Y32" s="95">
        <f t="shared" si="7"/>
        <v>149.05099999999999</v>
      </c>
    </row>
    <row r="33" spans="1:25" ht="13.5" hidden="1" customHeight="1" x14ac:dyDescent="0.2">
      <c r="A33" s="15" t="s">
        <v>35</v>
      </c>
      <c r="B33" s="15" t="s">
        <v>35</v>
      </c>
      <c r="C33" s="76">
        <v>314</v>
      </c>
      <c r="D33" s="77" t="s">
        <v>62</v>
      </c>
      <c r="E33" s="78">
        <v>4601.91</v>
      </c>
      <c r="F33" s="79">
        <v>3737.3</v>
      </c>
      <c r="G33" s="78">
        <v>4601.91</v>
      </c>
      <c r="H33" s="96">
        <v>3737.3</v>
      </c>
      <c r="I33" s="82">
        <v>20021</v>
      </c>
      <c r="J33" s="82">
        <v>1673</v>
      </c>
      <c r="K33" s="97">
        <f t="shared" si="1"/>
        <v>92.134840109999999</v>
      </c>
      <c r="L33" s="98">
        <f t="shared" si="1"/>
        <v>6.2525029000000005</v>
      </c>
      <c r="M33" s="85">
        <f>'[1]2014-15 HN Block'!Q31</f>
        <v>18.371323024108097</v>
      </c>
      <c r="N33" s="99">
        <v>1.6246465369182779</v>
      </c>
      <c r="O33" s="100">
        <v>3.0344016596814901E-2</v>
      </c>
      <c r="P33" s="101">
        <v>0</v>
      </c>
      <c r="Q33" s="89">
        <f t="shared" si="5"/>
        <v>1.6549905535150928</v>
      </c>
      <c r="R33" s="90">
        <v>40.458137138200001</v>
      </c>
      <c r="S33" s="90">
        <f>'[1]2014-15 HN places &amp; deductions'!AS32</f>
        <v>1.2430490000000001</v>
      </c>
      <c r="T33" s="102">
        <f>(-1)*'[1]2014-15 CRC deductions'!I36/1000000</f>
        <v>-0.14072872769430705</v>
      </c>
      <c r="U33" s="103">
        <f t="shared" si="2"/>
        <v>51.676702971799997</v>
      </c>
      <c r="V33" s="89">
        <f t="shared" si="3"/>
        <v>6.2525029000000005</v>
      </c>
      <c r="W33" s="90">
        <f t="shared" si="6"/>
        <v>17.128274024108098</v>
      </c>
      <c r="X33" s="103">
        <f t="shared" si="4"/>
        <v>1.5142618258207858</v>
      </c>
      <c r="Y33" s="95">
        <f t="shared" si="7"/>
        <v>76.572000000000003</v>
      </c>
    </row>
    <row r="34" spans="1:25" ht="13.5" hidden="1" customHeight="1" x14ac:dyDescent="0.2">
      <c r="A34" s="15" t="s">
        <v>35</v>
      </c>
      <c r="B34" s="15" t="s">
        <v>35</v>
      </c>
      <c r="C34" s="76">
        <v>315</v>
      </c>
      <c r="D34" s="77" t="s">
        <v>63</v>
      </c>
      <c r="E34" s="78">
        <v>4534.2700000000004</v>
      </c>
      <c r="F34" s="79">
        <v>3896.07</v>
      </c>
      <c r="G34" s="78">
        <v>4534.2700000000004</v>
      </c>
      <c r="H34" s="96">
        <v>3896.07</v>
      </c>
      <c r="I34" s="82">
        <v>21752</v>
      </c>
      <c r="J34" s="82">
        <v>2411</v>
      </c>
      <c r="K34" s="97">
        <f t="shared" si="1"/>
        <v>98.629441040000003</v>
      </c>
      <c r="L34" s="98">
        <f t="shared" si="1"/>
        <v>9.3934247699999993</v>
      </c>
      <c r="M34" s="85">
        <f>'[1]2014-15 HN Block'!Q32</f>
        <v>27.607449843793589</v>
      </c>
      <c r="N34" s="99">
        <v>2.9271344230848597</v>
      </c>
      <c r="O34" s="100">
        <v>3.2967536537331685E-2</v>
      </c>
      <c r="P34" s="101">
        <v>0</v>
      </c>
      <c r="Q34" s="89">
        <f t="shared" si="5"/>
        <v>2.9601019596221914</v>
      </c>
      <c r="R34" s="90">
        <v>4.8323014581999999</v>
      </c>
      <c r="S34" s="90">
        <f>'[1]2014-15 HN places &amp; deductions'!AS33</f>
        <v>0.85145899999999997</v>
      </c>
      <c r="T34" s="102">
        <f>(-1)*'[1]2014-15 CRC deductions'!I37/1000000</f>
        <v>-0.19936569756693498</v>
      </c>
      <c r="U34" s="103">
        <f t="shared" si="2"/>
        <v>93.797139581799996</v>
      </c>
      <c r="V34" s="89">
        <f t="shared" si="3"/>
        <v>9.3934247699999993</v>
      </c>
      <c r="W34" s="90">
        <f t="shared" si="6"/>
        <v>26.75599084379359</v>
      </c>
      <c r="X34" s="103">
        <f t="shared" si="4"/>
        <v>2.7607362620552562</v>
      </c>
      <c r="Y34" s="95">
        <f t="shared" si="7"/>
        <v>132.70699999999999</v>
      </c>
    </row>
    <row r="35" spans="1:25" ht="13.5" hidden="1" customHeight="1" x14ac:dyDescent="0.2">
      <c r="A35" s="15" t="s">
        <v>35</v>
      </c>
      <c r="B35" s="15" t="s">
        <v>35</v>
      </c>
      <c r="C35" s="76">
        <v>316</v>
      </c>
      <c r="D35" s="77" t="s">
        <v>64</v>
      </c>
      <c r="E35" s="78">
        <v>6132.26</v>
      </c>
      <c r="F35" s="79">
        <v>4907.87</v>
      </c>
      <c r="G35" s="78">
        <v>6132.26</v>
      </c>
      <c r="H35" s="96">
        <v>4907.87</v>
      </c>
      <c r="I35" s="82">
        <v>49060</v>
      </c>
      <c r="J35" s="82">
        <v>3896</v>
      </c>
      <c r="K35" s="97">
        <f t="shared" si="1"/>
        <v>300.84867560000004</v>
      </c>
      <c r="L35" s="98">
        <f t="shared" si="1"/>
        <v>19.121061519999998</v>
      </c>
      <c r="M35" s="85">
        <f>'[1]2014-15 HN Block'!Q33</f>
        <v>40.558337328745921</v>
      </c>
      <c r="N35" s="99">
        <v>7.8779550105201386</v>
      </c>
      <c r="O35" s="100">
        <v>7.4355799122907892E-2</v>
      </c>
      <c r="P35" s="101">
        <v>0</v>
      </c>
      <c r="Q35" s="89">
        <f t="shared" si="5"/>
        <v>7.9523108096430466</v>
      </c>
      <c r="R35" s="90">
        <v>27.870313006800004</v>
      </c>
      <c r="S35" s="90">
        <f>'[1]2014-15 HN places &amp; deductions'!AS34</f>
        <v>0.69342999999999999</v>
      </c>
      <c r="T35" s="102">
        <f>(-1)*'[1]2014-15 CRC deductions'!I38/1000000</f>
        <v>-0.58636969872627931</v>
      </c>
      <c r="U35" s="103">
        <f t="shared" si="2"/>
        <v>272.97836259320002</v>
      </c>
      <c r="V35" s="89">
        <f t="shared" si="3"/>
        <v>19.121061519999998</v>
      </c>
      <c r="W35" s="90">
        <f t="shared" si="6"/>
        <v>39.864907328745922</v>
      </c>
      <c r="X35" s="103">
        <f t="shared" si="4"/>
        <v>7.3659411109167676</v>
      </c>
      <c r="Y35" s="95">
        <f t="shared" si="7"/>
        <v>339.33</v>
      </c>
    </row>
    <row r="36" spans="1:25" ht="13.5" hidden="1" customHeight="1" x14ac:dyDescent="0.2">
      <c r="A36" s="15" t="s">
        <v>35</v>
      </c>
      <c r="B36" s="15" t="s">
        <v>35</v>
      </c>
      <c r="C36" s="76">
        <v>317</v>
      </c>
      <c r="D36" s="77" t="s">
        <v>65</v>
      </c>
      <c r="E36" s="78">
        <v>4668.1099999999997</v>
      </c>
      <c r="F36" s="79">
        <v>4119.55</v>
      </c>
      <c r="G36" s="78">
        <v>4668.1099999999997</v>
      </c>
      <c r="H36" s="96">
        <v>4119.55</v>
      </c>
      <c r="I36" s="82">
        <v>42778</v>
      </c>
      <c r="J36" s="82">
        <v>3526</v>
      </c>
      <c r="K36" s="97">
        <f t="shared" si="1"/>
        <v>199.69240957999997</v>
      </c>
      <c r="L36" s="98">
        <f t="shared" si="1"/>
        <v>14.525533300000001</v>
      </c>
      <c r="M36" s="85">
        <f>'[1]2014-15 HN Block'!Q34</f>
        <v>36.015132129881856</v>
      </c>
      <c r="N36" s="99">
        <v>4.5977401508221334</v>
      </c>
      <c r="O36" s="100">
        <v>6.4834740621275047E-2</v>
      </c>
      <c r="P36" s="101">
        <v>0</v>
      </c>
      <c r="Q36" s="89">
        <f t="shared" si="5"/>
        <v>4.6625748914434082</v>
      </c>
      <c r="R36" s="90">
        <v>34.2733140972</v>
      </c>
      <c r="S36" s="90">
        <f>'[1]2014-15 HN places &amp; deductions'!AS35</f>
        <v>1.878792</v>
      </c>
      <c r="T36" s="102">
        <f>(-1)*'[1]2014-15 CRC deductions'!I39/1000000</f>
        <v>-0.31560864363627616</v>
      </c>
      <c r="U36" s="103">
        <f t="shared" si="2"/>
        <v>165.41909548279997</v>
      </c>
      <c r="V36" s="89">
        <f t="shared" si="3"/>
        <v>14.525533300000001</v>
      </c>
      <c r="W36" s="90">
        <f t="shared" si="6"/>
        <v>34.136340129881859</v>
      </c>
      <c r="X36" s="103">
        <f t="shared" si="4"/>
        <v>4.3469662478071323</v>
      </c>
      <c r="Y36" s="95">
        <f t="shared" si="7"/>
        <v>218.428</v>
      </c>
    </row>
    <row r="37" spans="1:25" ht="13.5" hidden="1" customHeight="1" x14ac:dyDescent="0.2">
      <c r="A37" s="15" t="s">
        <v>35</v>
      </c>
      <c r="B37" s="15" t="s">
        <v>35</v>
      </c>
      <c r="C37" s="76">
        <v>318</v>
      </c>
      <c r="D37" s="77" t="s">
        <v>66</v>
      </c>
      <c r="E37" s="78">
        <v>4506.8900000000003</v>
      </c>
      <c r="F37" s="79">
        <v>3601.23</v>
      </c>
      <c r="G37" s="78">
        <v>4506.8900000000003</v>
      </c>
      <c r="H37" s="96">
        <v>3601.23</v>
      </c>
      <c r="I37" s="82">
        <v>21871</v>
      </c>
      <c r="J37" s="82">
        <v>2341</v>
      </c>
      <c r="K37" s="97">
        <f t="shared" si="1"/>
        <v>98.570191190000017</v>
      </c>
      <c r="L37" s="98">
        <f t="shared" si="1"/>
        <v>8.4304794300000001</v>
      </c>
      <c r="M37" s="85">
        <f>'[1]2014-15 HN Block'!Q35</f>
        <v>20.551310740037554</v>
      </c>
      <c r="N37" s="99">
        <v>1.1507320308732321</v>
      </c>
      <c r="O37" s="100">
        <v>3.314789406068322E-2</v>
      </c>
      <c r="P37" s="101">
        <v>0</v>
      </c>
      <c r="Q37" s="89">
        <f t="shared" si="5"/>
        <v>1.1838799249339154</v>
      </c>
      <c r="R37" s="90">
        <v>35.657593400499998</v>
      </c>
      <c r="S37" s="90">
        <f>'[1]2014-15 HN places &amp; deductions'!AS36</f>
        <v>0.99756</v>
      </c>
      <c r="T37" s="102">
        <f>(-1)*'[1]2014-15 CRC deductions'!I40/1000000</f>
        <v>-0.12431037612997121</v>
      </c>
      <c r="U37" s="103">
        <f t="shared" si="2"/>
        <v>62.912597789500019</v>
      </c>
      <c r="V37" s="89">
        <f t="shared" si="3"/>
        <v>8.4304794300000001</v>
      </c>
      <c r="W37" s="90">
        <f t="shared" si="6"/>
        <v>19.553750740037554</v>
      </c>
      <c r="X37" s="103">
        <f t="shared" si="4"/>
        <v>1.0595695488039441</v>
      </c>
      <c r="Y37" s="95">
        <f t="shared" si="7"/>
        <v>91.956000000000003</v>
      </c>
    </row>
    <row r="38" spans="1:25" ht="13.5" hidden="1" customHeight="1" x14ac:dyDescent="0.2">
      <c r="A38" s="15" t="s">
        <v>35</v>
      </c>
      <c r="B38" s="15" t="s">
        <v>35</v>
      </c>
      <c r="C38" s="76">
        <v>319</v>
      </c>
      <c r="D38" s="77" t="s">
        <v>67</v>
      </c>
      <c r="E38" s="78">
        <v>4360.26</v>
      </c>
      <c r="F38" s="79">
        <v>4486.3599999999997</v>
      </c>
      <c r="G38" s="78">
        <v>4360.26</v>
      </c>
      <c r="H38" s="96">
        <v>4486.3599999999997</v>
      </c>
      <c r="I38" s="82">
        <v>28596</v>
      </c>
      <c r="J38" s="82">
        <v>1901</v>
      </c>
      <c r="K38" s="97">
        <f t="shared" si="1"/>
        <v>124.68599496</v>
      </c>
      <c r="L38" s="98">
        <f t="shared" si="1"/>
        <v>8.5285703599999998</v>
      </c>
      <c r="M38" s="85">
        <f>'[1]2014-15 HN Block'!Q36</f>
        <v>31.28377696965795</v>
      </c>
      <c r="N38" s="99">
        <v>2.4804233318273345</v>
      </c>
      <c r="O38" s="100">
        <v>4.3340367544204526E-2</v>
      </c>
      <c r="P38" s="101">
        <v>0</v>
      </c>
      <c r="Q38" s="89">
        <f t="shared" si="5"/>
        <v>2.5237636993715391</v>
      </c>
      <c r="R38" s="90">
        <v>56.307478997099999</v>
      </c>
      <c r="S38" s="90">
        <f>'[1]2014-15 HN places &amp; deductions'!AS37</f>
        <v>4.0667139999999993</v>
      </c>
      <c r="T38" s="102">
        <f>(-1)*'[1]2014-15 CRC deductions'!I41/1000000</f>
        <v>-0.1759109096178838</v>
      </c>
      <c r="U38" s="103">
        <f t="shared" si="2"/>
        <v>68.378515962899996</v>
      </c>
      <c r="V38" s="89">
        <f t="shared" si="3"/>
        <v>8.5285703599999998</v>
      </c>
      <c r="W38" s="90">
        <f t="shared" si="6"/>
        <v>27.217062969657952</v>
      </c>
      <c r="X38" s="103">
        <f t="shared" si="4"/>
        <v>2.3478527897536554</v>
      </c>
      <c r="Y38" s="95">
        <f t="shared" si="7"/>
        <v>106.47199999999999</v>
      </c>
    </row>
    <row r="39" spans="1:25" ht="13.5" hidden="1" customHeight="1" x14ac:dyDescent="0.2">
      <c r="A39" s="15" t="s">
        <v>35</v>
      </c>
      <c r="B39" s="15" t="s">
        <v>35</v>
      </c>
      <c r="C39" s="76">
        <v>320</v>
      </c>
      <c r="D39" s="77" t="s">
        <v>68</v>
      </c>
      <c r="E39" s="78">
        <v>5204.8599999999997</v>
      </c>
      <c r="F39" s="79">
        <v>4884.45</v>
      </c>
      <c r="G39" s="78">
        <v>5204.8599999999997</v>
      </c>
      <c r="H39" s="96">
        <v>4884.45</v>
      </c>
      <c r="I39" s="82">
        <v>35188</v>
      </c>
      <c r="J39" s="82">
        <v>2970</v>
      </c>
      <c r="K39" s="97">
        <f t="shared" ref="K39:L70" si="8">G39*I39/10^6</f>
        <v>183.14861367999998</v>
      </c>
      <c r="L39" s="98">
        <f t="shared" si="8"/>
        <v>14.506816499999999</v>
      </c>
      <c r="M39" s="85">
        <f>'[1]2014-15 HN Block'!Q37</f>
        <v>34.041433680893938</v>
      </c>
      <c r="N39" s="99">
        <v>5.7913012705073941</v>
      </c>
      <c r="O39" s="100">
        <v>5.3331264972215311E-2</v>
      </c>
      <c r="P39" s="101">
        <v>0</v>
      </c>
      <c r="Q39" s="89">
        <f t="shared" si="5"/>
        <v>5.8446325354796098</v>
      </c>
      <c r="R39" s="90">
        <v>49.357670600699997</v>
      </c>
      <c r="S39" s="90">
        <f>'[1]2014-15 HN places &amp; deductions'!AS38</f>
        <v>7.5796539999999997</v>
      </c>
      <c r="T39" s="102">
        <f>(-1)*'[1]2014-15 CRC deductions'!I42/1000000</f>
        <v>-0.3283670312867164</v>
      </c>
      <c r="U39" s="103">
        <f t="shared" si="2"/>
        <v>133.79094307929998</v>
      </c>
      <c r="V39" s="89">
        <f t="shared" si="3"/>
        <v>14.506816499999999</v>
      </c>
      <c r="W39" s="90">
        <f t="shared" si="6"/>
        <v>26.46177968089394</v>
      </c>
      <c r="X39" s="103">
        <f t="shared" si="4"/>
        <v>5.5162655041928934</v>
      </c>
      <c r="Y39" s="95">
        <f t="shared" si="7"/>
        <v>180.27600000000001</v>
      </c>
    </row>
    <row r="40" spans="1:25" ht="13.5" hidden="1" customHeight="1" x14ac:dyDescent="0.2">
      <c r="A40" s="15" t="s">
        <v>69</v>
      </c>
      <c r="B40" s="15" t="s">
        <v>70</v>
      </c>
      <c r="C40" s="76">
        <v>330</v>
      </c>
      <c r="D40" s="77" t="s">
        <v>71</v>
      </c>
      <c r="E40" s="78">
        <v>5218.28</v>
      </c>
      <c r="F40" s="79">
        <v>5215.79</v>
      </c>
      <c r="G40" s="78">
        <v>5218.28</v>
      </c>
      <c r="H40" s="96">
        <v>5215.79</v>
      </c>
      <c r="I40" s="82">
        <v>161529</v>
      </c>
      <c r="J40" s="82">
        <v>12107</v>
      </c>
      <c r="K40" s="97">
        <f t="shared" si="8"/>
        <v>842.90355011999998</v>
      </c>
      <c r="L40" s="98">
        <f t="shared" si="8"/>
        <v>63.147569529999998</v>
      </c>
      <c r="M40" s="85">
        <f>'[1]2014-15 HN Block'!Q38</f>
        <v>121.70795479286588</v>
      </c>
      <c r="N40" s="99">
        <v>27.282220220844035</v>
      </c>
      <c r="O40" s="100">
        <v>0.24481487722226233</v>
      </c>
      <c r="P40" s="101">
        <v>0</v>
      </c>
      <c r="Q40" s="89">
        <f t="shared" si="5"/>
        <v>27.527035098066296</v>
      </c>
      <c r="R40" s="90">
        <v>283.94951729405904</v>
      </c>
      <c r="S40" s="90">
        <f>'[1]2014-15 HN places &amp; deductions'!AS39</f>
        <v>15.549910499999999</v>
      </c>
      <c r="T40" s="102">
        <f>(-1)*'[1]2014-15 CRC deductions'!I43/1000000</f>
        <v>-1.0202832757837259</v>
      </c>
      <c r="U40" s="103">
        <f t="shared" si="2"/>
        <v>558.95403282594089</v>
      </c>
      <c r="V40" s="89">
        <f t="shared" si="3"/>
        <v>63.147569529999998</v>
      </c>
      <c r="W40" s="90">
        <f t="shared" si="6"/>
        <v>106.15804429286588</v>
      </c>
      <c r="X40" s="103">
        <f t="shared" si="4"/>
        <v>26.50675182228257</v>
      </c>
      <c r="Y40" s="95">
        <f t="shared" si="7"/>
        <v>754.76599999999996</v>
      </c>
    </row>
    <row r="41" spans="1:25" ht="13.5" hidden="1" customHeight="1" x14ac:dyDescent="0.2">
      <c r="A41" s="15" t="s">
        <v>69</v>
      </c>
      <c r="B41" s="15" t="s">
        <v>70</v>
      </c>
      <c r="C41" s="76">
        <v>331</v>
      </c>
      <c r="D41" s="77" t="s">
        <v>72</v>
      </c>
      <c r="E41" s="78">
        <v>4861.5200000000004</v>
      </c>
      <c r="F41" s="79">
        <v>3568.74</v>
      </c>
      <c r="G41" s="78">
        <v>4861.5200000000004</v>
      </c>
      <c r="H41" s="96">
        <v>3568.74</v>
      </c>
      <c r="I41" s="82">
        <v>44643</v>
      </c>
      <c r="J41" s="82">
        <v>3344</v>
      </c>
      <c r="K41" s="97">
        <f t="shared" si="8"/>
        <v>217.03283736</v>
      </c>
      <c r="L41" s="98">
        <f t="shared" si="8"/>
        <v>11.933866559999998</v>
      </c>
      <c r="M41" s="85">
        <f>'[1]2014-15 HN Block'!Q39</f>
        <v>29.381313753712103</v>
      </c>
      <c r="N41" s="99">
        <v>6.4019541912307414</v>
      </c>
      <c r="O41" s="100">
        <v>6.76613522267423E-2</v>
      </c>
      <c r="P41" s="101">
        <v>0</v>
      </c>
      <c r="Q41" s="89">
        <f t="shared" si="5"/>
        <v>6.4696155434574836</v>
      </c>
      <c r="R41" s="90">
        <v>67.397638144900014</v>
      </c>
      <c r="S41" s="90">
        <f>'[1]2014-15 HN places &amp; deductions'!AS40</f>
        <v>1.9931290000000002</v>
      </c>
      <c r="T41" s="102">
        <f>(-1)*'[1]2014-15 CRC deductions'!I44/1000000</f>
        <v>-0.41280426790330066</v>
      </c>
      <c r="U41" s="103">
        <f t="shared" si="2"/>
        <v>149.63519921509999</v>
      </c>
      <c r="V41" s="89">
        <f t="shared" si="3"/>
        <v>11.933866559999998</v>
      </c>
      <c r="W41" s="90">
        <f t="shared" si="6"/>
        <v>27.388184753712103</v>
      </c>
      <c r="X41" s="103">
        <f t="shared" si="4"/>
        <v>6.0568112755541827</v>
      </c>
      <c r="Y41" s="95">
        <f t="shared" si="7"/>
        <v>195.01400000000001</v>
      </c>
    </row>
    <row r="42" spans="1:25" ht="13.5" hidden="1" customHeight="1" x14ac:dyDescent="0.2">
      <c r="A42" s="15" t="s">
        <v>69</v>
      </c>
      <c r="B42" s="15" t="s">
        <v>70</v>
      </c>
      <c r="C42" s="76">
        <v>332</v>
      </c>
      <c r="D42" s="77" t="s">
        <v>73</v>
      </c>
      <c r="E42" s="78">
        <v>4459.29</v>
      </c>
      <c r="F42" s="79">
        <v>3650.97</v>
      </c>
      <c r="G42" s="78">
        <v>4459.29</v>
      </c>
      <c r="H42" s="96">
        <v>3650.97</v>
      </c>
      <c r="I42" s="82">
        <v>42822</v>
      </c>
      <c r="J42" s="82">
        <v>2902</v>
      </c>
      <c r="K42" s="97">
        <f t="shared" si="8"/>
        <v>190.95571637999998</v>
      </c>
      <c r="L42" s="98">
        <f t="shared" si="8"/>
        <v>10.59511494</v>
      </c>
      <c r="M42" s="85">
        <f>'[1]2014-15 HN Block'!Q40</f>
        <v>30.30830595053644</v>
      </c>
      <c r="N42" s="99">
        <v>4.6496471272280671</v>
      </c>
      <c r="O42" s="100">
        <v>6.4901427436631923E-2</v>
      </c>
      <c r="P42" s="101">
        <v>0</v>
      </c>
      <c r="Q42" s="89">
        <f t="shared" si="5"/>
        <v>4.7145485546646988</v>
      </c>
      <c r="R42" s="90">
        <v>38.393947762899998</v>
      </c>
      <c r="S42" s="90">
        <f>'[1]2014-15 HN places &amp; deductions'!AS41</f>
        <v>0.43171900000000002</v>
      </c>
      <c r="T42" s="102">
        <f>(-1)*'[1]2014-15 CRC deductions'!I45/1000000</f>
        <v>-0.52163331124750068</v>
      </c>
      <c r="U42" s="103">
        <f t="shared" si="2"/>
        <v>152.56176861709997</v>
      </c>
      <c r="V42" s="89">
        <f t="shared" si="3"/>
        <v>10.59511494</v>
      </c>
      <c r="W42" s="90">
        <f t="shared" si="6"/>
        <v>29.876586950536439</v>
      </c>
      <c r="X42" s="103">
        <f t="shared" si="4"/>
        <v>4.1929152434171986</v>
      </c>
      <c r="Y42" s="95">
        <f t="shared" si="7"/>
        <v>197.226</v>
      </c>
    </row>
    <row r="43" spans="1:25" ht="13.5" hidden="1" customHeight="1" x14ac:dyDescent="0.2">
      <c r="A43" s="15" t="s">
        <v>69</v>
      </c>
      <c r="B43" s="15" t="s">
        <v>70</v>
      </c>
      <c r="C43" s="76">
        <v>333</v>
      </c>
      <c r="D43" s="77" t="s">
        <v>74</v>
      </c>
      <c r="E43" s="78">
        <v>4771.1400000000003</v>
      </c>
      <c r="F43" s="79">
        <v>3524.62</v>
      </c>
      <c r="G43" s="78">
        <v>4771.1400000000003</v>
      </c>
      <c r="H43" s="96">
        <v>3524.62</v>
      </c>
      <c r="I43" s="82">
        <v>43656</v>
      </c>
      <c r="J43" s="82">
        <v>3423</v>
      </c>
      <c r="K43" s="97">
        <f t="shared" si="8"/>
        <v>208.28888784</v>
      </c>
      <c r="L43" s="98">
        <f t="shared" si="8"/>
        <v>12.06477426</v>
      </c>
      <c r="M43" s="85">
        <f>'[1]2014-15 HN Block'!Q41</f>
        <v>36.523297682946968</v>
      </c>
      <c r="N43" s="99">
        <v>7.4232397605812093</v>
      </c>
      <c r="O43" s="100">
        <v>6.6165445709532561E-2</v>
      </c>
      <c r="P43" s="101">
        <v>0</v>
      </c>
      <c r="Q43" s="89">
        <f t="shared" si="5"/>
        <v>7.4894052062907415</v>
      </c>
      <c r="R43" s="90">
        <v>62.759139823299989</v>
      </c>
      <c r="S43" s="90">
        <f>'[1]2014-15 HN places &amp; deductions'!AS42</f>
        <v>1.5051570000000001</v>
      </c>
      <c r="T43" s="102">
        <f>(-1)*'[1]2014-15 CRC deductions'!I46/1000000</f>
        <v>-0.46909575898102346</v>
      </c>
      <c r="U43" s="103">
        <f t="shared" si="2"/>
        <v>145.52974801670001</v>
      </c>
      <c r="V43" s="89">
        <f t="shared" si="3"/>
        <v>12.06477426</v>
      </c>
      <c r="W43" s="90">
        <f t="shared" si="6"/>
        <v>35.018140682946971</v>
      </c>
      <c r="X43" s="103">
        <f t="shared" si="4"/>
        <v>7.0203094473097183</v>
      </c>
      <c r="Y43" s="95">
        <f t="shared" si="7"/>
        <v>199.63300000000001</v>
      </c>
    </row>
    <row r="44" spans="1:25" ht="13.5" hidden="1" customHeight="1" x14ac:dyDescent="0.2">
      <c r="A44" s="15" t="s">
        <v>69</v>
      </c>
      <c r="B44" s="15" t="s">
        <v>70</v>
      </c>
      <c r="C44" s="76">
        <v>334</v>
      </c>
      <c r="D44" s="77" t="s">
        <v>75</v>
      </c>
      <c r="E44" s="78">
        <v>4187.8</v>
      </c>
      <c r="F44" s="79">
        <v>3079.67</v>
      </c>
      <c r="G44" s="78">
        <v>4187.8</v>
      </c>
      <c r="H44" s="96">
        <v>3079.67</v>
      </c>
      <c r="I44" s="82">
        <v>31102</v>
      </c>
      <c r="J44" s="82">
        <v>2088</v>
      </c>
      <c r="K44" s="97">
        <f t="shared" si="8"/>
        <v>130.24895560000002</v>
      </c>
      <c r="L44" s="98">
        <f t="shared" si="8"/>
        <v>6.4303509600000002</v>
      </c>
      <c r="M44" s="85">
        <f>'[1]2014-15 HN Block'!Q42</f>
        <v>24.101021547797504</v>
      </c>
      <c r="N44" s="99">
        <v>2.4443839891757078</v>
      </c>
      <c r="O44" s="100">
        <v>4.7138484800666146E-2</v>
      </c>
      <c r="P44" s="101">
        <v>0</v>
      </c>
      <c r="Q44" s="89">
        <f t="shared" si="5"/>
        <v>2.4915224739763739</v>
      </c>
      <c r="R44" s="90">
        <v>52.447252077725004</v>
      </c>
      <c r="S44" s="90">
        <f>'[1]2014-15 HN places &amp; deductions'!AS43</f>
        <v>1.6782969999999999</v>
      </c>
      <c r="T44" s="102">
        <f>(-1)*'[1]2014-15 CRC deductions'!I47/1000000</f>
        <v>-0.28145745538861411</v>
      </c>
      <c r="U44" s="103">
        <f t="shared" si="2"/>
        <v>77.801703522275005</v>
      </c>
      <c r="V44" s="89">
        <f t="shared" si="3"/>
        <v>6.4303509600000002</v>
      </c>
      <c r="W44" s="90">
        <f t="shared" si="6"/>
        <v>22.422724547797504</v>
      </c>
      <c r="X44" s="103">
        <f t="shared" si="4"/>
        <v>2.2100650185877599</v>
      </c>
      <c r="Y44" s="95">
        <f t="shared" si="7"/>
        <v>108.86499999999999</v>
      </c>
    </row>
    <row r="45" spans="1:25" ht="13.5" hidden="1" customHeight="1" x14ac:dyDescent="0.2">
      <c r="A45" s="15" t="s">
        <v>69</v>
      </c>
      <c r="B45" s="15" t="s">
        <v>70</v>
      </c>
      <c r="C45" s="76">
        <v>335</v>
      </c>
      <c r="D45" s="77" t="s">
        <v>76</v>
      </c>
      <c r="E45" s="78">
        <v>4642.5200000000004</v>
      </c>
      <c r="F45" s="79">
        <v>3908.03</v>
      </c>
      <c r="G45" s="78">
        <v>4642.5200000000004</v>
      </c>
      <c r="H45" s="96">
        <v>3908.03</v>
      </c>
      <c r="I45" s="82">
        <v>39504</v>
      </c>
      <c r="J45" s="82">
        <v>2794</v>
      </c>
      <c r="K45" s="97">
        <f t="shared" si="8"/>
        <v>183.39811008000001</v>
      </c>
      <c r="L45" s="98">
        <f t="shared" si="8"/>
        <v>10.91903582</v>
      </c>
      <c r="M45" s="85">
        <f>'[1]2014-15 HN Block'!Q43</f>
        <v>28.26071622312169</v>
      </c>
      <c r="N45" s="99">
        <v>5.8704599948097895</v>
      </c>
      <c r="O45" s="100">
        <v>5.9872635314948096E-2</v>
      </c>
      <c r="P45" s="101">
        <v>0</v>
      </c>
      <c r="Q45" s="89">
        <f t="shared" si="5"/>
        <v>5.9303326301247372</v>
      </c>
      <c r="R45" s="90">
        <v>82.231009262099988</v>
      </c>
      <c r="S45" s="90">
        <f>'[1]2014-15 HN places &amp; deductions'!AS44</f>
        <v>1.1759439999999999</v>
      </c>
      <c r="T45" s="102">
        <f>(-1)*'[1]2014-15 CRC deductions'!I48/1000000</f>
        <v>-0.31663963731219086</v>
      </c>
      <c r="U45" s="103">
        <f t="shared" si="2"/>
        <v>101.16710081790002</v>
      </c>
      <c r="V45" s="89">
        <f t="shared" si="3"/>
        <v>10.91903582</v>
      </c>
      <c r="W45" s="90">
        <f t="shared" si="6"/>
        <v>27.084772223121689</v>
      </c>
      <c r="X45" s="103">
        <f t="shared" si="4"/>
        <v>5.6136929928125463</v>
      </c>
      <c r="Y45" s="95">
        <f t="shared" si="7"/>
        <v>144.785</v>
      </c>
    </row>
    <row r="46" spans="1:25" ht="13.5" hidden="1" customHeight="1" x14ac:dyDescent="0.2">
      <c r="A46" s="15" t="s">
        <v>69</v>
      </c>
      <c r="B46" s="15" t="s">
        <v>70</v>
      </c>
      <c r="C46" s="76">
        <v>336</v>
      </c>
      <c r="D46" s="77" t="s">
        <v>77</v>
      </c>
      <c r="E46" s="78">
        <v>4826.97</v>
      </c>
      <c r="F46" s="79">
        <v>4201.26</v>
      </c>
      <c r="G46" s="78">
        <v>4826.97</v>
      </c>
      <c r="H46" s="96">
        <v>4201.26</v>
      </c>
      <c r="I46" s="82">
        <v>32913</v>
      </c>
      <c r="J46" s="82">
        <v>2455</v>
      </c>
      <c r="K46" s="97">
        <f t="shared" si="8"/>
        <v>158.87006361000002</v>
      </c>
      <c r="L46" s="98">
        <f t="shared" si="8"/>
        <v>10.314093300000001</v>
      </c>
      <c r="M46" s="85">
        <f>'[1]2014-15 HN Block'!Q44</f>
        <v>27.605705187362791</v>
      </c>
      <c r="N46" s="99">
        <v>5.6820998500471527</v>
      </c>
      <c r="O46" s="100">
        <v>4.988325349637724E-2</v>
      </c>
      <c r="P46" s="101">
        <v>0</v>
      </c>
      <c r="Q46" s="89">
        <f t="shared" si="5"/>
        <v>5.7319831035435298</v>
      </c>
      <c r="R46" s="90">
        <v>45.772374189099999</v>
      </c>
      <c r="S46" s="90">
        <f>'[1]2014-15 HN places &amp; deductions'!AS45</f>
        <v>1.084924</v>
      </c>
      <c r="T46" s="102">
        <f>(-1)*'[1]2014-15 CRC deductions'!I49/1000000</f>
        <v>-0.35182181923576761</v>
      </c>
      <c r="U46" s="103">
        <f t="shared" si="2"/>
        <v>113.09768942090002</v>
      </c>
      <c r="V46" s="89">
        <f t="shared" si="3"/>
        <v>10.314093300000001</v>
      </c>
      <c r="W46" s="90">
        <f t="shared" si="6"/>
        <v>26.52078118736279</v>
      </c>
      <c r="X46" s="103">
        <f t="shared" si="4"/>
        <v>5.3801612843077624</v>
      </c>
      <c r="Y46" s="95">
        <f t="shared" si="7"/>
        <v>155.31299999999999</v>
      </c>
    </row>
    <row r="47" spans="1:25" ht="13.5" hidden="1" customHeight="1" x14ac:dyDescent="0.2">
      <c r="A47" s="15" t="s">
        <v>78</v>
      </c>
      <c r="B47" s="15" t="s">
        <v>70</v>
      </c>
      <c r="C47" s="76">
        <v>340</v>
      </c>
      <c r="D47" s="77" t="s">
        <v>79</v>
      </c>
      <c r="E47" s="78">
        <v>4839.1099999999997</v>
      </c>
      <c r="F47" s="79">
        <v>4268.75</v>
      </c>
      <c r="G47" s="78">
        <v>4839.1099999999997</v>
      </c>
      <c r="H47" s="96">
        <v>4268.75</v>
      </c>
      <c r="I47" s="82">
        <v>17825</v>
      </c>
      <c r="J47" s="82">
        <v>1425</v>
      </c>
      <c r="K47" s="97">
        <f t="shared" si="8"/>
        <v>86.257135750000003</v>
      </c>
      <c r="L47" s="98">
        <f t="shared" si="8"/>
        <v>6.08296875</v>
      </c>
      <c r="M47" s="85">
        <f>'[1]2014-15 HN Block'!Q45</f>
        <v>19.791545492986561</v>
      </c>
      <c r="N47" s="99">
        <v>3.1245212484311722</v>
      </c>
      <c r="O47" s="100">
        <v>2.7015738266731211E-2</v>
      </c>
      <c r="P47" s="101">
        <v>0</v>
      </c>
      <c r="Q47" s="89">
        <f t="shared" si="5"/>
        <v>3.1515369866979035</v>
      </c>
      <c r="R47" s="90">
        <v>16.627604743399999</v>
      </c>
      <c r="S47" s="90">
        <f>'[1]2014-15 HN places &amp; deductions'!AS46</f>
        <v>0.70386700000000002</v>
      </c>
      <c r="T47" s="102">
        <f>(-1)*'[1]2014-15 CRC deductions'!I50/1000000</f>
        <v>-0.15721627088309256</v>
      </c>
      <c r="U47" s="103">
        <f t="shared" si="2"/>
        <v>69.629531006600004</v>
      </c>
      <c r="V47" s="89">
        <f t="shared" si="3"/>
        <v>6.08296875</v>
      </c>
      <c r="W47" s="90">
        <f t="shared" si="6"/>
        <v>19.087678492986562</v>
      </c>
      <c r="X47" s="103">
        <f t="shared" si="4"/>
        <v>2.9943207158148111</v>
      </c>
      <c r="Y47" s="95">
        <f t="shared" si="7"/>
        <v>97.793999999999997</v>
      </c>
    </row>
    <row r="48" spans="1:25" ht="13.5" hidden="1" customHeight="1" x14ac:dyDescent="0.2">
      <c r="A48" s="15" t="s">
        <v>78</v>
      </c>
      <c r="B48" s="15" t="s">
        <v>70</v>
      </c>
      <c r="C48" s="76">
        <v>341</v>
      </c>
      <c r="D48" s="77" t="s">
        <v>80</v>
      </c>
      <c r="E48" s="78">
        <v>5048.3500000000004</v>
      </c>
      <c r="F48" s="79">
        <v>4977.08</v>
      </c>
      <c r="G48" s="78">
        <v>5048.3500000000004</v>
      </c>
      <c r="H48" s="96">
        <v>4977.08</v>
      </c>
      <c r="I48" s="82">
        <v>52938</v>
      </c>
      <c r="J48" s="82">
        <v>4232</v>
      </c>
      <c r="K48" s="97">
        <f t="shared" si="8"/>
        <v>267.2495523</v>
      </c>
      <c r="L48" s="98">
        <f t="shared" si="8"/>
        <v>21.063002559999997</v>
      </c>
      <c r="M48" s="85">
        <f>'[1]2014-15 HN Block'!Q46</f>
        <v>42.884816106430719</v>
      </c>
      <c r="N48" s="99">
        <v>9.3788920333870465</v>
      </c>
      <c r="O48" s="100">
        <v>8.0233332530951856E-2</v>
      </c>
      <c r="P48" s="101">
        <v>0</v>
      </c>
      <c r="Q48" s="89">
        <f t="shared" si="5"/>
        <v>9.4591253659179984</v>
      </c>
      <c r="R48" s="90">
        <v>38.608707308100001</v>
      </c>
      <c r="S48" s="90">
        <f>'[1]2014-15 HN places &amp; deductions'!AS47</f>
        <v>2.4777369999999999</v>
      </c>
      <c r="T48" s="102">
        <f>(-1)*'[1]2014-15 CRC deductions'!I51/1000000</f>
        <v>-0.41045878910839551</v>
      </c>
      <c r="U48" s="103">
        <f t="shared" si="2"/>
        <v>228.6408449919</v>
      </c>
      <c r="V48" s="89">
        <f t="shared" si="3"/>
        <v>21.063002559999997</v>
      </c>
      <c r="W48" s="90">
        <f t="shared" si="6"/>
        <v>40.407079106430722</v>
      </c>
      <c r="X48" s="103">
        <f t="shared" si="4"/>
        <v>9.0486665768096035</v>
      </c>
      <c r="Y48" s="95">
        <f t="shared" si="7"/>
        <v>299.16000000000003</v>
      </c>
    </row>
    <row r="49" spans="1:25" ht="13.5" hidden="1" customHeight="1" x14ac:dyDescent="0.2">
      <c r="A49" s="15" t="s">
        <v>78</v>
      </c>
      <c r="B49" s="15" t="s">
        <v>70</v>
      </c>
      <c r="C49" s="76">
        <v>342</v>
      </c>
      <c r="D49" s="77" t="s">
        <v>81</v>
      </c>
      <c r="E49" s="78">
        <v>4463.1400000000003</v>
      </c>
      <c r="F49" s="79">
        <v>3430.2</v>
      </c>
      <c r="G49" s="78">
        <v>4463.1400000000003</v>
      </c>
      <c r="H49" s="96">
        <v>3430.2</v>
      </c>
      <c r="I49" s="82">
        <v>23025</v>
      </c>
      <c r="J49" s="82">
        <v>1608</v>
      </c>
      <c r="K49" s="97">
        <f t="shared" si="8"/>
        <v>102.76379850000002</v>
      </c>
      <c r="L49" s="98">
        <f t="shared" si="8"/>
        <v>5.5157615999999994</v>
      </c>
      <c r="M49" s="85">
        <f>'[1]2014-15 HN Block'!Q47</f>
        <v>17.785827302515848</v>
      </c>
      <c r="N49" s="99">
        <v>2.7994093175972319</v>
      </c>
      <c r="O49" s="100">
        <v>3.4896907354361073E-2</v>
      </c>
      <c r="P49" s="101">
        <v>0</v>
      </c>
      <c r="Q49" s="89">
        <f t="shared" si="5"/>
        <v>2.8343062249515931</v>
      </c>
      <c r="R49" s="90">
        <v>11.4391875126</v>
      </c>
      <c r="S49" s="90">
        <f>'[1]2014-15 HN places &amp; deductions'!AS48</f>
        <v>0.54935400000000001</v>
      </c>
      <c r="T49" s="102">
        <f>(-1)*'[1]2014-15 CRC deductions'!I52/1000000</f>
        <v>-0.23454787949051173</v>
      </c>
      <c r="U49" s="103">
        <f t="shared" si="2"/>
        <v>91.324610987400021</v>
      </c>
      <c r="V49" s="89">
        <f t="shared" si="3"/>
        <v>5.5157615999999994</v>
      </c>
      <c r="W49" s="90">
        <f t="shared" si="6"/>
        <v>17.236473302515847</v>
      </c>
      <c r="X49" s="103">
        <f t="shared" si="4"/>
        <v>2.5997583454610815</v>
      </c>
      <c r="Y49" s="95">
        <f t="shared" si="7"/>
        <v>116.67700000000001</v>
      </c>
    </row>
    <row r="50" spans="1:25" ht="13.5" hidden="1" customHeight="1" x14ac:dyDescent="0.2">
      <c r="A50" s="15" t="s">
        <v>78</v>
      </c>
      <c r="B50" s="15" t="s">
        <v>70</v>
      </c>
      <c r="C50" s="76">
        <v>343</v>
      </c>
      <c r="D50" s="77" t="s">
        <v>82</v>
      </c>
      <c r="E50" s="78">
        <v>4442.55</v>
      </c>
      <c r="F50" s="79">
        <v>3831.66</v>
      </c>
      <c r="G50" s="78">
        <v>4442.55</v>
      </c>
      <c r="H50" s="96">
        <v>3831.66</v>
      </c>
      <c r="I50" s="82">
        <v>34735</v>
      </c>
      <c r="J50" s="82">
        <v>2379</v>
      </c>
      <c r="K50" s="97">
        <f t="shared" si="8"/>
        <v>154.31197424999999</v>
      </c>
      <c r="L50" s="98">
        <f t="shared" si="8"/>
        <v>9.1155191399999982</v>
      </c>
      <c r="M50" s="85">
        <f>'[1]2014-15 HN Block'!Q48</f>
        <v>26.660897773007065</v>
      </c>
      <c r="N50" s="99">
        <v>3.713628301167919</v>
      </c>
      <c r="O50" s="100">
        <v>5.2644693895927554E-2</v>
      </c>
      <c r="P50" s="101">
        <v>0</v>
      </c>
      <c r="Q50" s="89">
        <f t="shared" si="5"/>
        <v>3.7662729950638467</v>
      </c>
      <c r="R50" s="90">
        <v>30.753631255800002</v>
      </c>
      <c r="S50" s="90">
        <f>'[1]2014-15 HN places &amp; deductions'!AS49</f>
        <v>0.97013799999999994</v>
      </c>
      <c r="T50" s="102">
        <f>(-1)*'[1]2014-15 CRC deductions'!I53/1000000</f>
        <v>-0.27188967118130114</v>
      </c>
      <c r="U50" s="103">
        <f t="shared" si="2"/>
        <v>123.55834299419999</v>
      </c>
      <c r="V50" s="89">
        <f t="shared" si="3"/>
        <v>9.1155191399999982</v>
      </c>
      <c r="W50" s="90">
        <f t="shared" si="6"/>
        <v>25.690759773007066</v>
      </c>
      <c r="X50" s="103">
        <f t="shared" si="4"/>
        <v>3.4943833238825457</v>
      </c>
      <c r="Y50" s="95">
        <f t="shared" si="7"/>
        <v>161.85900000000001</v>
      </c>
    </row>
    <row r="51" spans="1:25" ht="13.5" hidden="1" customHeight="1" x14ac:dyDescent="0.2">
      <c r="A51" s="15" t="s">
        <v>78</v>
      </c>
      <c r="B51" s="15" t="s">
        <v>70</v>
      </c>
      <c r="C51" s="76">
        <v>344</v>
      </c>
      <c r="D51" s="77" t="s">
        <v>83</v>
      </c>
      <c r="E51" s="78">
        <v>4547.1099999999997</v>
      </c>
      <c r="F51" s="79">
        <v>3816.57</v>
      </c>
      <c r="G51" s="78">
        <v>4547.1099999999997</v>
      </c>
      <c r="H51" s="96">
        <v>3816.57</v>
      </c>
      <c r="I51" s="82">
        <v>41235</v>
      </c>
      <c r="J51" s="82">
        <v>2992</v>
      </c>
      <c r="K51" s="97">
        <f t="shared" si="8"/>
        <v>187.50008084999999</v>
      </c>
      <c r="L51" s="98">
        <f t="shared" si="8"/>
        <v>11.419177440000002</v>
      </c>
      <c r="M51" s="85">
        <f>'[1]2014-15 HN Block'!Q49</f>
        <v>33.642524090284411</v>
      </c>
      <c r="N51" s="99">
        <v>4.9245929272176152</v>
      </c>
      <c r="O51" s="100">
        <v>6.2496155255464883E-2</v>
      </c>
      <c r="P51" s="101">
        <v>0</v>
      </c>
      <c r="Q51" s="89">
        <f t="shared" si="5"/>
        <v>4.98708908247308</v>
      </c>
      <c r="R51" s="90">
        <v>58.540715158800005</v>
      </c>
      <c r="S51" s="90">
        <f>'[1]2014-15 HN places &amp; deductions'!AS50</f>
        <v>2.9037500000000001</v>
      </c>
      <c r="T51" s="102">
        <f>(-1)*'[1]2014-15 CRC deductions'!I54/1000000</f>
        <v>-0.27008188323332427</v>
      </c>
      <c r="U51" s="103">
        <f t="shared" si="2"/>
        <v>128.95936569119999</v>
      </c>
      <c r="V51" s="89">
        <f t="shared" si="3"/>
        <v>11.419177440000002</v>
      </c>
      <c r="W51" s="90">
        <f t="shared" si="6"/>
        <v>30.738774090284412</v>
      </c>
      <c r="X51" s="103">
        <f t="shared" si="4"/>
        <v>4.717007199239756</v>
      </c>
      <c r="Y51" s="95">
        <f t="shared" si="7"/>
        <v>175.834</v>
      </c>
    </row>
    <row r="52" spans="1:25" ht="13.5" hidden="1" customHeight="1" x14ac:dyDescent="0.2">
      <c r="A52" s="15" t="s">
        <v>78</v>
      </c>
      <c r="B52" s="15" t="s">
        <v>70</v>
      </c>
      <c r="C52" s="76">
        <v>350</v>
      </c>
      <c r="D52" s="77" t="s">
        <v>84</v>
      </c>
      <c r="E52" s="78">
        <v>4535.72</v>
      </c>
      <c r="F52" s="79">
        <v>4430.47</v>
      </c>
      <c r="G52" s="78">
        <v>4535.72</v>
      </c>
      <c r="H52" s="96">
        <v>4430.47</v>
      </c>
      <c r="I52" s="82">
        <v>41475</v>
      </c>
      <c r="J52" s="82">
        <v>2957</v>
      </c>
      <c r="K52" s="97">
        <f t="shared" si="8"/>
        <v>188.118987</v>
      </c>
      <c r="L52" s="98">
        <f t="shared" si="8"/>
        <v>13.100899790000001</v>
      </c>
      <c r="M52" s="85">
        <f>'[1]2014-15 HN Block'!Q50</f>
        <v>27.148496270910993</v>
      </c>
      <c r="N52" s="99">
        <v>5.6013702599466715</v>
      </c>
      <c r="O52" s="100">
        <v>6.2859901521047798E-2</v>
      </c>
      <c r="P52" s="101">
        <v>0</v>
      </c>
      <c r="Q52" s="89">
        <f t="shared" si="5"/>
        <v>5.6642301614677191</v>
      </c>
      <c r="R52" s="90">
        <v>27.628851794599999</v>
      </c>
      <c r="S52" s="90">
        <f>'[1]2014-15 HN places &amp; deductions'!AS51</f>
        <v>1.257549</v>
      </c>
      <c r="T52" s="102">
        <f>(-1)*'[1]2014-15 CRC deductions'!I55/1000000</f>
        <v>-0.30840415011785727</v>
      </c>
      <c r="U52" s="103">
        <f t="shared" si="2"/>
        <v>160.49013520540001</v>
      </c>
      <c r="V52" s="89">
        <f t="shared" si="3"/>
        <v>13.100899790000001</v>
      </c>
      <c r="W52" s="90">
        <f t="shared" si="6"/>
        <v>25.890947270910992</v>
      </c>
      <c r="X52" s="103">
        <f t="shared" si="4"/>
        <v>5.3558260113498619</v>
      </c>
      <c r="Y52" s="95">
        <f t="shared" si="7"/>
        <v>204.83799999999999</v>
      </c>
    </row>
    <row r="53" spans="1:25" ht="13.5" hidden="1" customHeight="1" x14ac:dyDescent="0.2">
      <c r="A53" s="15" t="s">
        <v>78</v>
      </c>
      <c r="B53" s="15" t="s">
        <v>70</v>
      </c>
      <c r="C53" s="76">
        <v>351</v>
      </c>
      <c r="D53" s="77" t="s">
        <v>85</v>
      </c>
      <c r="E53" s="78">
        <v>4229.6400000000003</v>
      </c>
      <c r="F53" s="79">
        <v>3123.19</v>
      </c>
      <c r="G53" s="78">
        <v>4229.6400000000003</v>
      </c>
      <c r="H53" s="96">
        <v>3123.19</v>
      </c>
      <c r="I53" s="82">
        <v>26272</v>
      </c>
      <c r="J53" s="82">
        <v>1950</v>
      </c>
      <c r="K53" s="97">
        <f t="shared" si="8"/>
        <v>111.12110208000001</v>
      </c>
      <c r="L53" s="98">
        <f t="shared" si="8"/>
        <v>6.0902205</v>
      </c>
      <c r="M53" s="85">
        <f>'[1]2014-15 HN Block'!Q51</f>
        <v>24.077280311698662</v>
      </c>
      <c r="N53" s="99">
        <v>3.0432448525861671</v>
      </c>
      <c r="O53" s="100">
        <v>3.9818091205809952E-2</v>
      </c>
      <c r="P53" s="101">
        <v>0</v>
      </c>
      <c r="Q53" s="89">
        <f t="shared" si="5"/>
        <v>3.083062943791977</v>
      </c>
      <c r="R53" s="90">
        <v>3.3842994769000003</v>
      </c>
      <c r="S53" s="90">
        <f>'[1]2014-15 HN places &amp; deductions'!AS52</f>
        <v>0.87923499999999999</v>
      </c>
      <c r="T53" s="102">
        <f>(-1)*'[1]2014-15 CRC deductions'!I56/1000000</f>
        <v>-0.2181295279261759</v>
      </c>
      <c r="U53" s="103">
        <f t="shared" si="2"/>
        <v>107.73680260310002</v>
      </c>
      <c r="V53" s="89">
        <f t="shared" si="3"/>
        <v>6.0902205</v>
      </c>
      <c r="W53" s="90">
        <f t="shared" si="6"/>
        <v>23.19804531169866</v>
      </c>
      <c r="X53" s="103">
        <f t="shared" si="4"/>
        <v>2.8649334158658011</v>
      </c>
      <c r="Y53" s="95">
        <f t="shared" si="7"/>
        <v>139.88999999999999</v>
      </c>
    </row>
    <row r="54" spans="1:25" ht="13.5" hidden="1" customHeight="1" x14ac:dyDescent="0.2">
      <c r="A54" s="15" t="s">
        <v>78</v>
      </c>
      <c r="B54" s="15" t="s">
        <v>70</v>
      </c>
      <c r="C54" s="76">
        <v>352</v>
      </c>
      <c r="D54" s="77" t="s">
        <v>86</v>
      </c>
      <c r="E54" s="78">
        <v>5088.3</v>
      </c>
      <c r="F54" s="79">
        <v>5822.91</v>
      </c>
      <c r="G54" s="78">
        <v>5088.3</v>
      </c>
      <c r="H54" s="96">
        <v>5822.91</v>
      </c>
      <c r="I54" s="82">
        <v>61378</v>
      </c>
      <c r="J54" s="82">
        <v>5232</v>
      </c>
      <c r="K54" s="97">
        <f t="shared" si="8"/>
        <v>312.30967740000006</v>
      </c>
      <c r="L54" s="98">
        <f t="shared" si="8"/>
        <v>30.465465120000001</v>
      </c>
      <c r="M54" s="85">
        <f>'[1]2014-15 HN Block'!Q52</f>
        <v>63.337356672821805</v>
      </c>
      <c r="N54" s="99">
        <v>12.50835809122327</v>
      </c>
      <c r="O54" s="100">
        <v>9.3025076203951104E-2</v>
      </c>
      <c r="P54" s="101">
        <v>0</v>
      </c>
      <c r="Q54" s="89">
        <f t="shared" si="5"/>
        <v>12.601383167427221</v>
      </c>
      <c r="R54" s="90">
        <v>86.971160511779999</v>
      </c>
      <c r="S54" s="90">
        <f>'[1]2014-15 HN places &amp; deductions'!AS53</f>
        <v>3.1019269999999999</v>
      </c>
      <c r="T54" s="102">
        <f>(-1)*'[1]2014-15 CRC deductions'!I57/1000000</f>
        <v>-0.41045878910839551</v>
      </c>
      <c r="U54" s="103">
        <f t="shared" si="2"/>
        <v>225.33851688822006</v>
      </c>
      <c r="V54" s="89">
        <f t="shared" si="3"/>
        <v>30.465465120000001</v>
      </c>
      <c r="W54" s="90">
        <f t="shared" si="6"/>
        <v>60.235429672821809</v>
      </c>
      <c r="X54" s="103">
        <f t="shared" si="4"/>
        <v>12.190924378318826</v>
      </c>
      <c r="Y54" s="95">
        <f t="shared" si="7"/>
        <v>328.23</v>
      </c>
    </row>
    <row r="55" spans="1:25" ht="13.5" hidden="1" customHeight="1" x14ac:dyDescent="0.2">
      <c r="A55" s="15" t="s">
        <v>78</v>
      </c>
      <c r="B55" s="15" t="s">
        <v>70</v>
      </c>
      <c r="C55" s="76">
        <v>353</v>
      </c>
      <c r="D55" s="77" t="s">
        <v>87</v>
      </c>
      <c r="E55" s="78">
        <v>4778.47</v>
      </c>
      <c r="F55" s="79">
        <v>4190.67</v>
      </c>
      <c r="G55" s="78">
        <v>4778.47</v>
      </c>
      <c r="H55" s="96">
        <v>4190.67</v>
      </c>
      <c r="I55" s="82">
        <v>37017</v>
      </c>
      <c r="J55" s="82">
        <v>2533</v>
      </c>
      <c r="K55" s="97">
        <f t="shared" si="8"/>
        <v>176.88462399000002</v>
      </c>
      <c r="L55" s="98">
        <f t="shared" si="8"/>
        <v>10.61496711</v>
      </c>
      <c r="M55" s="85">
        <f>'[1]2014-15 HN Block'!Q53</f>
        <v>24.900485547118461</v>
      </c>
      <c r="N55" s="99">
        <v>5.2283507494757018</v>
      </c>
      <c r="O55" s="100">
        <v>5.6103314637845118E-2</v>
      </c>
      <c r="P55" s="101">
        <v>0</v>
      </c>
      <c r="Q55" s="89">
        <f t="shared" si="5"/>
        <v>5.2844540641135467</v>
      </c>
      <c r="R55" s="90">
        <v>43.875521343399996</v>
      </c>
      <c r="S55" s="90">
        <f>'[1]2014-15 HN places &amp; deductions'!AS54</f>
        <v>3.2419349999999998</v>
      </c>
      <c r="T55" s="102">
        <f>(-1)*'[1]2014-15 CRC deductions'!I58/1000000</f>
        <v>-0.2765132938038638</v>
      </c>
      <c r="U55" s="103">
        <f t="shared" si="2"/>
        <v>133.00910264660001</v>
      </c>
      <c r="V55" s="89">
        <f t="shared" si="3"/>
        <v>10.61496711</v>
      </c>
      <c r="W55" s="90">
        <f t="shared" si="6"/>
        <v>21.658550547118459</v>
      </c>
      <c r="X55" s="103">
        <f t="shared" si="4"/>
        <v>5.0079407703096832</v>
      </c>
      <c r="Y55" s="95">
        <f t="shared" si="7"/>
        <v>170.291</v>
      </c>
    </row>
    <row r="56" spans="1:25" ht="13.5" hidden="1" customHeight="1" x14ac:dyDescent="0.2">
      <c r="A56" s="15" t="s">
        <v>78</v>
      </c>
      <c r="B56" s="15" t="s">
        <v>70</v>
      </c>
      <c r="C56" s="76">
        <v>354</v>
      </c>
      <c r="D56" s="77" t="s">
        <v>88</v>
      </c>
      <c r="E56" s="78">
        <v>4689.88</v>
      </c>
      <c r="F56" s="79">
        <v>4217.21</v>
      </c>
      <c r="G56" s="78">
        <v>4689.88</v>
      </c>
      <c r="H56" s="96">
        <v>4217.21</v>
      </c>
      <c r="I56" s="82">
        <v>30107</v>
      </c>
      <c r="J56" s="82">
        <v>2202</v>
      </c>
      <c r="K56" s="97">
        <f t="shared" si="8"/>
        <v>141.19821715999998</v>
      </c>
      <c r="L56" s="98">
        <f t="shared" si="8"/>
        <v>9.2862964199999993</v>
      </c>
      <c r="M56" s="85">
        <f>'[1]2014-15 HN Block'!Q54</f>
        <v>22.747629715760699</v>
      </c>
      <c r="N56" s="99">
        <v>4.5263940986261666</v>
      </c>
      <c r="O56" s="100">
        <v>4.5630453407936977E-2</v>
      </c>
      <c r="P56" s="101">
        <v>0</v>
      </c>
      <c r="Q56" s="89">
        <f t="shared" si="5"/>
        <v>4.5720245520341036</v>
      </c>
      <c r="R56" s="90">
        <v>13.807121951799999</v>
      </c>
      <c r="S56" s="90">
        <f>'[1]2014-15 HN places &amp; deductions'!AS55</f>
        <v>1.074468</v>
      </c>
      <c r="T56" s="102">
        <f>(-1)*'[1]2014-15 CRC deductions'!I59/1000000</f>
        <v>-0.22717967231719793</v>
      </c>
      <c r="U56" s="103">
        <f t="shared" si="2"/>
        <v>127.39109520819999</v>
      </c>
      <c r="V56" s="89">
        <f t="shared" si="3"/>
        <v>9.2862964199999993</v>
      </c>
      <c r="W56" s="90">
        <f t="shared" si="6"/>
        <v>21.673161715760699</v>
      </c>
      <c r="X56" s="103">
        <f t="shared" si="4"/>
        <v>4.3448448797169057</v>
      </c>
      <c r="Y56" s="95">
        <f t="shared" si="7"/>
        <v>162.69499999999999</v>
      </c>
    </row>
    <row r="57" spans="1:25" ht="13.5" hidden="1" customHeight="1" x14ac:dyDescent="0.2">
      <c r="A57" s="15" t="s">
        <v>78</v>
      </c>
      <c r="B57" s="15" t="s">
        <v>70</v>
      </c>
      <c r="C57" s="76">
        <v>355</v>
      </c>
      <c r="D57" s="77" t="s">
        <v>89</v>
      </c>
      <c r="E57" s="78">
        <v>4551.24</v>
      </c>
      <c r="F57" s="79">
        <v>6378.84</v>
      </c>
      <c r="G57" s="78">
        <v>4551.24</v>
      </c>
      <c r="H57" s="96">
        <v>6378.84</v>
      </c>
      <c r="I57" s="82">
        <v>28827</v>
      </c>
      <c r="J57" s="82">
        <v>2674</v>
      </c>
      <c r="K57" s="97">
        <f t="shared" si="8"/>
        <v>131.19859547999999</v>
      </c>
      <c r="L57" s="98">
        <f t="shared" si="8"/>
        <v>17.057018159999998</v>
      </c>
      <c r="M57" s="85">
        <f>'[1]2014-15 HN Block'!Q55</f>
        <v>28.940794035648526</v>
      </c>
      <c r="N57" s="99">
        <v>5.0197596727213689</v>
      </c>
      <c r="O57" s="100">
        <v>4.3690473324828089E-2</v>
      </c>
      <c r="P57" s="101">
        <v>0</v>
      </c>
      <c r="Q57" s="89">
        <f t="shared" si="5"/>
        <v>5.0634501460461969</v>
      </c>
      <c r="R57" s="90">
        <v>17.2900107878</v>
      </c>
      <c r="S57" s="90">
        <f>'[1]2014-15 HN places &amp; deductions'!AS56</f>
        <v>2.8326799999999999</v>
      </c>
      <c r="T57" s="102">
        <f>(-1)*'[1]2014-15 CRC deductions'!I60/1000000</f>
        <v>-0.18337070492507951</v>
      </c>
      <c r="U57" s="103">
        <f t="shared" si="2"/>
        <v>113.90858469219999</v>
      </c>
      <c r="V57" s="89">
        <f t="shared" si="3"/>
        <v>17.057018159999998</v>
      </c>
      <c r="W57" s="90">
        <f t="shared" si="6"/>
        <v>26.108114035648526</v>
      </c>
      <c r="X57" s="103">
        <f t="shared" si="4"/>
        <v>4.8800794411211177</v>
      </c>
      <c r="Y57" s="95">
        <f t="shared" si="7"/>
        <v>161.95400000000001</v>
      </c>
    </row>
    <row r="58" spans="1:25" ht="13.5" hidden="1" customHeight="1" x14ac:dyDescent="0.2">
      <c r="A58" s="15" t="s">
        <v>78</v>
      </c>
      <c r="B58" s="15" t="s">
        <v>70</v>
      </c>
      <c r="C58" s="76">
        <v>356</v>
      </c>
      <c r="D58" s="77" t="s">
        <v>90</v>
      </c>
      <c r="E58" s="78">
        <v>4206.18</v>
      </c>
      <c r="F58" s="79">
        <v>4342.8999999999996</v>
      </c>
      <c r="G58" s="78">
        <v>4206.18</v>
      </c>
      <c r="H58" s="96">
        <v>4342.8999999999996</v>
      </c>
      <c r="I58" s="82">
        <v>35521</v>
      </c>
      <c r="J58" s="82">
        <v>2777</v>
      </c>
      <c r="K58" s="97">
        <f t="shared" si="8"/>
        <v>149.40771978000001</v>
      </c>
      <c r="L58" s="98">
        <f t="shared" si="8"/>
        <v>12.060233299999998</v>
      </c>
      <c r="M58" s="85">
        <f>'[1]2014-15 HN Block'!Q56</f>
        <v>27.135500455200212</v>
      </c>
      <c r="N58" s="99">
        <v>3.3868921508185892</v>
      </c>
      <c r="O58" s="100">
        <v>5.3835962915711605E-2</v>
      </c>
      <c r="P58" s="101">
        <v>0</v>
      </c>
      <c r="Q58" s="89">
        <f t="shared" si="5"/>
        <v>3.4407281137343007</v>
      </c>
      <c r="R58" s="90">
        <v>18.882232775488998</v>
      </c>
      <c r="S58" s="90">
        <f>'[1]2014-15 HN places &amp; deductions'!AS57</f>
        <v>1.0157149999999999</v>
      </c>
      <c r="T58" s="102">
        <f>(-1)*'[1]2014-15 CRC deductions'!I61/1000000</f>
        <v>-0.27843178774318644</v>
      </c>
      <c r="U58" s="103">
        <f t="shared" si="2"/>
        <v>130.52548700451101</v>
      </c>
      <c r="V58" s="89">
        <f t="shared" si="3"/>
        <v>12.060233299999998</v>
      </c>
      <c r="W58" s="90">
        <f t="shared" si="6"/>
        <v>26.119785455200212</v>
      </c>
      <c r="X58" s="103">
        <f t="shared" si="4"/>
        <v>3.1622963259911141</v>
      </c>
      <c r="Y58" s="95">
        <f t="shared" si="7"/>
        <v>171.86799999999999</v>
      </c>
    </row>
    <row r="59" spans="1:25" ht="13.5" hidden="1" customHeight="1" x14ac:dyDescent="0.2">
      <c r="A59" s="15" t="s">
        <v>78</v>
      </c>
      <c r="B59" s="15" t="s">
        <v>70</v>
      </c>
      <c r="C59" s="76">
        <v>357</v>
      </c>
      <c r="D59" s="77" t="s">
        <v>91</v>
      </c>
      <c r="E59" s="78">
        <v>4717.42</v>
      </c>
      <c r="F59" s="79">
        <v>3210.78</v>
      </c>
      <c r="G59" s="78">
        <v>4717.42</v>
      </c>
      <c r="H59" s="96">
        <v>3210.78</v>
      </c>
      <c r="I59" s="82">
        <v>31595</v>
      </c>
      <c r="J59" s="82">
        <v>2330</v>
      </c>
      <c r="K59" s="97">
        <f t="shared" si="8"/>
        <v>149.04688490000001</v>
      </c>
      <c r="L59" s="98">
        <f t="shared" si="8"/>
        <v>7.4811174000000005</v>
      </c>
      <c r="M59" s="85">
        <f>'[1]2014-15 HN Block'!Q57</f>
        <v>14.794189260798484</v>
      </c>
      <c r="N59" s="99">
        <v>4.0934619684555491</v>
      </c>
      <c r="O59" s="100">
        <v>4.7885680254551061E-2</v>
      </c>
      <c r="P59" s="101">
        <v>0</v>
      </c>
      <c r="Q59" s="89">
        <f t="shared" si="5"/>
        <v>4.1413476487101004</v>
      </c>
      <c r="R59" s="90">
        <v>35.473550329200002</v>
      </c>
      <c r="S59" s="90">
        <f>'[1]2014-15 HN places &amp; deductions'!AS58</f>
        <v>1.0122479999999998</v>
      </c>
      <c r="T59" s="102">
        <f>(-1)*'[1]2014-15 CRC deductions'!I62/1000000</f>
        <v>-0.23662769087489133</v>
      </c>
      <c r="U59" s="103">
        <f t="shared" si="2"/>
        <v>113.5733345708</v>
      </c>
      <c r="V59" s="89">
        <f t="shared" si="3"/>
        <v>7.4811174000000005</v>
      </c>
      <c r="W59" s="90">
        <f t="shared" si="6"/>
        <v>13.781941260798485</v>
      </c>
      <c r="X59" s="103">
        <f t="shared" si="4"/>
        <v>3.904719957835209</v>
      </c>
      <c r="Y59" s="95">
        <f t="shared" si="7"/>
        <v>138.74100000000001</v>
      </c>
    </row>
    <row r="60" spans="1:25" ht="13.5" hidden="1" customHeight="1" x14ac:dyDescent="0.2">
      <c r="A60" s="15" t="s">
        <v>78</v>
      </c>
      <c r="B60" s="15" t="s">
        <v>70</v>
      </c>
      <c r="C60" s="76">
        <v>358</v>
      </c>
      <c r="D60" s="77" t="s">
        <v>92</v>
      </c>
      <c r="E60" s="78">
        <v>4232.12</v>
      </c>
      <c r="F60" s="79">
        <v>4054.63</v>
      </c>
      <c r="G60" s="78">
        <v>4232.12</v>
      </c>
      <c r="H60" s="96">
        <v>4054.63</v>
      </c>
      <c r="I60" s="82">
        <v>32950</v>
      </c>
      <c r="J60" s="82">
        <v>2407</v>
      </c>
      <c r="K60" s="97">
        <f t="shared" si="8"/>
        <v>139.44835399999999</v>
      </c>
      <c r="L60" s="98">
        <f t="shared" si="8"/>
        <v>9.7594944100000003</v>
      </c>
      <c r="M60" s="85">
        <f>'[1]2014-15 HN Block'!Q58</f>
        <v>23.336859427353712</v>
      </c>
      <c r="N60" s="99">
        <v>2.4067497487434046</v>
      </c>
      <c r="O60" s="100">
        <v>4.9939331045654609E-2</v>
      </c>
      <c r="P60" s="101">
        <v>0</v>
      </c>
      <c r="Q60" s="89">
        <f t="shared" si="5"/>
        <v>2.4566890797890593</v>
      </c>
      <c r="R60" s="90">
        <v>56.172714219978019</v>
      </c>
      <c r="S60" s="90">
        <f>'[1]2014-15 HN places &amp; deductions'!AS59</f>
        <v>1.2956840000000001</v>
      </c>
      <c r="T60" s="102">
        <f>(-1)*'[1]2014-15 CRC deductions'!I63/1000000</f>
        <v>-0.2580026674395629</v>
      </c>
      <c r="U60" s="103">
        <f t="shared" si="2"/>
        <v>83.275639780021976</v>
      </c>
      <c r="V60" s="89">
        <f t="shared" si="3"/>
        <v>9.7594944100000003</v>
      </c>
      <c r="W60" s="90">
        <f t="shared" si="6"/>
        <v>22.041175427353711</v>
      </c>
      <c r="X60" s="103">
        <f t="shared" si="4"/>
        <v>2.1986864123494962</v>
      </c>
      <c r="Y60" s="95">
        <f t="shared" si="7"/>
        <v>117.27500000000001</v>
      </c>
    </row>
    <row r="61" spans="1:25" ht="13.5" hidden="1" customHeight="1" x14ac:dyDescent="0.2">
      <c r="A61" s="15" t="s">
        <v>78</v>
      </c>
      <c r="B61" s="15" t="s">
        <v>70</v>
      </c>
      <c r="C61" s="76">
        <v>359</v>
      </c>
      <c r="D61" s="77" t="s">
        <v>93</v>
      </c>
      <c r="E61" s="78">
        <v>4526.53</v>
      </c>
      <c r="F61" s="79">
        <v>3385.94</v>
      </c>
      <c r="G61" s="78">
        <v>4526.53</v>
      </c>
      <c r="H61" s="96">
        <v>3385.94</v>
      </c>
      <c r="I61" s="82">
        <v>41991</v>
      </c>
      <c r="J61" s="82">
        <v>2914</v>
      </c>
      <c r="K61" s="97">
        <f t="shared" si="8"/>
        <v>190.07352122999998</v>
      </c>
      <c r="L61" s="98">
        <f t="shared" si="8"/>
        <v>9.8666291600000005</v>
      </c>
      <c r="M61" s="85">
        <f>'[1]2014-15 HN Block'!Q59</f>
        <v>25.601486773435127</v>
      </c>
      <c r="N61" s="99">
        <v>4.6147729770960559</v>
      </c>
      <c r="O61" s="100">
        <v>6.3641955992051066E-2</v>
      </c>
      <c r="P61" s="101">
        <v>0</v>
      </c>
      <c r="Q61" s="89">
        <f t="shared" si="5"/>
        <v>4.6784149330881073</v>
      </c>
      <c r="R61" s="90">
        <v>27.606263661299995</v>
      </c>
      <c r="S61" s="90">
        <f>'[1]2014-15 HN places &amp; deductions'!AS60</f>
        <v>1.610301</v>
      </c>
      <c r="T61" s="102">
        <f>(-1)*'[1]2014-15 CRC deductions'!I64/1000000</f>
        <v>-0.32852769658416742</v>
      </c>
      <c r="U61" s="103">
        <f t="shared" si="2"/>
        <v>162.46725756869998</v>
      </c>
      <c r="V61" s="89">
        <f t="shared" si="3"/>
        <v>9.8666291600000005</v>
      </c>
      <c r="W61" s="90">
        <f t="shared" si="6"/>
        <v>23.991185773435127</v>
      </c>
      <c r="X61" s="103">
        <f t="shared" si="4"/>
        <v>4.3498872365039398</v>
      </c>
      <c r="Y61" s="95">
        <f t="shared" si="7"/>
        <v>200.67500000000001</v>
      </c>
    </row>
    <row r="62" spans="1:25" ht="13.5" hidden="1" customHeight="1" x14ac:dyDescent="0.2">
      <c r="A62" s="15" t="s">
        <v>94</v>
      </c>
      <c r="B62" s="15" t="s">
        <v>70</v>
      </c>
      <c r="C62" s="76">
        <v>370</v>
      </c>
      <c r="D62" s="77" t="s">
        <v>95</v>
      </c>
      <c r="E62" s="78">
        <v>4459.18</v>
      </c>
      <c r="F62" s="79">
        <v>3785.86</v>
      </c>
      <c r="G62" s="78">
        <v>4459.18</v>
      </c>
      <c r="H62" s="96">
        <v>3785.86</v>
      </c>
      <c r="I62" s="82">
        <v>28454</v>
      </c>
      <c r="J62" s="82">
        <v>2256</v>
      </c>
      <c r="K62" s="97">
        <f t="shared" si="8"/>
        <v>126.88150772000002</v>
      </c>
      <c r="L62" s="98">
        <f t="shared" si="8"/>
        <v>8.5409001599999996</v>
      </c>
      <c r="M62" s="85">
        <f>'[1]2014-15 HN Block'!Q60</f>
        <v>18.378605237461244</v>
      </c>
      <c r="N62" s="99">
        <v>4.0149770648120464</v>
      </c>
      <c r="O62" s="100">
        <v>4.3125151003734631E-2</v>
      </c>
      <c r="P62" s="101">
        <v>0</v>
      </c>
      <c r="Q62" s="89">
        <f t="shared" si="5"/>
        <v>4.0581022158157811</v>
      </c>
      <c r="R62" s="90">
        <v>22.408347296899997</v>
      </c>
      <c r="S62" s="90">
        <f>'[1]2014-15 HN places &amp; deductions'!AS61</f>
        <v>0.82467400000000002</v>
      </c>
      <c r="T62" s="102">
        <f>(-1)*'[1]2014-15 CRC deductions'!I65/1000000</f>
        <v>-0.1759109096178838</v>
      </c>
      <c r="U62" s="103">
        <f t="shared" si="2"/>
        <v>104.47316042310001</v>
      </c>
      <c r="V62" s="89">
        <f t="shared" si="3"/>
        <v>8.5409001599999996</v>
      </c>
      <c r="W62" s="90">
        <f t="shared" si="6"/>
        <v>17.553931237461242</v>
      </c>
      <c r="X62" s="103">
        <f t="shared" si="4"/>
        <v>3.8821913061978974</v>
      </c>
      <c r="Y62" s="95">
        <f t="shared" si="7"/>
        <v>134.44999999999999</v>
      </c>
    </row>
    <row r="63" spans="1:25" ht="13.5" hidden="1" customHeight="1" x14ac:dyDescent="0.2">
      <c r="A63" s="15" t="s">
        <v>94</v>
      </c>
      <c r="B63" s="15" t="s">
        <v>70</v>
      </c>
      <c r="C63" s="76">
        <v>371</v>
      </c>
      <c r="D63" s="77" t="s">
        <v>96</v>
      </c>
      <c r="E63" s="78">
        <v>4518.75</v>
      </c>
      <c r="F63" s="79">
        <v>3680.07</v>
      </c>
      <c r="G63" s="78">
        <v>4518.75</v>
      </c>
      <c r="H63" s="96">
        <v>3680.07</v>
      </c>
      <c r="I63" s="82">
        <v>39144</v>
      </c>
      <c r="J63" s="82">
        <v>2858</v>
      </c>
      <c r="K63" s="97">
        <f t="shared" si="8"/>
        <v>176.88194999999999</v>
      </c>
      <c r="L63" s="98">
        <f t="shared" si="8"/>
        <v>10.51764006</v>
      </c>
      <c r="M63" s="85">
        <f>'[1]2014-15 HN Block'!Q61</f>
        <v>27.535648398698484</v>
      </c>
      <c r="N63" s="99">
        <v>5.5982021313214085</v>
      </c>
      <c r="O63" s="100">
        <v>5.9327015916573717E-2</v>
      </c>
      <c r="P63" s="101">
        <v>0</v>
      </c>
      <c r="Q63" s="89">
        <f t="shared" si="5"/>
        <v>5.6575291472379821</v>
      </c>
      <c r="R63" s="90">
        <v>91.410751174247011</v>
      </c>
      <c r="S63" s="90">
        <f>'[1]2014-15 HN places &amp; deductions'!AS62</f>
        <v>1.8127809999999998</v>
      </c>
      <c r="T63" s="102">
        <f>(-1)*'[1]2014-15 CRC deductions'!I66/1000000</f>
        <v>-0.33892168586378946</v>
      </c>
      <c r="U63" s="103">
        <f t="shared" si="2"/>
        <v>85.471198825752978</v>
      </c>
      <c r="V63" s="89">
        <f t="shared" si="3"/>
        <v>10.51764006</v>
      </c>
      <c r="W63" s="90">
        <f t="shared" si="6"/>
        <v>25.722867398698483</v>
      </c>
      <c r="X63" s="103">
        <f t="shared" si="4"/>
        <v>5.3186074613741923</v>
      </c>
      <c r="Y63" s="95">
        <f t="shared" si="7"/>
        <v>127.03</v>
      </c>
    </row>
    <row r="64" spans="1:25" ht="13.5" hidden="1" customHeight="1" x14ac:dyDescent="0.2">
      <c r="A64" s="15" t="s">
        <v>94</v>
      </c>
      <c r="B64" s="15" t="s">
        <v>70</v>
      </c>
      <c r="C64" s="76">
        <v>372</v>
      </c>
      <c r="D64" s="77" t="s">
        <v>97</v>
      </c>
      <c r="E64" s="78">
        <v>4844.16</v>
      </c>
      <c r="F64" s="79">
        <v>3870.32</v>
      </c>
      <c r="G64" s="78">
        <v>4844.16</v>
      </c>
      <c r="H64" s="96">
        <v>3870.32</v>
      </c>
      <c r="I64" s="82">
        <v>37937</v>
      </c>
      <c r="J64" s="82">
        <v>2505</v>
      </c>
      <c r="K64" s="97">
        <f t="shared" si="8"/>
        <v>183.77289791999999</v>
      </c>
      <c r="L64" s="98">
        <f t="shared" si="8"/>
        <v>9.6951515999999991</v>
      </c>
      <c r="M64" s="85">
        <f>'[1]2014-15 HN Block'!Q62</f>
        <v>20.549574312072117</v>
      </c>
      <c r="N64" s="99">
        <v>4.0908224032994713</v>
      </c>
      <c r="O64" s="100">
        <v>5.7497675322579635E-2</v>
      </c>
      <c r="P64" s="101">
        <v>0</v>
      </c>
      <c r="Q64" s="89">
        <f t="shared" si="5"/>
        <v>4.1483200786220511</v>
      </c>
      <c r="R64" s="90">
        <v>65.934072646033002</v>
      </c>
      <c r="S64" s="90">
        <f>'[1]2014-15 HN places &amp; deductions'!AS63</f>
        <v>1.2224220000000001</v>
      </c>
      <c r="T64" s="102">
        <f>(-1)*'[1]2014-15 CRC deductions'!I67/1000000</f>
        <v>-0.24862075225994243</v>
      </c>
      <c r="U64" s="103">
        <f t="shared" si="2"/>
        <v>117.83882527396699</v>
      </c>
      <c r="V64" s="89">
        <f t="shared" si="3"/>
        <v>9.6951515999999991</v>
      </c>
      <c r="W64" s="90">
        <f t="shared" si="6"/>
        <v>19.327152312072116</v>
      </c>
      <c r="X64" s="103">
        <f t="shared" si="4"/>
        <v>3.8996993263621085</v>
      </c>
      <c r="Y64" s="95">
        <f t="shared" si="7"/>
        <v>150.761</v>
      </c>
    </row>
    <row r="65" spans="1:25" ht="13.5" hidden="1" customHeight="1" x14ac:dyDescent="0.2">
      <c r="A65" s="15" t="s">
        <v>94</v>
      </c>
      <c r="B65" s="15" t="s">
        <v>70</v>
      </c>
      <c r="C65" s="76">
        <v>373</v>
      </c>
      <c r="D65" s="77" t="s">
        <v>98</v>
      </c>
      <c r="E65" s="78">
        <v>4428.53</v>
      </c>
      <c r="F65" s="79">
        <v>4280.6499999999996</v>
      </c>
      <c r="G65" s="78">
        <v>4428.53</v>
      </c>
      <c r="H65" s="96">
        <v>4280.6499999999996</v>
      </c>
      <c r="I65" s="82">
        <v>65666</v>
      </c>
      <c r="J65" s="82">
        <v>4952</v>
      </c>
      <c r="K65" s="97">
        <f t="shared" si="8"/>
        <v>290.80385097999994</v>
      </c>
      <c r="L65" s="98">
        <f t="shared" si="8"/>
        <v>21.197778799999998</v>
      </c>
      <c r="M65" s="85">
        <f>'[1]2014-15 HN Block'!Q63</f>
        <v>51.794405005261225</v>
      </c>
      <c r="N65" s="99">
        <v>8.8005633739569635</v>
      </c>
      <c r="O65" s="100">
        <v>9.952400948236588E-2</v>
      </c>
      <c r="P65" s="101">
        <v>0</v>
      </c>
      <c r="Q65" s="89">
        <f t="shared" si="5"/>
        <v>8.9000873834393293</v>
      </c>
      <c r="R65" s="90">
        <v>115.77437405507303</v>
      </c>
      <c r="S65" s="90">
        <f>'[1]2014-15 HN places &amp; deductions'!AS64</f>
        <v>2.229962</v>
      </c>
      <c r="T65" s="102">
        <f>(-1)*'[1]2014-15 CRC deductions'!I68/1000000</f>
        <v>-0.50005607907377103</v>
      </c>
      <c r="U65" s="103">
        <f t="shared" si="2"/>
        <v>175.02947692492691</v>
      </c>
      <c r="V65" s="89">
        <f t="shared" si="3"/>
        <v>21.197778799999998</v>
      </c>
      <c r="W65" s="90">
        <f t="shared" si="6"/>
        <v>49.564443005261225</v>
      </c>
      <c r="X65" s="103">
        <f t="shared" si="4"/>
        <v>8.4000313043655588</v>
      </c>
      <c r="Y65" s="95">
        <f t="shared" si="7"/>
        <v>254.19200000000001</v>
      </c>
    </row>
    <row r="66" spans="1:25" ht="13.5" hidden="1" customHeight="1" x14ac:dyDescent="0.2">
      <c r="A66" s="15" t="s">
        <v>94</v>
      </c>
      <c r="B66" s="15" t="s">
        <v>70</v>
      </c>
      <c r="C66" s="76">
        <v>380</v>
      </c>
      <c r="D66" s="77" t="s">
        <v>99</v>
      </c>
      <c r="E66" s="78">
        <v>4845.01</v>
      </c>
      <c r="F66" s="79">
        <v>4928.18</v>
      </c>
      <c r="G66" s="78">
        <v>4845.01</v>
      </c>
      <c r="H66" s="96">
        <v>4928.18</v>
      </c>
      <c r="I66" s="82">
        <v>78194</v>
      </c>
      <c r="J66" s="82">
        <v>6284</v>
      </c>
      <c r="K66" s="97">
        <f t="shared" si="8"/>
        <v>378.85071194</v>
      </c>
      <c r="L66" s="98">
        <f t="shared" si="8"/>
        <v>30.968683120000001</v>
      </c>
      <c r="M66" s="85">
        <f>'[1]2014-15 HN Block'!Q64</f>
        <v>49.646227012680839</v>
      </c>
      <c r="N66" s="99">
        <v>12.786549976632864</v>
      </c>
      <c r="O66" s="100">
        <v>0.11851156454579413</v>
      </c>
      <c r="P66" s="101">
        <v>0</v>
      </c>
      <c r="Q66" s="89">
        <f t="shared" si="5"/>
        <v>12.905061541178659</v>
      </c>
      <c r="R66" s="90">
        <v>76.703509407858007</v>
      </c>
      <c r="S66" s="90">
        <f>'[1]2014-15 HN places &amp; deductions'!AS65</f>
        <v>4.6854180000000003</v>
      </c>
      <c r="T66" s="102">
        <f>(-1)*'[1]2014-15 CRC deductions'!I69/1000000</f>
        <v>-0.58499833689009861</v>
      </c>
      <c r="U66" s="103">
        <f t="shared" si="2"/>
        <v>302.14720253214199</v>
      </c>
      <c r="V66" s="89">
        <f t="shared" si="3"/>
        <v>30.968683120000001</v>
      </c>
      <c r="W66" s="90">
        <f t="shared" si="6"/>
        <v>44.960809012680841</v>
      </c>
      <c r="X66" s="103">
        <f t="shared" si="4"/>
        <v>12.32006320428856</v>
      </c>
      <c r="Y66" s="95">
        <f t="shared" si="7"/>
        <v>390.39699999999999</v>
      </c>
    </row>
    <row r="67" spans="1:25" ht="13.5" hidden="1" customHeight="1" x14ac:dyDescent="0.2">
      <c r="A67" s="15" t="s">
        <v>94</v>
      </c>
      <c r="B67" s="15" t="s">
        <v>70</v>
      </c>
      <c r="C67" s="76">
        <v>381</v>
      </c>
      <c r="D67" s="77" t="s">
        <v>100</v>
      </c>
      <c r="E67" s="78">
        <v>4454.37</v>
      </c>
      <c r="F67" s="79">
        <v>3943.22</v>
      </c>
      <c r="G67" s="78">
        <v>4454.37</v>
      </c>
      <c r="H67" s="96">
        <v>3943.22</v>
      </c>
      <c r="I67" s="82">
        <v>31154</v>
      </c>
      <c r="J67" s="82">
        <v>2438</v>
      </c>
      <c r="K67" s="97">
        <f t="shared" si="8"/>
        <v>138.77144297999999</v>
      </c>
      <c r="L67" s="98">
        <f t="shared" si="8"/>
        <v>9.6135703599999989</v>
      </c>
      <c r="M67" s="85">
        <f>'[1]2014-15 HN Block'!Q65</f>
        <v>19.230486393011585</v>
      </c>
      <c r="N67" s="99">
        <v>3.3288995008003535</v>
      </c>
      <c r="O67" s="100">
        <v>4.7217296491542445E-2</v>
      </c>
      <c r="P67" s="101">
        <v>0</v>
      </c>
      <c r="Q67" s="89">
        <f t="shared" si="5"/>
        <v>3.3761167972918957</v>
      </c>
      <c r="R67" s="90">
        <v>61.485819840200016</v>
      </c>
      <c r="S67" s="90">
        <f>'[1]2014-15 HN places &amp; deductions'!AS66</f>
        <v>0.83612700000000006</v>
      </c>
      <c r="T67" s="102">
        <f>(-1)*'[1]2014-15 CRC deductions'!I70/1000000</f>
        <v>-0.23454787949051173</v>
      </c>
      <c r="U67" s="103">
        <f t="shared" si="2"/>
        <v>77.285623139799981</v>
      </c>
      <c r="V67" s="89">
        <f t="shared" si="3"/>
        <v>9.6135703599999989</v>
      </c>
      <c r="W67" s="90">
        <f t="shared" si="6"/>
        <v>18.394359393011584</v>
      </c>
      <c r="X67" s="103">
        <f t="shared" si="4"/>
        <v>3.1415689178013841</v>
      </c>
      <c r="Y67" s="95">
        <f t="shared" si="7"/>
        <v>108.435</v>
      </c>
    </row>
    <row r="68" spans="1:25" ht="13.5" hidden="1" customHeight="1" x14ac:dyDescent="0.2">
      <c r="A68" s="15" t="s">
        <v>94</v>
      </c>
      <c r="B68" s="15" t="s">
        <v>70</v>
      </c>
      <c r="C68" s="76">
        <v>382</v>
      </c>
      <c r="D68" s="77" t="s">
        <v>101</v>
      </c>
      <c r="E68" s="78">
        <v>4648.67</v>
      </c>
      <c r="F68" s="79">
        <v>4154.45</v>
      </c>
      <c r="G68" s="78">
        <v>4648.67</v>
      </c>
      <c r="H68" s="96">
        <v>4154.45</v>
      </c>
      <c r="I68" s="82">
        <v>58196</v>
      </c>
      <c r="J68" s="82">
        <v>4402</v>
      </c>
      <c r="K68" s="97">
        <f t="shared" si="8"/>
        <v>270.53399932000002</v>
      </c>
      <c r="L68" s="98">
        <f t="shared" si="8"/>
        <v>18.287888899999999</v>
      </c>
      <c r="M68" s="85">
        <f>'[1]2014-15 HN Block'!Q66</f>
        <v>29.707841286860802</v>
      </c>
      <c r="N68" s="99">
        <v>7.1662836966533829</v>
      </c>
      <c r="O68" s="100">
        <v>8.8202406966097588E-2</v>
      </c>
      <c r="P68" s="101">
        <v>0</v>
      </c>
      <c r="Q68" s="89">
        <f t="shared" si="5"/>
        <v>7.2544861036194801</v>
      </c>
      <c r="R68" s="90">
        <v>58.336987911049995</v>
      </c>
      <c r="S68" s="90">
        <f>'[1]2014-15 HN places &amp; deductions'!AS67</f>
        <v>1.0992500000000001</v>
      </c>
      <c r="T68" s="102">
        <f>(-1)*'[1]2014-15 CRC deductions'!I71/1000000</f>
        <v>-0.31734328095066239</v>
      </c>
      <c r="U68" s="103">
        <f t="shared" si="2"/>
        <v>212.19701140895003</v>
      </c>
      <c r="V68" s="89">
        <f t="shared" si="3"/>
        <v>18.287888899999999</v>
      </c>
      <c r="W68" s="90">
        <f t="shared" si="6"/>
        <v>28.608591286860801</v>
      </c>
      <c r="X68" s="103">
        <f t="shared" si="4"/>
        <v>6.9371428226688181</v>
      </c>
      <c r="Y68" s="95">
        <f t="shared" si="7"/>
        <v>266.03100000000001</v>
      </c>
    </row>
    <row r="69" spans="1:25" ht="13.5" hidden="1" customHeight="1" x14ac:dyDescent="0.2">
      <c r="A69" s="15" t="s">
        <v>94</v>
      </c>
      <c r="B69" s="15" t="s">
        <v>70</v>
      </c>
      <c r="C69" s="76">
        <v>383</v>
      </c>
      <c r="D69" s="77" t="s">
        <v>102</v>
      </c>
      <c r="E69" s="78">
        <v>4537.68</v>
      </c>
      <c r="F69" s="79">
        <v>3883.5</v>
      </c>
      <c r="G69" s="78">
        <v>4537.68</v>
      </c>
      <c r="H69" s="96">
        <v>3883.5</v>
      </c>
      <c r="I69" s="82">
        <v>97051</v>
      </c>
      <c r="J69" s="82">
        <v>7899</v>
      </c>
      <c r="K69" s="97">
        <f t="shared" si="8"/>
        <v>440.38638168</v>
      </c>
      <c r="L69" s="98">
        <f t="shared" si="8"/>
        <v>30.675766500000002</v>
      </c>
      <c r="M69" s="85">
        <f>'[1]2014-15 HN Block'!Q67</f>
        <v>56.902539593291387</v>
      </c>
      <c r="N69" s="99">
        <v>11.941994335612751</v>
      </c>
      <c r="O69" s="100">
        <v>0.14709141175453189</v>
      </c>
      <c r="P69" s="101">
        <v>0</v>
      </c>
      <c r="Q69" s="89">
        <f t="shared" si="5"/>
        <v>12.089085747367283</v>
      </c>
      <c r="R69" s="90">
        <v>103.569176407245</v>
      </c>
      <c r="S69" s="90">
        <f>'[1]2014-15 HN places &amp; deductions'!AS68</f>
        <v>2.9511620000000001</v>
      </c>
      <c r="T69" s="102">
        <f>(-1)*'[1]2014-15 CRC deductions'!I72/1000000</f>
        <v>-0.70364363847153522</v>
      </c>
      <c r="U69" s="103">
        <f t="shared" si="2"/>
        <v>336.81720527275502</v>
      </c>
      <c r="V69" s="89">
        <f t="shared" si="3"/>
        <v>30.675766500000002</v>
      </c>
      <c r="W69" s="90">
        <f t="shared" si="6"/>
        <v>53.951377593291383</v>
      </c>
      <c r="X69" s="103">
        <f t="shared" si="4"/>
        <v>11.385442108895749</v>
      </c>
      <c r="Y69" s="95">
        <f t="shared" si="7"/>
        <v>432.83</v>
      </c>
    </row>
    <row r="70" spans="1:25" ht="13.5" hidden="1" customHeight="1" x14ac:dyDescent="0.2">
      <c r="A70" s="15" t="s">
        <v>94</v>
      </c>
      <c r="B70" s="15" t="s">
        <v>70</v>
      </c>
      <c r="C70" s="76">
        <v>384</v>
      </c>
      <c r="D70" s="77" t="s">
        <v>103</v>
      </c>
      <c r="E70" s="78">
        <v>4577.92</v>
      </c>
      <c r="F70" s="79">
        <v>3934.69</v>
      </c>
      <c r="G70" s="78">
        <v>4577.92</v>
      </c>
      <c r="H70" s="96">
        <v>3934.69</v>
      </c>
      <c r="I70" s="82">
        <v>43638</v>
      </c>
      <c r="J70" s="82">
        <v>3357</v>
      </c>
      <c r="K70" s="97">
        <f t="shared" si="8"/>
        <v>199.77127296</v>
      </c>
      <c r="L70" s="98">
        <f t="shared" si="8"/>
        <v>13.20875433</v>
      </c>
      <c r="M70" s="85">
        <f>'[1]2014-15 HN Block'!Q68</f>
        <v>23.564043250109357</v>
      </c>
      <c r="N70" s="99">
        <v>4.9934777636483751</v>
      </c>
      <c r="O70" s="100">
        <v>6.6138164739613842E-2</v>
      </c>
      <c r="P70" s="101">
        <v>0</v>
      </c>
      <c r="Q70" s="89">
        <f t="shared" si="5"/>
        <v>5.0596159283879887</v>
      </c>
      <c r="R70" s="90">
        <v>115.02148765350002</v>
      </c>
      <c r="S70" s="90">
        <f>'[1]2014-15 HN places &amp; deductions'!AS69</f>
        <v>1.67821</v>
      </c>
      <c r="T70" s="102">
        <f>(-1)*'[1]2014-15 CRC deductions'!I73/1000000</f>
        <v>-0.32133059490200111</v>
      </c>
      <c r="U70" s="103">
        <f t="shared" si="2"/>
        <v>84.749785306499987</v>
      </c>
      <c r="V70" s="89">
        <f t="shared" si="3"/>
        <v>13.20875433</v>
      </c>
      <c r="W70" s="90">
        <f t="shared" si="6"/>
        <v>21.885833250109357</v>
      </c>
      <c r="X70" s="103">
        <f t="shared" si="4"/>
        <v>4.7382853334859876</v>
      </c>
      <c r="Y70" s="95">
        <f t="shared" si="7"/>
        <v>124.583</v>
      </c>
    </row>
    <row r="71" spans="1:25" ht="13.5" hidden="1" customHeight="1" x14ac:dyDescent="0.2">
      <c r="A71" s="15" t="s">
        <v>104</v>
      </c>
      <c r="B71" s="15" t="s">
        <v>70</v>
      </c>
      <c r="C71" s="76">
        <v>390</v>
      </c>
      <c r="D71" s="77" t="s">
        <v>105</v>
      </c>
      <c r="E71" s="78">
        <v>4558.95</v>
      </c>
      <c r="F71" s="79">
        <v>3882.71</v>
      </c>
      <c r="G71" s="78">
        <v>4558.95</v>
      </c>
      <c r="H71" s="96">
        <v>3882.71</v>
      </c>
      <c r="I71" s="82">
        <v>22856</v>
      </c>
      <c r="J71" s="82">
        <v>1845</v>
      </c>
      <c r="K71" s="97">
        <f t="shared" ref="K71:L102" si="9">G71*I71/10^6</f>
        <v>104.1993612</v>
      </c>
      <c r="L71" s="98">
        <f t="shared" si="9"/>
        <v>7.16359995</v>
      </c>
      <c r="M71" s="85">
        <f>'[1]2014-15 HN Block'!Q69</f>
        <v>20.737265636567688</v>
      </c>
      <c r="N71" s="99">
        <v>2.8583611954000734</v>
      </c>
      <c r="O71" s="100">
        <v>3.4640769359013106E-2</v>
      </c>
      <c r="P71" s="101">
        <v>0</v>
      </c>
      <c r="Q71" s="89">
        <f t="shared" si="5"/>
        <v>2.8930019647590863</v>
      </c>
      <c r="R71" s="90">
        <v>32.628116875499998</v>
      </c>
      <c r="S71" s="90">
        <f>'[1]2014-15 HN places &amp; deductions'!AS70</f>
        <v>1.7117107500000002</v>
      </c>
      <c r="T71" s="102">
        <f>(-1)*'[1]2014-15 CRC deductions'!I74/1000000</f>
        <v>-0.1759109096178838</v>
      </c>
      <c r="U71" s="103">
        <f t="shared" ref="U71:U134" si="10">K71-R71</f>
        <v>71.5712443245</v>
      </c>
      <c r="V71" s="89">
        <f t="shared" ref="V71:V134" si="11">L71</f>
        <v>7.16359995</v>
      </c>
      <c r="W71" s="90">
        <f t="shared" si="6"/>
        <v>19.025554886567686</v>
      </c>
      <c r="X71" s="103">
        <f t="shared" ref="X71:X134" si="12">Q71+T71</f>
        <v>2.7170910551412026</v>
      </c>
      <c r="Y71" s="95">
        <f t="shared" si="7"/>
        <v>100.477</v>
      </c>
    </row>
    <row r="72" spans="1:25" ht="13.5" hidden="1" customHeight="1" x14ac:dyDescent="0.2">
      <c r="A72" s="15" t="s">
        <v>104</v>
      </c>
      <c r="B72" s="15" t="s">
        <v>70</v>
      </c>
      <c r="C72" s="76">
        <v>391</v>
      </c>
      <c r="D72" s="77" t="s">
        <v>106</v>
      </c>
      <c r="E72" s="78">
        <v>4709.54</v>
      </c>
      <c r="F72" s="79">
        <v>4487.97</v>
      </c>
      <c r="G72" s="78">
        <v>4709.54</v>
      </c>
      <c r="H72" s="96">
        <v>4487.97</v>
      </c>
      <c r="I72" s="82">
        <v>31258</v>
      </c>
      <c r="J72" s="82">
        <v>2580</v>
      </c>
      <c r="K72" s="97">
        <f t="shared" si="9"/>
        <v>147.21080132</v>
      </c>
      <c r="L72" s="98">
        <f t="shared" si="9"/>
        <v>11.578962600000002</v>
      </c>
      <c r="M72" s="85">
        <f>'[1]2014-15 HN Block'!Q70</f>
        <v>28.591080008725228</v>
      </c>
      <c r="N72" s="99">
        <v>4.5455263420831908</v>
      </c>
      <c r="O72" s="100">
        <v>4.7374919873295042E-2</v>
      </c>
      <c r="P72" s="101">
        <v>0</v>
      </c>
      <c r="Q72" s="89">
        <f t="shared" ref="Q72:Q135" si="13">SUM(N72:P72)</f>
        <v>4.5929012619564862</v>
      </c>
      <c r="R72" s="90">
        <v>45.524269316999991</v>
      </c>
      <c r="S72" s="90">
        <f>'[1]2014-15 HN places &amp; deductions'!AS71</f>
        <v>1.8102990000000001</v>
      </c>
      <c r="T72" s="102">
        <f>(-1)*'[1]2014-15 CRC deductions'!I75/1000000</f>
        <v>-0.23707943082816871</v>
      </c>
      <c r="U72" s="103">
        <f t="shared" si="10"/>
        <v>101.68653200300001</v>
      </c>
      <c r="V72" s="89">
        <f t="shared" si="11"/>
        <v>11.578962600000002</v>
      </c>
      <c r="W72" s="90">
        <f t="shared" ref="W72:W135" si="14">M72-S72</f>
        <v>26.780781008725228</v>
      </c>
      <c r="X72" s="103">
        <f t="shared" si="12"/>
        <v>4.3558218311283179</v>
      </c>
      <c r="Y72" s="95">
        <f t="shared" ref="Y72:Y135" si="15">ROUND(SUM(U72:X72),3)</f>
        <v>144.40199999999999</v>
      </c>
    </row>
    <row r="73" spans="1:25" ht="13.5" customHeight="1" thickBot="1" x14ac:dyDescent="0.25">
      <c r="A73" s="15" t="s">
        <v>104</v>
      </c>
      <c r="B73" s="15" t="s">
        <v>70</v>
      </c>
      <c r="C73" s="76">
        <v>392</v>
      </c>
      <c r="D73" s="77" t="s">
        <v>0</v>
      </c>
      <c r="E73" s="78">
        <v>4523.24</v>
      </c>
      <c r="F73" s="79">
        <v>3234.96</v>
      </c>
      <c r="G73" s="78">
        <v>4536.72</v>
      </c>
      <c r="H73" s="96">
        <v>3234.96</v>
      </c>
      <c r="I73" s="82">
        <v>25359</v>
      </c>
      <c r="J73" s="82">
        <v>1838</v>
      </c>
      <c r="K73" s="97">
        <f t="shared" si="9"/>
        <v>115.04668248</v>
      </c>
      <c r="L73" s="85">
        <f t="shared" si="9"/>
        <v>5.9458564800000007</v>
      </c>
      <c r="M73" s="159">
        <f>'[1]2014-15 HN Block'!Q71</f>
        <v>16.566339235306312</v>
      </c>
      <c r="N73" s="100">
        <v>2.5065793356250414</v>
      </c>
      <c r="O73" s="100">
        <v>3.8434339787154936E-2</v>
      </c>
      <c r="P73" s="101">
        <v>0</v>
      </c>
      <c r="Q73" s="89">
        <f t="shared" si="13"/>
        <v>2.5450136754121964</v>
      </c>
      <c r="R73" s="90">
        <v>10.997222748399999</v>
      </c>
      <c r="S73" s="90">
        <f>'[1]2014-15 HN places &amp; deductions'!AS72</f>
        <v>0.75822300000000009</v>
      </c>
      <c r="T73" s="102">
        <f>(-1)*'[1]2014-15 CRC deductions'!I76/1000000</f>
        <v>-0.19197274840539402</v>
      </c>
      <c r="U73" s="103">
        <f t="shared" si="10"/>
        <v>104.0494597316</v>
      </c>
      <c r="V73" s="89">
        <f t="shared" si="11"/>
        <v>5.9458564800000007</v>
      </c>
      <c r="W73" s="90">
        <f t="shared" si="14"/>
        <v>15.808116235306311</v>
      </c>
      <c r="X73" s="103">
        <f t="shared" si="12"/>
        <v>2.3530409270068025</v>
      </c>
      <c r="Y73" s="95">
        <f t="shared" si="15"/>
        <v>128.15600000000001</v>
      </c>
    </row>
    <row r="74" spans="1:25" ht="13.5" hidden="1" customHeight="1" x14ac:dyDescent="0.2">
      <c r="A74" s="15" t="s">
        <v>104</v>
      </c>
      <c r="B74" s="15" t="s">
        <v>70</v>
      </c>
      <c r="C74" s="76">
        <v>393</v>
      </c>
      <c r="D74" s="77" t="s">
        <v>107</v>
      </c>
      <c r="E74" s="78">
        <v>4750</v>
      </c>
      <c r="F74" s="79">
        <v>4165.2700000000004</v>
      </c>
      <c r="G74" s="78">
        <v>4750</v>
      </c>
      <c r="H74" s="96">
        <v>4165.2700000000004</v>
      </c>
      <c r="I74" s="82">
        <v>18312</v>
      </c>
      <c r="J74" s="82">
        <v>1261</v>
      </c>
      <c r="K74" s="97">
        <f t="shared" si="9"/>
        <v>86.981999999999999</v>
      </c>
      <c r="L74" s="98">
        <f t="shared" si="9"/>
        <v>5.2524054700000002</v>
      </c>
      <c r="M74" s="85">
        <f>'[1]2014-15 HN Block'!Q72</f>
        <v>15.839242825972674</v>
      </c>
      <c r="N74" s="99">
        <v>2.2779270265806901</v>
      </c>
      <c r="O74" s="100">
        <v>2.7753840063976548E-2</v>
      </c>
      <c r="P74" s="101">
        <v>0</v>
      </c>
      <c r="Q74" s="89">
        <f t="shared" si="13"/>
        <v>2.3056808666446669</v>
      </c>
      <c r="R74" s="90">
        <v>12.692660431866999</v>
      </c>
      <c r="S74" s="90">
        <f>'[1]2014-15 HN places &amp; deductions'!AS73</f>
        <v>0.49312899999999998</v>
      </c>
      <c r="T74" s="102">
        <f>(-1)*'[1]2014-15 CRC deductions'!I77/1000000</f>
        <v>-0.23454787949051173</v>
      </c>
      <c r="U74" s="103">
        <f t="shared" si="10"/>
        <v>74.289339568133002</v>
      </c>
      <c r="V74" s="89">
        <f t="shared" si="11"/>
        <v>5.2524054700000002</v>
      </c>
      <c r="W74" s="90">
        <f t="shared" si="14"/>
        <v>15.346113825972674</v>
      </c>
      <c r="X74" s="103">
        <f t="shared" si="12"/>
        <v>2.0711329871541553</v>
      </c>
      <c r="Y74" s="95">
        <f t="shared" si="15"/>
        <v>96.959000000000003</v>
      </c>
    </row>
    <row r="75" spans="1:25" ht="13.5" hidden="1" customHeight="1" x14ac:dyDescent="0.2">
      <c r="A75" s="15" t="s">
        <v>104</v>
      </c>
      <c r="B75" s="15" t="s">
        <v>70</v>
      </c>
      <c r="C75" s="76">
        <v>394</v>
      </c>
      <c r="D75" s="77" t="s">
        <v>108</v>
      </c>
      <c r="E75" s="78">
        <v>4535.99</v>
      </c>
      <c r="F75" s="79">
        <v>5116.04</v>
      </c>
      <c r="G75" s="78">
        <v>4535.99</v>
      </c>
      <c r="H75" s="96">
        <v>5116.04</v>
      </c>
      <c r="I75" s="82">
        <v>34804</v>
      </c>
      <c r="J75" s="82">
        <v>2502</v>
      </c>
      <c r="K75" s="97">
        <f t="shared" si="9"/>
        <v>157.87059595999997</v>
      </c>
      <c r="L75" s="98">
        <f t="shared" si="9"/>
        <v>12.80033208</v>
      </c>
      <c r="M75" s="85">
        <f>'[1]2014-15 HN Block'!Q73</f>
        <v>23.047274670368346</v>
      </c>
      <c r="N75" s="99">
        <v>4.5155939741526927</v>
      </c>
      <c r="O75" s="100">
        <v>5.2749270947282642E-2</v>
      </c>
      <c r="P75" s="101">
        <v>0</v>
      </c>
      <c r="Q75" s="89">
        <f t="shared" si="13"/>
        <v>4.5683432450999755</v>
      </c>
      <c r="R75" s="90">
        <v>70.553466209785014</v>
      </c>
      <c r="S75" s="90">
        <f>'[1]2014-15 HN places &amp; deductions'!AS74</f>
        <v>5.2121044999999988</v>
      </c>
      <c r="T75" s="102">
        <f>(-1)*'[1]2014-15 CRC deductions'!I78/1000000</f>
        <v>-0.37527660718481876</v>
      </c>
      <c r="U75" s="103">
        <f t="shared" si="10"/>
        <v>87.31712975021496</v>
      </c>
      <c r="V75" s="89">
        <f t="shared" si="11"/>
        <v>12.80033208</v>
      </c>
      <c r="W75" s="90">
        <f t="shared" si="14"/>
        <v>17.835170170368347</v>
      </c>
      <c r="X75" s="103">
        <f t="shared" si="12"/>
        <v>4.1930666379151571</v>
      </c>
      <c r="Y75" s="95">
        <f t="shared" si="15"/>
        <v>122.146</v>
      </c>
    </row>
    <row r="76" spans="1:25" ht="13.5" hidden="1" customHeight="1" x14ac:dyDescent="0.2">
      <c r="A76" s="15" t="s">
        <v>109</v>
      </c>
      <c r="B76" s="15" t="s">
        <v>110</v>
      </c>
      <c r="C76" s="76">
        <v>800</v>
      </c>
      <c r="D76" s="77" t="s">
        <v>111</v>
      </c>
      <c r="E76" s="78">
        <v>4335.7299999999996</v>
      </c>
      <c r="F76" s="79">
        <v>3744.02</v>
      </c>
      <c r="G76" s="78">
        <v>4335.7299999999996</v>
      </c>
      <c r="H76" s="96">
        <v>3744.02</v>
      </c>
      <c r="I76" s="82">
        <v>22116</v>
      </c>
      <c r="J76" s="82">
        <v>1523</v>
      </c>
      <c r="K76" s="97">
        <f t="shared" si="9"/>
        <v>95.889004679999999</v>
      </c>
      <c r="L76" s="98">
        <f t="shared" si="9"/>
        <v>5.7021424600000001</v>
      </c>
      <c r="M76" s="85">
        <f>'[1]2014-15 HN Block'!Q74</f>
        <v>15.456136155240861</v>
      </c>
      <c r="N76" s="99">
        <v>1.4138060062504261</v>
      </c>
      <c r="O76" s="100">
        <v>3.3519218373465776E-2</v>
      </c>
      <c r="P76" s="101">
        <v>0</v>
      </c>
      <c r="Q76" s="89">
        <f t="shared" si="13"/>
        <v>1.4473252246238919</v>
      </c>
      <c r="R76" s="90">
        <v>40.034069143800004</v>
      </c>
      <c r="S76" s="90">
        <f>'[1]2014-15 HN places &amp; deductions'!AS75</f>
        <v>4.0741949999999996</v>
      </c>
      <c r="T76" s="102">
        <f>(-1)*'[1]2014-15 CRC deductions'!I79/1000000</f>
        <v>-0.16082713548784899</v>
      </c>
      <c r="U76" s="103">
        <f t="shared" si="10"/>
        <v>55.854935536199996</v>
      </c>
      <c r="V76" s="89">
        <f t="shared" si="11"/>
        <v>5.7021424600000001</v>
      </c>
      <c r="W76" s="90">
        <f t="shared" si="14"/>
        <v>11.381941155240861</v>
      </c>
      <c r="X76" s="103">
        <f t="shared" si="12"/>
        <v>1.2864980891360429</v>
      </c>
      <c r="Y76" s="95">
        <f t="shared" si="15"/>
        <v>74.225999999999999</v>
      </c>
    </row>
    <row r="77" spans="1:25" ht="13.5" hidden="1" customHeight="1" x14ac:dyDescent="0.2">
      <c r="A77" s="15" t="s">
        <v>109</v>
      </c>
      <c r="B77" s="15" t="s">
        <v>110</v>
      </c>
      <c r="C77" s="76">
        <v>801</v>
      </c>
      <c r="D77" s="77" t="s">
        <v>112</v>
      </c>
      <c r="E77" s="78">
        <v>4717.3</v>
      </c>
      <c r="F77" s="79">
        <v>5787.81</v>
      </c>
      <c r="G77" s="78">
        <v>4717.3</v>
      </c>
      <c r="H77" s="96">
        <v>5787.81</v>
      </c>
      <c r="I77" s="82">
        <v>44995</v>
      </c>
      <c r="J77" s="82">
        <v>4390</v>
      </c>
      <c r="K77" s="97">
        <f t="shared" si="9"/>
        <v>212.25491349999999</v>
      </c>
      <c r="L77" s="98">
        <f t="shared" si="9"/>
        <v>25.408485900000002</v>
      </c>
      <c r="M77" s="85">
        <f>'[1]2014-15 HN Block'!Q75</f>
        <v>42.218604207433749</v>
      </c>
      <c r="N77" s="99">
        <v>6.9499975843361392</v>
      </c>
      <c r="O77" s="100">
        <v>6.8194846749597235E-2</v>
      </c>
      <c r="P77" s="101">
        <v>0</v>
      </c>
      <c r="Q77" s="89">
        <f t="shared" si="13"/>
        <v>7.0181924310857369</v>
      </c>
      <c r="R77" s="90">
        <v>98.493836504600011</v>
      </c>
      <c r="S77" s="90">
        <f>'[1]2014-15 HN places &amp; deductions'!AS76</f>
        <v>3.0566570000000004</v>
      </c>
      <c r="T77" s="102">
        <f>(-1)*'[1]2014-15 CRC deductions'!I80/1000000</f>
        <v>-0.41045878910839551</v>
      </c>
      <c r="U77" s="103">
        <f t="shared" si="10"/>
        <v>113.76107699539997</v>
      </c>
      <c r="V77" s="89">
        <f t="shared" si="11"/>
        <v>25.408485900000002</v>
      </c>
      <c r="W77" s="90">
        <f t="shared" si="14"/>
        <v>39.161947207433748</v>
      </c>
      <c r="X77" s="103">
        <f t="shared" si="12"/>
        <v>6.6077336419773411</v>
      </c>
      <c r="Y77" s="95">
        <f t="shared" si="15"/>
        <v>184.93899999999999</v>
      </c>
    </row>
    <row r="78" spans="1:25" ht="13.5" hidden="1" customHeight="1" x14ac:dyDescent="0.2">
      <c r="A78" s="15" t="s">
        <v>109</v>
      </c>
      <c r="B78" s="15" t="s">
        <v>110</v>
      </c>
      <c r="C78" s="76">
        <v>802</v>
      </c>
      <c r="D78" s="77" t="s">
        <v>113</v>
      </c>
      <c r="E78" s="78">
        <v>4320.96</v>
      </c>
      <c r="F78" s="79">
        <v>3755.03</v>
      </c>
      <c r="G78" s="78">
        <v>4320.96</v>
      </c>
      <c r="H78" s="96">
        <v>3755.03</v>
      </c>
      <c r="I78" s="82">
        <v>26474</v>
      </c>
      <c r="J78" s="82">
        <v>1834</v>
      </c>
      <c r="K78" s="97">
        <f t="shared" si="9"/>
        <v>114.39309504000001</v>
      </c>
      <c r="L78" s="98">
        <f t="shared" si="9"/>
        <v>6.8867250200000001</v>
      </c>
      <c r="M78" s="85">
        <f>'[1]2014-15 HN Block'!Q76</f>
        <v>16.705819494723855</v>
      </c>
      <c r="N78" s="99">
        <v>1.982845178245751</v>
      </c>
      <c r="O78" s="100">
        <v>4.0124244312675576E-2</v>
      </c>
      <c r="P78" s="101">
        <v>0</v>
      </c>
      <c r="Q78" s="89">
        <f t="shared" si="13"/>
        <v>2.0229694225584267</v>
      </c>
      <c r="R78" s="90">
        <v>43.448903642200001</v>
      </c>
      <c r="S78" s="90">
        <f>'[1]2014-15 HN places &amp; deductions'!AS77</f>
        <v>0.42210800000000004</v>
      </c>
      <c r="T78" s="102">
        <f>(-1)*'[1]2014-15 CRC deductions'!I81/1000000</f>
        <v>-0.14072872769430705</v>
      </c>
      <c r="U78" s="103">
        <f t="shared" si="10"/>
        <v>70.944191397800012</v>
      </c>
      <c r="V78" s="89">
        <f t="shared" si="11"/>
        <v>6.8867250200000001</v>
      </c>
      <c r="W78" s="90">
        <f t="shared" si="14"/>
        <v>16.283711494723853</v>
      </c>
      <c r="X78" s="103">
        <f t="shared" si="12"/>
        <v>1.8822406948641197</v>
      </c>
      <c r="Y78" s="95">
        <f t="shared" si="15"/>
        <v>95.997</v>
      </c>
    </row>
    <row r="79" spans="1:25" ht="13.5" hidden="1" customHeight="1" x14ac:dyDescent="0.2">
      <c r="A79" s="15" t="s">
        <v>109</v>
      </c>
      <c r="B79" s="15" t="s">
        <v>110</v>
      </c>
      <c r="C79" s="76">
        <v>803</v>
      </c>
      <c r="D79" s="77" t="s">
        <v>114</v>
      </c>
      <c r="E79" s="78">
        <v>3969.38</v>
      </c>
      <c r="F79" s="79">
        <v>3846.24</v>
      </c>
      <c r="G79" s="78">
        <v>3969.38</v>
      </c>
      <c r="H79" s="96">
        <v>3846.24</v>
      </c>
      <c r="I79" s="82">
        <v>34634</v>
      </c>
      <c r="J79" s="82">
        <v>2547</v>
      </c>
      <c r="K79" s="97">
        <f t="shared" si="9"/>
        <v>137.47550692000002</v>
      </c>
      <c r="L79" s="98">
        <f t="shared" si="9"/>
        <v>9.7963732799999992</v>
      </c>
      <c r="M79" s="85">
        <f>'[1]2014-15 HN Block'!Q77</f>
        <v>25.882871797704269</v>
      </c>
      <c r="N79" s="99">
        <v>2.351160709854629</v>
      </c>
      <c r="O79" s="100">
        <v>5.2491617342494738E-2</v>
      </c>
      <c r="P79" s="101">
        <v>0</v>
      </c>
      <c r="Q79" s="89">
        <f t="shared" si="13"/>
        <v>2.4036523271971237</v>
      </c>
      <c r="R79" s="90">
        <v>34.9041578585</v>
      </c>
      <c r="S79" s="90">
        <f>'[1]2014-15 HN places &amp; deductions'!AS78</f>
        <v>1.040462</v>
      </c>
      <c r="T79" s="102">
        <f>(-1)*'[1]2014-15 CRC deductions'!I82/1000000</f>
        <v>-0.22461477679408853</v>
      </c>
      <c r="U79" s="103">
        <f t="shared" si="10"/>
        <v>102.57134906150002</v>
      </c>
      <c r="V79" s="89">
        <f t="shared" si="11"/>
        <v>9.7963732799999992</v>
      </c>
      <c r="W79" s="90">
        <f t="shared" si="14"/>
        <v>24.842409797704267</v>
      </c>
      <c r="X79" s="103">
        <f t="shared" si="12"/>
        <v>2.1790375504030353</v>
      </c>
      <c r="Y79" s="95">
        <f t="shared" si="15"/>
        <v>139.38900000000001</v>
      </c>
    </row>
    <row r="80" spans="1:25" ht="13.5" hidden="1" customHeight="1" x14ac:dyDescent="0.2">
      <c r="A80" s="15" t="s">
        <v>104</v>
      </c>
      <c r="B80" s="15" t="s">
        <v>110</v>
      </c>
      <c r="C80" s="76">
        <v>805</v>
      </c>
      <c r="D80" s="77" t="s">
        <v>115</v>
      </c>
      <c r="E80" s="78">
        <v>4702.8999999999996</v>
      </c>
      <c r="F80" s="79">
        <v>3364.61</v>
      </c>
      <c r="G80" s="78">
        <v>4702.8999999999996</v>
      </c>
      <c r="H80" s="96">
        <v>3364.61</v>
      </c>
      <c r="I80" s="82">
        <v>12947</v>
      </c>
      <c r="J80" s="82">
        <v>890</v>
      </c>
      <c r="K80" s="97">
        <f t="shared" si="9"/>
        <v>60.888446299999998</v>
      </c>
      <c r="L80" s="98">
        <f t="shared" si="9"/>
        <v>2.9945029000000001</v>
      </c>
      <c r="M80" s="85">
        <f>'[1]2014-15 HN Block'!Q78</f>
        <v>10.33675492245486</v>
      </c>
      <c r="N80" s="99">
        <v>1.8783236679707247</v>
      </c>
      <c r="O80" s="100">
        <v>1.9622595418758427E-2</v>
      </c>
      <c r="P80" s="101">
        <v>0</v>
      </c>
      <c r="Q80" s="89">
        <f t="shared" si="13"/>
        <v>1.897946263389483</v>
      </c>
      <c r="R80" s="90">
        <v>15.165627064592</v>
      </c>
      <c r="S80" s="90">
        <f>'[1]2014-15 HN places &amp; deductions'!AS79</f>
        <v>1.5285430000000002</v>
      </c>
      <c r="T80" s="102">
        <f>(-1)*'[1]2014-15 CRC deductions'!I83/1000000</f>
        <v>-0.11135160578812045</v>
      </c>
      <c r="U80" s="103">
        <f t="shared" si="10"/>
        <v>45.722819235407997</v>
      </c>
      <c r="V80" s="89">
        <f t="shared" si="11"/>
        <v>2.9945029000000001</v>
      </c>
      <c r="W80" s="90">
        <f t="shared" si="14"/>
        <v>8.8082119224548592</v>
      </c>
      <c r="X80" s="103">
        <f t="shared" si="12"/>
        <v>1.7865946576013625</v>
      </c>
      <c r="Y80" s="95">
        <f t="shared" si="15"/>
        <v>59.311999999999998</v>
      </c>
    </row>
    <row r="81" spans="1:25" ht="13.5" hidden="1" customHeight="1" x14ac:dyDescent="0.2">
      <c r="A81" s="15" t="s">
        <v>104</v>
      </c>
      <c r="B81" s="15" t="s">
        <v>110</v>
      </c>
      <c r="C81" s="76">
        <v>806</v>
      </c>
      <c r="D81" s="77" t="s">
        <v>116</v>
      </c>
      <c r="E81" s="78">
        <v>4798.05</v>
      </c>
      <c r="F81" s="79">
        <v>3434.26</v>
      </c>
      <c r="G81" s="78">
        <v>4798.05</v>
      </c>
      <c r="H81" s="96">
        <v>3434.26</v>
      </c>
      <c r="I81" s="82">
        <v>16389</v>
      </c>
      <c r="J81" s="82">
        <v>1537</v>
      </c>
      <c r="K81" s="97">
        <f t="shared" si="9"/>
        <v>78.635241450000009</v>
      </c>
      <c r="L81" s="98">
        <f t="shared" si="9"/>
        <v>5.2784576200000002</v>
      </c>
      <c r="M81" s="85">
        <f>'[1]2014-15 HN Block'!Q79</f>
        <v>18.404296486682892</v>
      </c>
      <c r="N81" s="99">
        <v>3.4490956849144734</v>
      </c>
      <c r="O81" s="100">
        <v>2.4839323110993426E-2</v>
      </c>
      <c r="P81" s="101">
        <v>0</v>
      </c>
      <c r="Q81" s="89">
        <f t="shared" si="13"/>
        <v>3.473935008025467</v>
      </c>
      <c r="R81" s="90">
        <v>24.409618311752997</v>
      </c>
      <c r="S81" s="90">
        <f>'[1]2014-15 HN places &amp; deductions'!AS80</f>
        <v>2.1811829999999999</v>
      </c>
      <c r="T81" s="102">
        <f>(-1)*'[1]2014-15 CRC deductions'!I84/1000000</f>
        <v>-0.12886156479612779</v>
      </c>
      <c r="U81" s="103">
        <f t="shared" si="10"/>
        <v>54.225623138247016</v>
      </c>
      <c r="V81" s="89">
        <f t="shared" si="11"/>
        <v>5.2784576200000002</v>
      </c>
      <c r="W81" s="90">
        <f t="shared" si="14"/>
        <v>16.223113486682891</v>
      </c>
      <c r="X81" s="103">
        <f t="shared" si="12"/>
        <v>3.3450734432293392</v>
      </c>
      <c r="Y81" s="95">
        <f t="shared" si="15"/>
        <v>79.072000000000003</v>
      </c>
    </row>
    <row r="82" spans="1:25" ht="13.5" hidden="1" customHeight="1" x14ac:dyDescent="0.2">
      <c r="A82" s="15" t="s">
        <v>104</v>
      </c>
      <c r="B82" s="15" t="s">
        <v>110</v>
      </c>
      <c r="C82" s="76">
        <v>807</v>
      </c>
      <c r="D82" s="77" t="s">
        <v>117</v>
      </c>
      <c r="E82" s="78">
        <v>4632.3999999999996</v>
      </c>
      <c r="F82" s="79">
        <v>3701.85</v>
      </c>
      <c r="G82" s="78">
        <v>4632.3999999999996</v>
      </c>
      <c r="H82" s="96">
        <v>3701.85</v>
      </c>
      <c r="I82" s="82">
        <v>18599</v>
      </c>
      <c r="J82" s="82">
        <v>1268</v>
      </c>
      <c r="K82" s="97">
        <f t="shared" si="9"/>
        <v>86.158007599999991</v>
      </c>
      <c r="L82" s="98">
        <f t="shared" si="9"/>
        <v>4.6939457999999998</v>
      </c>
      <c r="M82" s="85">
        <f>'[1]2014-15 HN Block'!Q80</f>
        <v>14.820321594400363</v>
      </c>
      <c r="N82" s="99">
        <v>2.2954992636067533</v>
      </c>
      <c r="O82" s="100">
        <v>2.8188819973236121E-2</v>
      </c>
      <c r="P82" s="101">
        <v>0</v>
      </c>
      <c r="Q82" s="89">
        <f t="shared" si="13"/>
        <v>2.3236880835799893</v>
      </c>
      <c r="R82" s="90">
        <v>28.397413479759994</v>
      </c>
      <c r="S82" s="90">
        <f>'[1]2014-15 HN places &amp; deductions'!AS81</f>
        <v>2.2036699999999998</v>
      </c>
      <c r="T82" s="102">
        <f>(-1)*'[1]2014-15 CRC deductions'!I85/1000000</f>
        <v>-0.17761138174419</v>
      </c>
      <c r="U82" s="103">
        <f t="shared" si="10"/>
        <v>57.76059412024</v>
      </c>
      <c r="V82" s="89">
        <f t="shared" si="11"/>
        <v>4.6939457999999998</v>
      </c>
      <c r="W82" s="90">
        <f t="shared" si="14"/>
        <v>12.616651594400363</v>
      </c>
      <c r="X82" s="103">
        <f t="shared" si="12"/>
        <v>2.1460767018357991</v>
      </c>
      <c r="Y82" s="95">
        <f t="shared" si="15"/>
        <v>77.216999999999999</v>
      </c>
    </row>
    <row r="83" spans="1:25" ht="13.5" hidden="1" customHeight="1" x14ac:dyDescent="0.2">
      <c r="A83" s="15" t="s">
        <v>104</v>
      </c>
      <c r="B83" s="15" t="s">
        <v>110</v>
      </c>
      <c r="C83" s="76">
        <v>808</v>
      </c>
      <c r="D83" s="77" t="s">
        <v>118</v>
      </c>
      <c r="E83" s="78">
        <v>4486.55</v>
      </c>
      <c r="F83" s="79">
        <v>3634.6</v>
      </c>
      <c r="G83" s="78">
        <v>4486.55</v>
      </c>
      <c r="H83" s="96">
        <v>3634.6</v>
      </c>
      <c r="I83" s="82">
        <v>25550</v>
      </c>
      <c r="J83" s="82">
        <v>2046</v>
      </c>
      <c r="K83" s="97">
        <f t="shared" si="9"/>
        <v>114.63135250000001</v>
      </c>
      <c r="L83" s="98">
        <f t="shared" si="9"/>
        <v>7.4363915999999994</v>
      </c>
      <c r="M83" s="85">
        <f>'[1]2014-15 HN Block'!Q81</f>
        <v>20.536681192758223</v>
      </c>
      <c r="N83" s="99">
        <v>3.0692864029830629</v>
      </c>
      <c r="O83" s="100">
        <v>3.8723821190181348E-2</v>
      </c>
      <c r="P83" s="101">
        <v>0</v>
      </c>
      <c r="Q83" s="89">
        <f t="shared" si="13"/>
        <v>3.1080102241732441</v>
      </c>
      <c r="R83" s="90">
        <v>30.412825487820001</v>
      </c>
      <c r="S83" s="90">
        <f>'[1]2014-15 HN places &amp; deductions'!AS82</f>
        <v>4.5597200000000004</v>
      </c>
      <c r="T83" s="102">
        <f>(-1)*'[1]2014-15 CRC deductions'!I86/1000000</f>
        <v>-0.1759109096178838</v>
      </c>
      <c r="U83" s="103">
        <f t="shared" si="10"/>
        <v>84.218527012180004</v>
      </c>
      <c r="V83" s="89">
        <f t="shared" si="11"/>
        <v>7.4363915999999994</v>
      </c>
      <c r="W83" s="90">
        <f t="shared" si="14"/>
        <v>15.976961192758223</v>
      </c>
      <c r="X83" s="103">
        <f t="shared" si="12"/>
        <v>2.9320993145553604</v>
      </c>
      <c r="Y83" s="95">
        <f t="shared" si="15"/>
        <v>110.56399999999999</v>
      </c>
    </row>
    <row r="84" spans="1:25" ht="13.5" hidden="1" customHeight="1" x14ac:dyDescent="0.2">
      <c r="A84" s="15" t="s">
        <v>94</v>
      </c>
      <c r="B84" s="15" t="s">
        <v>110</v>
      </c>
      <c r="C84" s="76">
        <v>810</v>
      </c>
      <c r="D84" s="77" t="s">
        <v>119</v>
      </c>
      <c r="E84" s="78">
        <v>4713.0200000000004</v>
      </c>
      <c r="F84" s="79">
        <v>3994.39</v>
      </c>
      <c r="G84" s="78">
        <v>4713.0200000000004</v>
      </c>
      <c r="H84" s="96">
        <v>3994.39</v>
      </c>
      <c r="I84" s="82">
        <v>32425</v>
      </c>
      <c r="J84" s="82">
        <v>2723</v>
      </c>
      <c r="K84" s="97">
        <f t="shared" si="9"/>
        <v>152.81967349999999</v>
      </c>
      <c r="L84" s="98">
        <f t="shared" si="9"/>
        <v>10.876723969999999</v>
      </c>
      <c r="M84" s="85">
        <f>'[1]2014-15 HN Block'!Q82</f>
        <v>25.737585737216104</v>
      </c>
      <c r="N84" s="99">
        <v>5.8105897079999629</v>
      </c>
      <c r="O84" s="100">
        <v>4.914363608969198E-2</v>
      </c>
      <c r="P84" s="101">
        <v>0</v>
      </c>
      <c r="Q84" s="89">
        <f t="shared" si="13"/>
        <v>5.8597333440896548</v>
      </c>
      <c r="R84" s="90">
        <v>73.757225798364004</v>
      </c>
      <c r="S84" s="90">
        <f>'[1]2014-15 HN places &amp; deductions'!AS83</f>
        <v>2.227776</v>
      </c>
      <c r="T84" s="102">
        <f>(-1)*'[1]2014-15 CRC deductions'!I87/1000000</f>
        <v>-0.24646791776411237</v>
      </c>
      <c r="U84" s="103">
        <f t="shared" si="10"/>
        <v>79.062447701635989</v>
      </c>
      <c r="V84" s="89">
        <f t="shared" si="11"/>
        <v>10.876723969999999</v>
      </c>
      <c r="W84" s="90">
        <f t="shared" si="14"/>
        <v>23.509809737216106</v>
      </c>
      <c r="X84" s="103">
        <f t="shared" si="12"/>
        <v>5.6132654263255422</v>
      </c>
      <c r="Y84" s="95">
        <f t="shared" si="15"/>
        <v>119.062</v>
      </c>
    </row>
    <row r="85" spans="1:25" ht="13.5" hidden="1" customHeight="1" x14ac:dyDescent="0.2">
      <c r="A85" s="15" t="s">
        <v>94</v>
      </c>
      <c r="B85" s="15" t="s">
        <v>110</v>
      </c>
      <c r="C85" s="76">
        <v>811</v>
      </c>
      <c r="D85" s="77" t="s">
        <v>120</v>
      </c>
      <c r="E85" s="78">
        <v>4257.7299999999996</v>
      </c>
      <c r="F85" s="79">
        <v>4184.41</v>
      </c>
      <c r="G85" s="78">
        <v>4257.7299999999996</v>
      </c>
      <c r="H85" s="96">
        <v>4184.41</v>
      </c>
      <c r="I85" s="82">
        <v>41789</v>
      </c>
      <c r="J85" s="82">
        <v>2612</v>
      </c>
      <c r="K85" s="97">
        <f t="shared" si="9"/>
        <v>177.92627896999997</v>
      </c>
      <c r="L85" s="98">
        <f t="shared" si="9"/>
        <v>10.929678920000001</v>
      </c>
      <c r="M85" s="85">
        <f>'[1]2014-15 HN Block'!Q83</f>
        <v>19.102621882685408</v>
      </c>
      <c r="N85" s="99">
        <v>2.7965897225130134</v>
      </c>
      <c r="O85" s="100">
        <v>6.3335802885185449E-2</v>
      </c>
      <c r="P85" s="101">
        <v>0</v>
      </c>
      <c r="Q85" s="89">
        <f t="shared" si="13"/>
        <v>2.8599255253981988</v>
      </c>
      <c r="R85" s="90">
        <v>32.365703627045001</v>
      </c>
      <c r="S85" s="90">
        <f>'[1]2014-15 HN places &amp; deductions'!AS84</f>
        <v>0.64331900000000009</v>
      </c>
      <c r="T85" s="102">
        <f>(-1)*'[1]2014-15 CRC deductions'!I88/1000000</f>
        <v>-0.19115652178476705</v>
      </c>
      <c r="U85" s="103">
        <f t="shared" si="10"/>
        <v>145.56057534295496</v>
      </c>
      <c r="V85" s="89">
        <f t="shared" si="11"/>
        <v>10.929678920000001</v>
      </c>
      <c r="W85" s="90">
        <f t="shared" si="14"/>
        <v>18.459302882685407</v>
      </c>
      <c r="X85" s="103">
        <f t="shared" si="12"/>
        <v>2.6687690036134315</v>
      </c>
      <c r="Y85" s="95">
        <f t="shared" si="15"/>
        <v>177.61799999999999</v>
      </c>
    </row>
    <row r="86" spans="1:25" ht="13.5" hidden="1" customHeight="1" x14ac:dyDescent="0.2">
      <c r="A86" s="15" t="s">
        <v>94</v>
      </c>
      <c r="B86" s="15" t="s">
        <v>110</v>
      </c>
      <c r="C86" s="76">
        <v>812</v>
      </c>
      <c r="D86" s="77" t="s">
        <v>121</v>
      </c>
      <c r="E86" s="78">
        <v>4545.7299999999996</v>
      </c>
      <c r="F86" s="79">
        <v>3535.17</v>
      </c>
      <c r="G86" s="78">
        <v>4545.7299999999996</v>
      </c>
      <c r="H86" s="96">
        <v>3535.17</v>
      </c>
      <c r="I86" s="82">
        <v>18825</v>
      </c>
      <c r="J86" s="82">
        <v>1535</v>
      </c>
      <c r="K86" s="97">
        <f t="shared" si="9"/>
        <v>85.57336724999999</v>
      </c>
      <c r="L86" s="98">
        <f t="shared" si="9"/>
        <v>5.42648595</v>
      </c>
      <c r="M86" s="85">
        <f>'[1]2014-15 HN Block'!Q84</f>
        <v>15.785287147128937</v>
      </c>
      <c r="N86" s="99">
        <v>3.116568823974375</v>
      </c>
      <c r="O86" s="100">
        <v>2.8531347706660031E-2</v>
      </c>
      <c r="P86" s="101">
        <v>0</v>
      </c>
      <c r="Q86" s="89">
        <f t="shared" si="13"/>
        <v>3.145100171681035</v>
      </c>
      <c r="R86" s="90">
        <v>64.737008544757998</v>
      </c>
      <c r="S86" s="90">
        <f>'[1]2014-15 HN places &amp; deductions'!AS85</f>
        <v>3.1815189999999998</v>
      </c>
      <c r="T86" s="102">
        <f>(-1)*'[1]2014-15 CRC deductions'!I89/1000000</f>
        <v>-0.14659242468156983</v>
      </c>
      <c r="U86" s="103">
        <f t="shared" si="10"/>
        <v>20.836358705241992</v>
      </c>
      <c r="V86" s="89">
        <f t="shared" si="11"/>
        <v>5.42648595</v>
      </c>
      <c r="W86" s="90">
        <f t="shared" si="14"/>
        <v>12.603768147128937</v>
      </c>
      <c r="X86" s="103">
        <f t="shared" si="12"/>
        <v>2.998507746999465</v>
      </c>
      <c r="Y86" s="95">
        <f t="shared" si="15"/>
        <v>41.865000000000002</v>
      </c>
    </row>
    <row r="87" spans="1:25" ht="13.5" hidden="1" customHeight="1" x14ac:dyDescent="0.2">
      <c r="A87" s="15" t="s">
        <v>94</v>
      </c>
      <c r="B87" s="15" t="s">
        <v>110</v>
      </c>
      <c r="C87" s="76">
        <v>813</v>
      </c>
      <c r="D87" s="77" t="s">
        <v>122</v>
      </c>
      <c r="E87" s="78">
        <v>4315.87</v>
      </c>
      <c r="F87" s="79">
        <v>4169.42</v>
      </c>
      <c r="G87" s="78">
        <v>4315.87</v>
      </c>
      <c r="H87" s="96">
        <v>4169.42</v>
      </c>
      <c r="I87" s="82">
        <v>22014</v>
      </c>
      <c r="J87" s="82">
        <v>1420</v>
      </c>
      <c r="K87" s="97">
        <f t="shared" si="9"/>
        <v>95.009562179999989</v>
      </c>
      <c r="L87" s="98">
        <f t="shared" si="9"/>
        <v>5.9205764000000007</v>
      </c>
      <c r="M87" s="85">
        <f>'[1]2014-15 HN Block'!Q85</f>
        <v>14.609432828531041</v>
      </c>
      <c r="N87" s="99">
        <v>2.2752572364938128</v>
      </c>
      <c r="O87" s="100">
        <v>3.3364626210593037E-2</v>
      </c>
      <c r="P87" s="101">
        <v>0</v>
      </c>
      <c r="Q87" s="89">
        <f t="shared" si="13"/>
        <v>2.3086218627044057</v>
      </c>
      <c r="R87" s="90">
        <v>44.771876112500003</v>
      </c>
      <c r="S87" s="90">
        <f>'[1]2014-15 HN places &amp; deductions'!AS86</f>
        <v>0.29000500000000001</v>
      </c>
      <c r="T87" s="102">
        <f>(-1)*'[1]2014-15 CRC deductions'!I90/1000000</f>
        <v>-0.1278285943223289</v>
      </c>
      <c r="U87" s="103">
        <f t="shared" si="10"/>
        <v>50.237686067499986</v>
      </c>
      <c r="V87" s="89">
        <f t="shared" si="11"/>
        <v>5.9205764000000007</v>
      </c>
      <c r="W87" s="90">
        <f t="shared" si="14"/>
        <v>14.31942782853104</v>
      </c>
      <c r="X87" s="103">
        <f t="shared" si="12"/>
        <v>2.180793268382077</v>
      </c>
      <c r="Y87" s="95">
        <f t="shared" si="15"/>
        <v>72.658000000000001</v>
      </c>
    </row>
    <row r="88" spans="1:25" ht="13.5" hidden="1" customHeight="1" x14ac:dyDescent="0.2">
      <c r="A88" s="15" t="s">
        <v>94</v>
      </c>
      <c r="B88" s="15" t="s">
        <v>123</v>
      </c>
      <c r="C88" s="76">
        <v>815</v>
      </c>
      <c r="D88" s="77" t="s">
        <v>124</v>
      </c>
      <c r="E88" s="78">
        <v>4337.74</v>
      </c>
      <c r="F88" s="79">
        <v>4269.08</v>
      </c>
      <c r="G88" s="78">
        <v>4337.74</v>
      </c>
      <c r="H88" s="96">
        <v>4269.08</v>
      </c>
      <c r="I88" s="82">
        <v>72973</v>
      </c>
      <c r="J88" s="82">
        <v>4833</v>
      </c>
      <c r="K88" s="97">
        <f t="shared" si="9"/>
        <v>316.53790101999999</v>
      </c>
      <c r="L88" s="98">
        <f t="shared" si="9"/>
        <v>20.632463640000001</v>
      </c>
      <c r="M88" s="85">
        <f>'[1]2014-15 HN Block'!Q86</f>
        <v>43.243459889272586</v>
      </c>
      <c r="N88" s="99">
        <v>4.7469762278060958</v>
      </c>
      <c r="O88" s="100">
        <v>0.11059856765992576</v>
      </c>
      <c r="P88" s="101">
        <v>0</v>
      </c>
      <c r="Q88" s="89">
        <f t="shared" si="13"/>
        <v>4.8575747954660216</v>
      </c>
      <c r="R88" s="90">
        <v>32.969260475900001</v>
      </c>
      <c r="S88" s="90">
        <f>'[1]2014-15 HN places &amp; deductions'!AS87</f>
        <v>2.7174500000000004</v>
      </c>
      <c r="T88" s="102">
        <f>(-1)*'[1]2014-15 CRC deductions'!I91/1000000</f>
        <v>-0.55271597261659822</v>
      </c>
      <c r="U88" s="103">
        <f t="shared" si="10"/>
        <v>283.56864054409999</v>
      </c>
      <c r="V88" s="89">
        <f t="shared" si="11"/>
        <v>20.632463640000001</v>
      </c>
      <c r="W88" s="90">
        <f t="shared" si="14"/>
        <v>40.526009889272586</v>
      </c>
      <c r="X88" s="103">
        <f t="shared" si="12"/>
        <v>4.3048588228494236</v>
      </c>
      <c r="Y88" s="95">
        <f t="shared" si="15"/>
        <v>349.03199999999998</v>
      </c>
    </row>
    <row r="89" spans="1:25" ht="13.5" hidden="1" customHeight="1" x14ac:dyDescent="0.2">
      <c r="A89" s="15" t="s">
        <v>94</v>
      </c>
      <c r="B89" s="15" t="s">
        <v>110</v>
      </c>
      <c r="C89" s="76">
        <v>816</v>
      </c>
      <c r="D89" s="77" t="s">
        <v>125</v>
      </c>
      <c r="E89" s="78">
        <v>4209.24</v>
      </c>
      <c r="F89" s="79">
        <v>3443.79</v>
      </c>
      <c r="G89" s="78">
        <v>4209.24</v>
      </c>
      <c r="H89" s="96">
        <v>3443.79</v>
      </c>
      <c r="I89" s="82">
        <v>21409</v>
      </c>
      <c r="J89" s="82">
        <v>1613</v>
      </c>
      <c r="K89" s="97">
        <f t="shared" si="9"/>
        <v>90.115619159999994</v>
      </c>
      <c r="L89" s="98">
        <f t="shared" si="9"/>
        <v>5.5548332699999996</v>
      </c>
      <c r="M89" s="85">
        <f>'[1]2014-15 HN Block'!Q87</f>
        <v>14.891685875491968</v>
      </c>
      <c r="N89" s="99">
        <v>1.5934580676744297</v>
      </c>
      <c r="O89" s="100">
        <v>3.2447682499436102E-2</v>
      </c>
      <c r="P89" s="101">
        <v>0</v>
      </c>
      <c r="Q89" s="89">
        <f t="shared" si="13"/>
        <v>1.6259057501738658</v>
      </c>
      <c r="R89" s="90">
        <v>10.564344990499999</v>
      </c>
      <c r="S89" s="90">
        <f>'[1]2014-15 HN places &amp; deductions'!AS88</f>
        <v>0.95126100000000002</v>
      </c>
      <c r="T89" s="102">
        <f>(-1)*'[1]2014-15 CRC deductions'!I92/1000000</f>
        <v>-0.14659242468156983</v>
      </c>
      <c r="U89" s="103">
        <f t="shared" si="10"/>
        <v>79.55127416949999</v>
      </c>
      <c r="V89" s="89">
        <f t="shared" si="11"/>
        <v>5.5548332699999996</v>
      </c>
      <c r="W89" s="90">
        <f t="shared" si="14"/>
        <v>13.940424875491967</v>
      </c>
      <c r="X89" s="103">
        <f t="shared" si="12"/>
        <v>1.4793133254922961</v>
      </c>
      <c r="Y89" s="95">
        <f t="shared" si="15"/>
        <v>100.526</v>
      </c>
    </row>
    <row r="90" spans="1:25" ht="13.5" hidden="1" customHeight="1" x14ac:dyDescent="0.2">
      <c r="A90" s="15" t="s">
        <v>126</v>
      </c>
      <c r="B90" s="15" t="s">
        <v>110</v>
      </c>
      <c r="C90" s="76">
        <v>821</v>
      </c>
      <c r="D90" s="77" t="s">
        <v>127</v>
      </c>
      <c r="E90" s="78">
        <v>4784.38</v>
      </c>
      <c r="F90" s="79">
        <v>4520.83</v>
      </c>
      <c r="G90" s="78">
        <v>4784.38</v>
      </c>
      <c r="H90" s="96">
        <v>4520.83</v>
      </c>
      <c r="I90" s="82">
        <v>30538</v>
      </c>
      <c r="J90" s="82">
        <v>2511</v>
      </c>
      <c r="K90" s="97">
        <f t="shared" si="9"/>
        <v>146.10539643999999</v>
      </c>
      <c r="L90" s="98">
        <f t="shared" si="9"/>
        <v>11.35180413</v>
      </c>
      <c r="M90" s="85">
        <f>'[1]2014-15 HN Block'!Q88</f>
        <v>22.796373522782911</v>
      </c>
      <c r="N90" s="99">
        <v>4.5371058471347343</v>
      </c>
      <c r="O90" s="100">
        <v>4.6283681076546297E-2</v>
      </c>
      <c r="P90" s="101">
        <v>0</v>
      </c>
      <c r="Q90" s="89">
        <f t="shared" si="13"/>
        <v>4.5833895282112804</v>
      </c>
      <c r="R90" s="90">
        <v>25.851994745900001</v>
      </c>
      <c r="S90" s="90">
        <f>'[1]2014-15 HN places &amp; deductions'!AS89</f>
        <v>0.604796</v>
      </c>
      <c r="T90" s="102">
        <f>(-1)*'[1]2014-15 CRC deductions'!I93/1000000</f>
        <v>-0.23454787949051173</v>
      </c>
      <c r="U90" s="103">
        <f t="shared" si="10"/>
        <v>120.25340169409999</v>
      </c>
      <c r="V90" s="89">
        <f t="shared" si="11"/>
        <v>11.35180413</v>
      </c>
      <c r="W90" s="90">
        <f t="shared" si="14"/>
        <v>22.191577522782911</v>
      </c>
      <c r="X90" s="103">
        <f t="shared" si="12"/>
        <v>4.3488416487207688</v>
      </c>
      <c r="Y90" s="95">
        <f t="shared" si="15"/>
        <v>158.14599999999999</v>
      </c>
    </row>
    <row r="91" spans="1:25" ht="13.5" hidden="1" customHeight="1" x14ac:dyDescent="0.2">
      <c r="A91" s="15" t="s">
        <v>126</v>
      </c>
      <c r="B91" s="15" t="s">
        <v>123</v>
      </c>
      <c r="C91" s="76">
        <v>822</v>
      </c>
      <c r="D91" s="77" t="s">
        <v>128</v>
      </c>
      <c r="E91" s="78">
        <v>4466.29</v>
      </c>
      <c r="F91" s="79">
        <v>3983.21</v>
      </c>
      <c r="G91" s="78">
        <v>4466.29</v>
      </c>
      <c r="H91" s="96">
        <v>3983.21</v>
      </c>
      <c r="I91" s="82">
        <v>22607</v>
      </c>
      <c r="J91" s="82">
        <v>1730</v>
      </c>
      <c r="K91" s="97">
        <f t="shared" si="9"/>
        <v>100.96941803</v>
      </c>
      <c r="L91" s="98">
        <f t="shared" si="9"/>
        <v>6.8909532999999996</v>
      </c>
      <c r="M91" s="85">
        <f>'[1]2014-15 HN Block'!Q89</f>
        <v>17.011671381689457</v>
      </c>
      <c r="N91" s="99">
        <v>2.18014955693952</v>
      </c>
      <c r="O91" s="100">
        <v>3.4263382608470831E-2</v>
      </c>
      <c r="P91" s="101">
        <v>0</v>
      </c>
      <c r="Q91" s="89">
        <f t="shared" si="13"/>
        <v>2.2144129395479908</v>
      </c>
      <c r="R91" s="90">
        <v>47.342314652199995</v>
      </c>
      <c r="S91" s="90">
        <f>'[1]2014-15 HN places &amp; deductions'!AS90</f>
        <v>3.4632969999999998</v>
      </c>
      <c r="T91" s="102">
        <f>(-1)*'[1]2014-15 CRC deductions'!I94/1000000</f>
        <v>-0.16873421084271947</v>
      </c>
      <c r="U91" s="103">
        <f t="shared" si="10"/>
        <v>53.627103377800005</v>
      </c>
      <c r="V91" s="89">
        <f t="shared" si="11"/>
        <v>6.8909532999999996</v>
      </c>
      <c r="W91" s="90">
        <f t="shared" si="14"/>
        <v>13.548374381689456</v>
      </c>
      <c r="X91" s="103">
        <f t="shared" si="12"/>
        <v>2.0456787287052713</v>
      </c>
      <c r="Y91" s="95">
        <f t="shared" si="15"/>
        <v>76.111999999999995</v>
      </c>
    </row>
    <row r="92" spans="1:25" ht="13.5" hidden="1" customHeight="1" x14ac:dyDescent="0.2">
      <c r="A92" s="15" t="s">
        <v>126</v>
      </c>
      <c r="B92" s="15" t="s">
        <v>123</v>
      </c>
      <c r="C92" s="76">
        <v>823</v>
      </c>
      <c r="D92" s="77" t="s">
        <v>129</v>
      </c>
      <c r="E92" s="78">
        <v>4144.47</v>
      </c>
      <c r="F92" s="79">
        <v>3979.8</v>
      </c>
      <c r="G92" s="78">
        <v>4144.47</v>
      </c>
      <c r="H92" s="96">
        <v>3979.8</v>
      </c>
      <c r="I92" s="82">
        <v>35148</v>
      </c>
      <c r="J92" s="82">
        <v>2587</v>
      </c>
      <c r="K92" s="97">
        <f t="shared" si="9"/>
        <v>145.66983156000001</v>
      </c>
      <c r="L92" s="98">
        <f t="shared" si="9"/>
        <v>10.295742599999999</v>
      </c>
      <c r="M92" s="85">
        <f>'[1]2014-15 HN Block'!Q90</f>
        <v>24.811913193757562</v>
      </c>
      <c r="N92" s="99">
        <v>2.4804026840862932</v>
      </c>
      <c r="O92" s="100">
        <v>5.3270640594618161E-2</v>
      </c>
      <c r="P92" s="101">
        <v>0</v>
      </c>
      <c r="Q92" s="89">
        <f t="shared" si="13"/>
        <v>2.5336733246809113</v>
      </c>
      <c r="R92" s="90">
        <v>80.94912272645999</v>
      </c>
      <c r="S92" s="90">
        <f>'[1]2014-15 HN places &amp; deductions'!AS91</f>
        <v>2.8412299999999999</v>
      </c>
      <c r="T92" s="102">
        <f>(-1)*'[1]2014-15 CRC deductions'!I95/1000000</f>
        <v>-0.26268269732735899</v>
      </c>
      <c r="U92" s="103">
        <f t="shared" si="10"/>
        <v>64.720708833540016</v>
      </c>
      <c r="V92" s="89">
        <f t="shared" si="11"/>
        <v>10.295742599999999</v>
      </c>
      <c r="W92" s="90">
        <f t="shared" si="14"/>
        <v>21.970683193757562</v>
      </c>
      <c r="X92" s="103">
        <f t="shared" si="12"/>
        <v>2.2709906273535525</v>
      </c>
      <c r="Y92" s="95">
        <f t="shared" si="15"/>
        <v>99.257999999999996</v>
      </c>
    </row>
    <row r="93" spans="1:25" ht="13.5" hidden="1" customHeight="1" x14ac:dyDescent="0.2">
      <c r="A93" s="15" t="s">
        <v>130</v>
      </c>
      <c r="B93" s="15" t="s">
        <v>123</v>
      </c>
      <c r="C93" s="76">
        <v>825</v>
      </c>
      <c r="D93" s="77" t="s">
        <v>131</v>
      </c>
      <c r="E93" s="78">
        <v>4040.23</v>
      </c>
      <c r="F93" s="79">
        <v>3910.5</v>
      </c>
      <c r="G93" s="78">
        <v>4040.23</v>
      </c>
      <c r="H93" s="96">
        <v>3910.5</v>
      </c>
      <c r="I93" s="82">
        <v>68154</v>
      </c>
      <c r="J93" s="82">
        <v>4866</v>
      </c>
      <c r="K93" s="97">
        <f t="shared" si="9"/>
        <v>275.35783542000001</v>
      </c>
      <c r="L93" s="98">
        <f t="shared" si="9"/>
        <v>19.028493000000001</v>
      </c>
      <c r="M93" s="85">
        <f>'[1]2014-15 HN Block'!Q91</f>
        <v>68.379704013619744</v>
      </c>
      <c r="N93" s="99">
        <v>4.4644220842670697</v>
      </c>
      <c r="O93" s="100">
        <v>0.10329484576890878</v>
      </c>
      <c r="P93" s="101">
        <v>0</v>
      </c>
      <c r="Q93" s="89">
        <f t="shared" si="13"/>
        <v>4.5677169300359788</v>
      </c>
      <c r="R93" s="90">
        <v>96.853169722300009</v>
      </c>
      <c r="S93" s="90">
        <f>'[1]2014-15 HN places &amp; deductions'!AS92</f>
        <v>4.6878849999999996</v>
      </c>
      <c r="T93" s="102">
        <f>(-1)*'[1]2014-15 CRC deductions'!I96/1000000</f>
        <v>-0.39873139513386996</v>
      </c>
      <c r="U93" s="103">
        <f t="shared" si="10"/>
        <v>178.50466569770001</v>
      </c>
      <c r="V93" s="89">
        <f t="shared" si="11"/>
        <v>19.028493000000001</v>
      </c>
      <c r="W93" s="90">
        <f t="shared" si="14"/>
        <v>63.691819013619742</v>
      </c>
      <c r="X93" s="103">
        <f t="shared" si="12"/>
        <v>4.1689855349021085</v>
      </c>
      <c r="Y93" s="95">
        <f t="shared" si="15"/>
        <v>265.39400000000001</v>
      </c>
    </row>
    <row r="94" spans="1:25" ht="13.5" hidden="1" customHeight="1" x14ac:dyDescent="0.2">
      <c r="A94" s="15" t="s">
        <v>130</v>
      </c>
      <c r="B94" s="15" t="s">
        <v>110</v>
      </c>
      <c r="C94" s="76">
        <v>826</v>
      </c>
      <c r="D94" s="77" t="s">
        <v>132</v>
      </c>
      <c r="E94" s="78">
        <v>4439.99</v>
      </c>
      <c r="F94" s="79">
        <v>3819.71</v>
      </c>
      <c r="G94" s="78">
        <v>4439.99</v>
      </c>
      <c r="H94" s="96">
        <v>3819.71</v>
      </c>
      <c r="I94" s="82">
        <v>37681</v>
      </c>
      <c r="J94" s="82">
        <v>2936</v>
      </c>
      <c r="K94" s="97">
        <f t="shared" si="9"/>
        <v>167.30326319</v>
      </c>
      <c r="L94" s="98">
        <f t="shared" si="9"/>
        <v>11.21466856</v>
      </c>
      <c r="M94" s="85">
        <f>'[1]2014-15 HN Block'!Q92</f>
        <v>32.523140885697195</v>
      </c>
      <c r="N94" s="99">
        <v>4.2899640244866442</v>
      </c>
      <c r="O94" s="100">
        <v>5.7109679305957853E-2</v>
      </c>
      <c r="P94" s="101">
        <v>0</v>
      </c>
      <c r="Q94" s="89">
        <f t="shared" si="13"/>
        <v>4.3470737037926019</v>
      </c>
      <c r="R94" s="90">
        <v>61.418853865699994</v>
      </c>
      <c r="S94" s="90">
        <f>'[1]2014-15 HN places &amp; deductions'!AS93</f>
        <v>3.9608920000000003</v>
      </c>
      <c r="T94" s="102">
        <f>(-1)*'[1]2014-15 CRC deductions'!I97/1000000</f>
        <v>-0.2404115764777745</v>
      </c>
      <c r="U94" s="103">
        <f t="shared" si="10"/>
        <v>105.88440932430001</v>
      </c>
      <c r="V94" s="89">
        <f t="shared" si="11"/>
        <v>11.21466856</v>
      </c>
      <c r="W94" s="90">
        <f t="shared" si="14"/>
        <v>28.562248885697194</v>
      </c>
      <c r="X94" s="103">
        <f t="shared" si="12"/>
        <v>4.1066621273148272</v>
      </c>
      <c r="Y94" s="95">
        <f t="shared" si="15"/>
        <v>149.768</v>
      </c>
    </row>
    <row r="95" spans="1:25" ht="13.5" hidden="1" customHeight="1" x14ac:dyDescent="0.2">
      <c r="A95" s="15" t="s">
        <v>133</v>
      </c>
      <c r="B95" s="15" t="s">
        <v>123</v>
      </c>
      <c r="C95" s="76">
        <v>830</v>
      </c>
      <c r="D95" s="77" t="s">
        <v>134</v>
      </c>
      <c r="E95" s="78">
        <v>4245.28</v>
      </c>
      <c r="F95" s="79">
        <v>4294.88</v>
      </c>
      <c r="G95" s="78">
        <v>4245.28</v>
      </c>
      <c r="H95" s="96">
        <v>4294.88</v>
      </c>
      <c r="I95" s="82">
        <v>95395</v>
      </c>
      <c r="J95" s="82">
        <v>6467</v>
      </c>
      <c r="K95" s="97">
        <f t="shared" si="9"/>
        <v>404.97848559999994</v>
      </c>
      <c r="L95" s="98">
        <f t="shared" si="9"/>
        <v>27.774988960000002</v>
      </c>
      <c r="M95" s="85">
        <f>'[1]2014-15 HN Block'!Q93</f>
        <v>61.735178230973062</v>
      </c>
      <c r="N95" s="99">
        <v>8.2739222806510675</v>
      </c>
      <c r="O95" s="100">
        <v>0.14458156252200977</v>
      </c>
      <c r="P95" s="101">
        <v>0</v>
      </c>
      <c r="Q95" s="89">
        <f t="shared" si="13"/>
        <v>8.4185038431730774</v>
      </c>
      <c r="R95" s="90">
        <v>66.264424003142011</v>
      </c>
      <c r="S95" s="90">
        <f>'[1]2014-15 HN places &amp; deductions'!AS94</f>
        <v>2.514729</v>
      </c>
      <c r="T95" s="102">
        <f>(-1)*'[1]2014-15 CRC deductions'!I98/1000000</f>
        <v>-0.85023606315310496</v>
      </c>
      <c r="U95" s="103">
        <f t="shared" si="10"/>
        <v>338.71406159685796</v>
      </c>
      <c r="V95" s="89">
        <f t="shared" si="11"/>
        <v>27.774988960000002</v>
      </c>
      <c r="W95" s="90">
        <f t="shared" si="14"/>
        <v>59.22044923097306</v>
      </c>
      <c r="X95" s="103">
        <f t="shared" si="12"/>
        <v>7.5682677800199727</v>
      </c>
      <c r="Y95" s="95">
        <f t="shared" si="15"/>
        <v>433.27800000000002</v>
      </c>
    </row>
    <row r="96" spans="1:25" ht="13.5" hidden="1" customHeight="1" x14ac:dyDescent="0.2">
      <c r="A96" s="15" t="s">
        <v>133</v>
      </c>
      <c r="B96" s="15" t="s">
        <v>110</v>
      </c>
      <c r="C96" s="76">
        <v>831</v>
      </c>
      <c r="D96" s="77" t="s">
        <v>135</v>
      </c>
      <c r="E96" s="78">
        <v>4544.0200000000004</v>
      </c>
      <c r="F96" s="79">
        <v>4291.24</v>
      </c>
      <c r="G96" s="78">
        <v>4544.0200000000004</v>
      </c>
      <c r="H96" s="96">
        <v>4291.24</v>
      </c>
      <c r="I96" s="82">
        <v>33971</v>
      </c>
      <c r="J96" s="82">
        <v>2667</v>
      </c>
      <c r="K96" s="97">
        <f t="shared" si="9"/>
        <v>154.36490342000002</v>
      </c>
      <c r="L96" s="98">
        <f t="shared" si="9"/>
        <v>11.444737079999999</v>
      </c>
      <c r="M96" s="85">
        <f>'[1]2014-15 HN Block'!Q94</f>
        <v>26.689096748025168</v>
      </c>
      <c r="N96" s="99">
        <v>4.8294668598755983</v>
      </c>
      <c r="O96" s="100">
        <v>5.1486768283821933E-2</v>
      </c>
      <c r="P96" s="101">
        <v>0</v>
      </c>
      <c r="Q96" s="89">
        <f t="shared" si="13"/>
        <v>4.8809536281594204</v>
      </c>
      <c r="R96" s="90">
        <v>39.870507504552002</v>
      </c>
      <c r="S96" s="90">
        <f>'[1]2014-15 HN places &amp; deductions'!AS95</f>
        <v>1.7556100000000003</v>
      </c>
      <c r="T96" s="102">
        <f>(-1)*'[1]2014-15 CRC deductions'!I99/1000000</f>
        <v>-0.20757487334910288</v>
      </c>
      <c r="U96" s="103">
        <f t="shared" si="10"/>
        <v>114.49439591544802</v>
      </c>
      <c r="V96" s="89">
        <f t="shared" si="11"/>
        <v>11.444737079999999</v>
      </c>
      <c r="W96" s="90">
        <f t="shared" si="14"/>
        <v>24.933486748025167</v>
      </c>
      <c r="X96" s="103">
        <f t="shared" si="12"/>
        <v>4.6733787548103178</v>
      </c>
      <c r="Y96" s="95">
        <f t="shared" si="15"/>
        <v>155.54599999999999</v>
      </c>
    </row>
    <row r="97" spans="1:25" ht="13.5" hidden="1" customHeight="1" x14ac:dyDescent="0.2">
      <c r="A97" s="15" t="s">
        <v>109</v>
      </c>
      <c r="B97" s="15" t="s">
        <v>123</v>
      </c>
      <c r="C97" s="76">
        <v>835</v>
      </c>
      <c r="D97" s="77" t="s">
        <v>136</v>
      </c>
      <c r="E97" s="78">
        <v>4166.53</v>
      </c>
      <c r="F97" s="79">
        <v>3554.29</v>
      </c>
      <c r="G97" s="78">
        <v>4166.53</v>
      </c>
      <c r="H97" s="96">
        <v>3554.29</v>
      </c>
      <c r="I97" s="82">
        <v>48560</v>
      </c>
      <c r="J97" s="82">
        <v>2925</v>
      </c>
      <c r="K97" s="97">
        <f t="shared" si="9"/>
        <v>202.32669679999998</v>
      </c>
      <c r="L97" s="98">
        <f t="shared" si="9"/>
        <v>10.396298249999999</v>
      </c>
      <c r="M97" s="85">
        <f>'[1]2014-15 HN Block'!Q95</f>
        <v>36.82473411264489</v>
      </c>
      <c r="N97" s="99">
        <v>3.2425350432964364</v>
      </c>
      <c r="O97" s="100">
        <v>7.3597994402943484E-2</v>
      </c>
      <c r="P97" s="101">
        <v>0</v>
      </c>
      <c r="Q97" s="89">
        <f t="shared" si="13"/>
        <v>3.3161330376993798</v>
      </c>
      <c r="R97" s="90">
        <v>49.234326560093997</v>
      </c>
      <c r="S97" s="90">
        <f>'[1]2014-15 HN places &amp; deductions'!AS96</f>
        <v>2.7998535000000002</v>
      </c>
      <c r="T97" s="102">
        <f>(-1)*'[1]2014-15 CRC deductions'!I100/1000000</f>
        <v>-0.26715003473969284</v>
      </c>
      <c r="U97" s="103">
        <f t="shared" si="10"/>
        <v>153.09237023990599</v>
      </c>
      <c r="V97" s="89">
        <f t="shared" si="11"/>
        <v>10.396298249999999</v>
      </c>
      <c r="W97" s="90">
        <f t="shared" si="14"/>
        <v>34.024880612644893</v>
      </c>
      <c r="X97" s="103">
        <f t="shared" si="12"/>
        <v>3.0489830029596869</v>
      </c>
      <c r="Y97" s="95">
        <f t="shared" si="15"/>
        <v>200.56299999999999</v>
      </c>
    </row>
    <row r="98" spans="1:25" ht="13.5" hidden="1" customHeight="1" x14ac:dyDescent="0.2">
      <c r="A98" s="15" t="s">
        <v>109</v>
      </c>
      <c r="B98" s="15" t="s">
        <v>110</v>
      </c>
      <c r="C98" s="76">
        <v>836</v>
      </c>
      <c r="D98" s="77" t="s">
        <v>137</v>
      </c>
      <c r="E98" s="78">
        <v>4007.18</v>
      </c>
      <c r="F98" s="79">
        <v>4072.2</v>
      </c>
      <c r="G98" s="78">
        <v>4007.18</v>
      </c>
      <c r="H98" s="96">
        <v>4072.2</v>
      </c>
      <c r="I98" s="82">
        <v>17045</v>
      </c>
      <c r="J98" s="82">
        <v>1199</v>
      </c>
      <c r="K98" s="97">
        <f t="shared" si="9"/>
        <v>68.3023831</v>
      </c>
      <c r="L98" s="98">
        <f t="shared" si="9"/>
        <v>4.8825677999999995</v>
      </c>
      <c r="M98" s="85">
        <f>'[1]2014-15 HN Block'!Q96</f>
        <v>13.031410211483816</v>
      </c>
      <c r="N98" s="99">
        <v>1.586977417138294</v>
      </c>
      <c r="O98" s="100">
        <v>2.5833562903586731E-2</v>
      </c>
      <c r="P98" s="101">
        <v>0</v>
      </c>
      <c r="Q98" s="89">
        <f t="shared" si="13"/>
        <v>1.6128109800418806</v>
      </c>
      <c r="R98" s="90">
        <v>23.538953792100003</v>
      </c>
      <c r="S98" s="90">
        <f>'[1]2014-15 HN places &amp; deductions'!AS97</f>
        <v>3.0415667500000008</v>
      </c>
      <c r="T98" s="102">
        <f>(-1)*'[1]2014-15 CRC deductions'!I101/1000000</f>
        <v>-8.2091757821679101E-2</v>
      </c>
      <c r="U98" s="103">
        <f t="shared" si="10"/>
        <v>44.763429307899997</v>
      </c>
      <c r="V98" s="89">
        <f t="shared" si="11"/>
        <v>4.8825677999999995</v>
      </c>
      <c r="W98" s="90">
        <f t="shared" si="14"/>
        <v>9.9898434614838152</v>
      </c>
      <c r="X98" s="103">
        <f t="shared" si="12"/>
        <v>1.5307192222202015</v>
      </c>
      <c r="Y98" s="95">
        <f t="shared" si="15"/>
        <v>61.167000000000002</v>
      </c>
    </row>
    <row r="99" spans="1:25" ht="13.5" hidden="1" customHeight="1" x14ac:dyDescent="0.2">
      <c r="A99" s="15" t="s">
        <v>109</v>
      </c>
      <c r="B99" s="15" t="s">
        <v>110</v>
      </c>
      <c r="C99" s="76">
        <v>837</v>
      </c>
      <c r="D99" s="77" t="s">
        <v>138</v>
      </c>
      <c r="E99" s="78">
        <v>4153.67</v>
      </c>
      <c r="F99" s="79">
        <v>3807.08</v>
      </c>
      <c r="G99" s="78">
        <v>4153.67</v>
      </c>
      <c r="H99" s="96">
        <v>3807.08</v>
      </c>
      <c r="I99" s="82">
        <v>19076</v>
      </c>
      <c r="J99" s="82">
        <v>1602</v>
      </c>
      <c r="K99" s="97">
        <f t="shared" si="9"/>
        <v>79.235408919999998</v>
      </c>
      <c r="L99" s="98">
        <f t="shared" si="9"/>
        <v>6.09894216</v>
      </c>
      <c r="M99" s="85">
        <f>'[1]2014-15 HN Block'!Q97</f>
        <v>14.455318445860524</v>
      </c>
      <c r="N99" s="99">
        <v>2.2135882884963247</v>
      </c>
      <c r="O99" s="100">
        <v>2.8911765676082168E-2</v>
      </c>
      <c r="P99" s="101">
        <v>0</v>
      </c>
      <c r="Q99" s="89">
        <f t="shared" si="13"/>
        <v>2.2425000541724067</v>
      </c>
      <c r="R99" s="90">
        <v>47.919728636500011</v>
      </c>
      <c r="S99" s="90">
        <f>'[1]2014-15 HN places &amp; deductions'!AS98</f>
        <v>2.1877036000000003</v>
      </c>
      <c r="T99" s="102">
        <f>(-1)*'[1]2014-15 CRC deductions'!I102/1000000</f>
        <v>-0.11504573489009601</v>
      </c>
      <c r="U99" s="103">
        <f t="shared" si="10"/>
        <v>31.315680283499987</v>
      </c>
      <c r="V99" s="89">
        <f t="shared" si="11"/>
        <v>6.09894216</v>
      </c>
      <c r="W99" s="90">
        <f t="shared" si="14"/>
        <v>12.267614845860523</v>
      </c>
      <c r="X99" s="103">
        <f t="shared" si="12"/>
        <v>2.1274543192823105</v>
      </c>
      <c r="Y99" s="95">
        <f t="shared" si="15"/>
        <v>51.81</v>
      </c>
    </row>
    <row r="100" spans="1:25" ht="13.5" hidden="1" customHeight="1" x14ac:dyDescent="0.2">
      <c r="A100" s="15" t="s">
        <v>104</v>
      </c>
      <c r="B100" s="15" t="s">
        <v>123</v>
      </c>
      <c r="C100" s="76">
        <v>840</v>
      </c>
      <c r="D100" s="77" t="s">
        <v>139</v>
      </c>
      <c r="E100" s="78">
        <v>4572.5</v>
      </c>
      <c r="F100" s="79">
        <v>3866.1</v>
      </c>
      <c r="G100" s="78">
        <v>4572.5</v>
      </c>
      <c r="H100" s="96">
        <v>3866.1</v>
      </c>
      <c r="I100" s="82">
        <v>61477</v>
      </c>
      <c r="J100" s="82">
        <v>4408</v>
      </c>
      <c r="K100" s="97">
        <f t="shared" si="9"/>
        <v>281.10358250000002</v>
      </c>
      <c r="L100" s="98">
        <f t="shared" si="9"/>
        <v>17.0417688</v>
      </c>
      <c r="M100" s="85">
        <f>'[1]2014-15 HN Block'!Q98</f>
        <v>46.16958685421038</v>
      </c>
      <c r="N100" s="99">
        <v>7.4569229336917688</v>
      </c>
      <c r="O100" s="100">
        <v>9.317512153850406E-2</v>
      </c>
      <c r="P100" s="101">
        <v>0</v>
      </c>
      <c r="Q100" s="89">
        <f t="shared" si="13"/>
        <v>7.550098055230273</v>
      </c>
      <c r="R100" s="90">
        <v>66.614347901499997</v>
      </c>
      <c r="S100" s="90">
        <f>'[1]2014-15 HN places &amp; deductions'!AS99</f>
        <v>3.4418190000000002</v>
      </c>
      <c r="T100" s="102">
        <f>(-1)*'[1]2014-15 CRC deductions'!I103/1000000</f>
        <v>-0.47395458648366678</v>
      </c>
      <c r="U100" s="103">
        <f t="shared" si="10"/>
        <v>214.48923459850002</v>
      </c>
      <c r="V100" s="89">
        <f t="shared" si="11"/>
        <v>17.0417688</v>
      </c>
      <c r="W100" s="90">
        <f t="shared" si="14"/>
        <v>42.727767854210377</v>
      </c>
      <c r="X100" s="103">
        <f t="shared" si="12"/>
        <v>7.076143468746606</v>
      </c>
      <c r="Y100" s="95">
        <f t="shared" si="15"/>
        <v>281.33499999999998</v>
      </c>
    </row>
    <row r="101" spans="1:25" ht="13.5" hidden="1" customHeight="1" x14ac:dyDescent="0.2">
      <c r="A101" s="15" t="s">
        <v>104</v>
      </c>
      <c r="B101" s="15" t="s">
        <v>110</v>
      </c>
      <c r="C101" s="76">
        <v>841</v>
      </c>
      <c r="D101" s="77" t="s">
        <v>140</v>
      </c>
      <c r="E101" s="78">
        <v>4485.82</v>
      </c>
      <c r="F101" s="79">
        <v>3725.85</v>
      </c>
      <c r="G101" s="78">
        <v>4485.82</v>
      </c>
      <c r="H101" s="96">
        <v>3725.85</v>
      </c>
      <c r="I101" s="82">
        <v>13333</v>
      </c>
      <c r="J101" s="82">
        <v>1030</v>
      </c>
      <c r="K101" s="97">
        <f t="shared" si="9"/>
        <v>59.809438059999998</v>
      </c>
      <c r="L101" s="98">
        <f t="shared" si="9"/>
        <v>3.8376255000000001</v>
      </c>
      <c r="M101" s="85">
        <f>'[1]2014-15 HN Block'!Q99</f>
        <v>9.0509159030919673</v>
      </c>
      <c r="N101" s="99">
        <v>1.6483019084919877</v>
      </c>
      <c r="O101" s="100">
        <v>2.0207620662570952E-2</v>
      </c>
      <c r="P101" s="101">
        <v>0</v>
      </c>
      <c r="Q101" s="89">
        <f t="shared" si="13"/>
        <v>1.6685095291545586</v>
      </c>
      <c r="R101" s="90">
        <v>45.375536806233995</v>
      </c>
      <c r="S101" s="90">
        <f>'[1]2014-15 HN places &amp; deductions'!AS100</f>
        <v>2.6378240000000002</v>
      </c>
      <c r="T101" s="102">
        <f>(-1)*'[1]2014-15 CRC deductions'!I104/1000000</f>
        <v>-8.2091757821679101E-2</v>
      </c>
      <c r="U101" s="103">
        <f t="shared" si="10"/>
        <v>14.433901253766003</v>
      </c>
      <c r="V101" s="89">
        <f t="shared" si="11"/>
        <v>3.8376255000000001</v>
      </c>
      <c r="W101" s="90">
        <f t="shared" si="14"/>
        <v>6.4130919030919671</v>
      </c>
      <c r="X101" s="103">
        <f t="shared" si="12"/>
        <v>1.5864177713328795</v>
      </c>
      <c r="Y101" s="95">
        <f t="shared" si="15"/>
        <v>26.271000000000001</v>
      </c>
    </row>
    <row r="102" spans="1:25" ht="13.5" hidden="1" customHeight="1" x14ac:dyDescent="0.2">
      <c r="A102" s="15" t="s">
        <v>130</v>
      </c>
      <c r="B102" s="15" t="s">
        <v>123</v>
      </c>
      <c r="C102" s="76">
        <v>845</v>
      </c>
      <c r="D102" s="77" t="s">
        <v>141</v>
      </c>
      <c r="E102" s="78">
        <v>4449.96</v>
      </c>
      <c r="F102" s="79">
        <v>3605.96</v>
      </c>
      <c r="G102" s="78">
        <v>4449.96</v>
      </c>
      <c r="H102" s="96">
        <v>3605.96</v>
      </c>
      <c r="I102" s="82">
        <v>60382</v>
      </c>
      <c r="J102" s="82">
        <v>4221</v>
      </c>
      <c r="K102" s="97">
        <f t="shared" si="9"/>
        <v>268.69748472000003</v>
      </c>
      <c r="L102" s="98">
        <f t="shared" si="9"/>
        <v>15.22075716</v>
      </c>
      <c r="M102" s="85">
        <f>'[1]2014-15 HN Block'!Q100</f>
        <v>42.821157895083772</v>
      </c>
      <c r="N102" s="99">
        <v>5.919798466313634</v>
      </c>
      <c r="O102" s="100">
        <v>9.1515529201781992E-2</v>
      </c>
      <c r="P102" s="101">
        <v>0</v>
      </c>
      <c r="Q102" s="89">
        <f t="shared" si="13"/>
        <v>6.0113139955154162</v>
      </c>
      <c r="R102" s="90">
        <v>75.513188096100009</v>
      </c>
      <c r="S102" s="90">
        <f>'[1]2014-15 HN places &amp; deductions'!AS101</f>
        <v>3.4812560000000001</v>
      </c>
      <c r="T102" s="102">
        <f>(-1)*'[1]2014-15 CRC deductions'!I105/1000000</f>
        <v>-0.33842913531685936</v>
      </c>
      <c r="U102" s="103">
        <f t="shared" si="10"/>
        <v>193.18429662390002</v>
      </c>
      <c r="V102" s="89">
        <f t="shared" si="11"/>
        <v>15.22075716</v>
      </c>
      <c r="W102" s="90">
        <f t="shared" si="14"/>
        <v>39.33990189508377</v>
      </c>
      <c r="X102" s="103">
        <f t="shared" si="12"/>
        <v>5.6728848601985566</v>
      </c>
      <c r="Y102" s="95">
        <f t="shared" si="15"/>
        <v>253.41800000000001</v>
      </c>
    </row>
    <row r="103" spans="1:25" ht="13.5" hidden="1" customHeight="1" x14ac:dyDescent="0.2">
      <c r="A103" s="15" t="s">
        <v>130</v>
      </c>
      <c r="B103" s="15" t="s">
        <v>110</v>
      </c>
      <c r="C103" s="76">
        <v>846</v>
      </c>
      <c r="D103" s="77" t="s">
        <v>142</v>
      </c>
      <c r="E103" s="78">
        <v>4457.7</v>
      </c>
      <c r="F103" s="79">
        <v>4141.43</v>
      </c>
      <c r="G103" s="78">
        <v>4457.7</v>
      </c>
      <c r="H103" s="96">
        <v>4141.43</v>
      </c>
      <c r="I103" s="82">
        <v>28943</v>
      </c>
      <c r="J103" s="82">
        <v>2446</v>
      </c>
      <c r="K103" s="97">
        <f t="shared" ref="K103:L134" si="16">G103*I103/10^6</f>
        <v>129.01921110000001</v>
      </c>
      <c r="L103" s="98">
        <f t="shared" si="16"/>
        <v>10.129937780000001</v>
      </c>
      <c r="M103" s="85">
        <f>'[1]2014-15 HN Block'!Q101</f>
        <v>23.248063445120536</v>
      </c>
      <c r="N103" s="99">
        <v>2.7594146198865852</v>
      </c>
      <c r="O103" s="100">
        <v>4.3866284019859828E-2</v>
      </c>
      <c r="P103" s="101">
        <v>0</v>
      </c>
      <c r="Q103" s="89">
        <f t="shared" si="13"/>
        <v>2.8032809039064452</v>
      </c>
      <c r="R103" s="90">
        <v>8.4678703980000005</v>
      </c>
      <c r="S103" s="90">
        <f>'[1]2014-15 HN places &amp; deductions'!AS102</f>
        <v>0.84394699999999989</v>
      </c>
      <c r="T103" s="102">
        <f>(-1)*'[1]2014-15 CRC deductions'!I106/1000000</f>
        <v>-0.3447502006691287</v>
      </c>
      <c r="U103" s="103">
        <f t="shared" si="10"/>
        <v>120.551340702</v>
      </c>
      <c r="V103" s="89">
        <f t="shared" si="11"/>
        <v>10.129937780000001</v>
      </c>
      <c r="W103" s="90">
        <f t="shared" si="14"/>
        <v>22.404116445120536</v>
      </c>
      <c r="X103" s="103">
        <f t="shared" si="12"/>
        <v>2.4585307032373165</v>
      </c>
      <c r="Y103" s="95">
        <f t="shared" si="15"/>
        <v>155.54400000000001</v>
      </c>
    </row>
    <row r="104" spans="1:25" ht="13.5" hidden="1" customHeight="1" x14ac:dyDescent="0.2">
      <c r="A104" s="15" t="s">
        <v>130</v>
      </c>
      <c r="B104" s="15" t="s">
        <v>123</v>
      </c>
      <c r="C104" s="76">
        <v>850</v>
      </c>
      <c r="D104" s="77" t="s">
        <v>143</v>
      </c>
      <c r="E104" s="78">
        <v>4276.91</v>
      </c>
      <c r="F104" s="79">
        <v>4230.91</v>
      </c>
      <c r="G104" s="78">
        <v>4276.91</v>
      </c>
      <c r="H104" s="96">
        <v>4230.91</v>
      </c>
      <c r="I104" s="82">
        <v>163724</v>
      </c>
      <c r="J104" s="82">
        <v>11789</v>
      </c>
      <c r="K104" s="97">
        <f t="shared" si="16"/>
        <v>700.23281284000007</v>
      </c>
      <c r="L104" s="98">
        <f t="shared" si="16"/>
        <v>49.878197989999997</v>
      </c>
      <c r="M104" s="85">
        <f>'[1]2014-15 HN Block'!Q102</f>
        <v>90.395984258667838</v>
      </c>
      <c r="N104" s="99">
        <v>10.866107013396277</v>
      </c>
      <c r="O104" s="100">
        <v>0.24814163994290608</v>
      </c>
      <c r="P104" s="101">
        <v>0</v>
      </c>
      <c r="Q104" s="89">
        <f t="shared" si="13"/>
        <v>11.114248653339184</v>
      </c>
      <c r="R104" s="90">
        <v>152.74603541479999</v>
      </c>
      <c r="S104" s="90">
        <f>'[1]2014-15 HN places &amp; deductions'!AS103</f>
        <v>5.215183249999999</v>
      </c>
      <c r="T104" s="102">
        <f>(-1)*'[1]2014-15 CRC deductions'!I107/1000000</f>
        <v>-1.2371027022038914</v>
      </c>
      <c r="U104" s="103">
        <f t="shared" si="10"/>
        <v>547.4867774252001</v>
      </c>
      <c r="V104" s="89">
        <f t="shared" si="11"/>
        <v>49.878197989999997</v>
      </c>
      <c r="W104" s="90">
        <f t="shared" si="14"/>
        <v>85.180801008667842</v>
      </c>
      <c r="X104" s="103">
        <f t="shared" si="12"/>
        <v>9.8771459511352919</v>
      </c>
      <c r="Y104" s="95">
        <f t="shared" si="15"/>
        <v>692.423</v>
      </c>
    </row>
    <row r="105" spans="1:25" ht="13.5" hidden="1" customHeight="1" x14ac:dyDescent="0.2">
      <c r="A105" s="15" t="s">
        <v>130</v>
      </c>
      <c r="B105" s="15" t="s">
        <v>110</v>
      </c>
      <c r="C105" s="76">
        <v>851</v>
      </c>
      <c r="D105" s="77" t="s">
        <v>144</v>
      </c>
      <c r="E105" s="78">
        <v>4595.7700000000004</v>
      </c>
      <c r="F105" s="79">
        <v>4175.76</v>
      </c>
      <c r="G105" s="78">
        <v>4595.7700000000004</v>
      </c>
      <c r="H105" s="96">
        <v>4175.76</v>
      </c>
      <c r="I105" s="82">
        <v>23000</v>
      </c>
      <c r="J105" s="82">
        <v>1999</v>
      </c>
      <c r="K105" s="97">
        <f t="shared" si="16"/>
        <v>105.70271000000001</v>
      </c>
      <c r="L105" s="98">
        <f t="shared" si="16"/>
        <v>8.34734424</v>
      </c>
      <c r="M105" s="85">
        <f>'[1]2014-15 HN Block'!Q103</f>
        <v>15.464193639077187</v>
      </c>
      <c r="N105" s="99">
        <v>3.3493794325009056</v>
      </c>
      <c r="O105" s="100">
        <v>3.4859017118362853E-2</v>
      </c>
      <c r="P105" s="101">
        <v>0</v>
      </c>
      <c r="Q105" s="89">
        <f t="shared" si="13"/>
        <v>3.3842384496192683</v>
      </c>
      <c r="R105" s="90">
        <v>19.809361346500001</v>
      </c>
      <c r="S105" s="90">
        <f>'[1]2014-15 HN places &amp; deductions'!AS104</f>
        <v>2.7245120000000003</v>
      </c>
      <c r="T105" s="102">
        <f>(-1)*'[1]2014-15 CRC deductions'!I108/1000000</f>
        <v>-0.16688081625749909</v>
      </c>
      <c r="U105" s="103">
        <f t="shared" si="10"/>
        <v>85.893348653500013</v>
      </c>
      <c r="V105" s="89">
        <f t="shared" si="11"/>
        <v>8.34734424</v>
      </c>
      <c r="W105" s="90">
        <f t="shared" si="14"/>
        <v>12.739681639077187</v>
      </c>
      <c r="X105" s="103">
        <f t="shared" si="12"/>
        <v>3.2173576333617691</v>
      </c>
      <c r="Y105" s="95">
        <f t="shared" si="15"/>
        <v>110.19799999999999</v>
      </c>
    </row>
    <row r="106" spans="1:25" ht="13.5" hidden="1" customHeight="1" x14ac:dyDescent="0.2">
      <c r="A106" s="15" t="s">
        <v>130</v>
      </c>
      <c r="B106" s="15" t="s">
        <v>110</v>
      </c>
      <c r="C106" s="76">
        <v>852</v>
      </c>
      <c r="D106" s="77" t="s">
        <v>145</v>
      </c>
      <c r="E106" s="78">
        <v>4648.53</v>
      </c>
      <c r="F106" s="79">
        <v>4892.6899999999996</v>
      </c>
      <c r="G106" s="78">
        <v>4648.53</v>
      </c>
      <c r="H106" s="96">
        <v>4892.6899999999996</v>
      </c>
      <c r="I106" s="82">
        <v>27307</v>
      </c>
      <c r="J106" s="82">
        <v>2305</v>
      </c>
      <c r="K106" s="97">
        <f t="shared" si="16"/>
        <v>126.93740871</v>
      </c>
      <c r="L106" s="98">
        <f t="shared" si="16"/>
        <v>11.277650449999999</v>
      </c>
      <c r="M106" s="85">
        <f>'[1]2014-15 HN Block'!Q104</f>
        <v>18.107573548318971</v>
      </c>
      <c r="N106" s="99">
        <v>4.2751985043095777</v>
      </c>
      <c r="O106" s="100">
        <v>4.1386746976136278E-2</v>
      </c>
      <c r="P106" s="101">
        <v>0</v>
      </c>
      <c r="Q106" s="89">
        <f t="shared" si="13"/>
        <v>4.3165852512857139</v>
      </c>
      <c r="R106" s="90">
        <v>35.636261537600006</v>
      </c>
      <c r="S106" s="90">
        <f>'[1]2014-15 HN places &amp; deductions'!AS105</f>
        <v>0.681168</v>
      </c>
      <c r="T106" s="102">
        <f>(-1)*'[1]2014-15 CRC deductions'!I109/1000000</f>
        <v>-0.18763830359240938</v>
      </c>
      <c r="U106" s="103">
        <f t="shared" si="10"/>
        <v>91.301147172399993</v>
      </c>
      <c r="V106" s="89">
        <f t="shared" si="11"/>
        <v>11.277650449999999</v>
      </c>
      <c r="W106" s="90">
        <f t="shared" si="14"/>
        <v>17.426405548318971</v>
      </c>
      <c r="X106" s="103">
        <f t="shared" si="12"/>
        <v>4.1289469476933043</v>
      </c>
      <c r="Y106" s="95">
        <f t="shared" si="15"/>
        <v>124.134</v>
      </c>
    </row>
    <row r="107" spans="1:25" ht="13.5" hidden="1" customHeight="1" x14ac:dyDescent="0.2">
      <c r="A107" s="15" t="s">
        <v>133</v>
      </c>
      <c r="B107" s="15" t="s">
        <v>123</v>
      </c>
      <c r="C107" s="76">
        <v>855</v>
      </c>
      <c r="D107" s="77" t="s">
        <v>146</v>
      </c>
      <c r="E107" s="78">
        <v>3994.63</v>
      </c>
      <c r="F107" s="79">
        <v>3363.36</v>
      </c>
      <c r="G107" s="78">
        <v>3994.63</v>
      </c>
      <c r="H107" s="96">
        <v>3363.36</v>
      </c>
      <c r="I107" s="82">
        <v>85028</v>
      </c>
      <c r="J107" s="82">
        <v>5480</v>
      </c>
      <c r="K107" s="97">
        <f t="shared" si="16"/>
        <v>339.65539963999998</v>
      </c>
      <c r="L107" s="98">
        <f t="shared" si="16"/>
        <v>18.431212800000001</v>
      </c>
      <c r="M107" s="85">
        <f>'[1]2014-15 HN Block'!Q105</f>
        <v>52.330039632958922</v>
      </c>
      <c r="N107" s="99">
        <v>5.4079323458947988</v>
      </c>
      <c r="O107" s="100">
        <v>0.1288692394582677</v>
      </c>
      <c r="P107" s="101">
        <v>0</v>
      </c>
      <c r="Q107" s="89">
        <f t="shared" si="13"/>
        <v>5.5368015853530661</v>
      </c>
      <c r="R107" s="90">
        <v>224.07430206664088</v>
      </c>
      <c r="S107" s="90">
        <f>'[1]2014-15 HN places &amp; deductions'!AS106</f>
        <v>8.0139942499999997</v>
      </c>
      <c r="T107" s="102">
        <f>(-1)*'[1]2014-15 CRC deductions'!I110/1000000</f>
        <v>-0.5277327288536513</v>
      </c>
      <c r="U107" s="103">
        <f t="shared" si="10"/>
        <v>115.5810975733591</v>
      </c>
      <c r="V107" s="89">
        <f t="shared" si="11"/>
        <v>18.431212800000001</v>
      </c>
      <c r="W107" s="90">
        <f t="shared" si="14"/>
        <v>44.316045382958919</v>
      </c>
      <c r="X107" s="103">
        <f t="shared" si="12"/>
        <v>5.0090688564994146</v>
      </c>
      <c r="Y107" s="95">
        <f t="shared" si="15"/>
        <v>183.33699999999999</v>
      </c>
    </row>
    <row r="108" spans="1:25" ht="13.5" hidden="1" customHeight="1" x14ac:dyDescent="0.2">
      <c r="A108" s="15" t="s">
        <v>133</v>
      </c>
      <c r="B108" s="15" t="s">
        <v>110</v>
      </c>
      <c r="C108" s="76">
        <v>856</v>
      </c>
      <c r="D108" s="77" t="s">
        <v>147</v>
      </c>
      <c r="E108" s="78">
        <v>4693.41</v>
      </c>
      <c r="F108" s="79">
        <v>3664.23</v>
      </c>
      <c r="G108" s="78">
        <v>4693.41</v>
      </c>
      <c r="H108" s="96">
        <v>3664.23</v>
      </c>
      <c r="I108" s="82">
        <v>43809</v>
      </c>
      <c r="J108" s="82">
        <v>3766</v>
      </c>
      <c r="K108" s="97">
        <f t="shared" si="16"/>
        <v>205.61359869</v>
      </c>
      <c r="L108" s="98">
        <f t="shared" si="16"/>
        <v>13.799490179999999</v>
      </c>
      <c r="M108" s="85">
        <f>'[1]2014-15 HN Block'!Q106</f>
        <v>40.212331892032722</v>
      </c>
      <c r="N108" s="99">
        <v>7.5758494232061695</v>
      </c>
      <c r="O108" s="100">
        <v>6.6397333953841661E-2</v>
      </c>
      <c r="P108" s="101">
        <v>0</v>
      </c>
      <c r="Q108" s="89">
        <f t="shared" si="13"/>
        <v>7.6422467571600112</v>
      </c>
      <c r="R108" s="90">
        <v>6.7294167296000005</v>
      </c>
      <c r="S108" s="90">
        <f>'[1]2014-15 HN places &amp; deductions'!AS107</f>
        <v>2.393545</v>
      </c>
      <c r="T108" s="102">
        <f>(-1)*'[1]2014-15 CRC deductions'!I111/1000000</f>
        <v>-0.41045878910839551</v>
      </c>
      <c r="U108" s="103">
        <f t="shared" si="10"/>
        <v>198.88418196040001</v>
      </c>
      <c r="V108" s="89">
        <f t="shared" si="11"/>
        <v>13.799490179999999</v>
      </c>
      <c r="W108" s="90">
        <f t="shared" si="14"/>
        <v>37.818786892032719</v>
      </c>
      <c r="X108" s="103">
        <f t="shared" si="12"/>
        <v>7.2317879680516155</v>
      </c>
      <c r="Y108" s="95">
        <f t="shared" si="15"/>
        <v>257.73399999999998</v>
      </c>
    </row>
    <row r="109" spans="1:25" ht="13.5" hidden="1" customHeight="1" x14ac:dyDescent="0.2">
      <c r="A109" s="15" t="s">
        <v>133</v>
      </c>
      <c r="B109" s="15" t="s">
        <v>110</v>
      </c>
      <c r="C109" s="76">
        <v>857</v>
      </c>
      <c r="D109" s="77" t="s">
        <v>148</v>
      </c>
      <c r="E109" s="78">
        <v>4086.99</v>
      </c>
      <c r="F109" s="79">
        <v>4105.57</v>
      </c>
      <c r="G109" s="78">
        <v>4086.99</v>
      </c>
      <c r="H109" s="96">
        <v>4105.57</v>
      </c>
      <c r="I109" s="82">
        <v>5109</v>
      </c>
      <c r="J109" s="82">
        <v>306</v>
      </c>
      <c r="K109" s="97">
        <f t="shared" si="16"/>
        <v>20.880431909999999</v>
      </c>
      <c r="L109" s="98">
        <f t="shared" si="16"/>
        <v>1.25630442</v>
      </c>
      <c r="M109" s="85">
        <f>'[1]2014-15 HN Block'!Q107</f>
        <v>3.9675765966500784</v>
      </c>
      <c r="N109" s="99">
        <v>0.17886212740923527</v>
      </c>
      <c r="O109" s="100">
        <v>7.7432486285963402E-3</v>
      </c>
      <c r="P109" s="101">
        <v>0</v>
      </c>
      <c r="Q109" s="89">
        <f t="shared" si="13"/>
        <v>0.18660537603783162</v>
      </c>
      <c r="R109" s="90">
        <v>14.414901553100002</v>
      </c>
      <c r="S109" s="90">
        <f>'[1]2014-15 HN places &amp; deductions'!AS108</f>
        <v>0.35431099999999999</v>
      </c>
      <c r="T109" s="102">
        <f>(-1)*'[1]2014-15 CRC deductions'!I112/1000000</f>
        <v>0</v>
      </c>
      <c r="U109" s="103">
        <f t="shared" si="10"/>
        <v>6.4655303568999969</v>
      </c>
      <c r="V109" s="89">
        <f t="shared" si="11"/>
        <v>1.25630442</v>
      </c>
      <c r="W109" s="90">
        <f t="shared" si="14"/>
        <v>3.6132655966500784</v>
      </c>
      <c r="X109" s="103">
        <f t="shared" si="12"/>
        <v>0.18660537603783162</v>
      </c>
      <c r="Y109" s="95">
        <f t="shared" si="15"/>
        <v>11.522</v>
      </c>
    </row>
    <row r="110" spans="1:25" ht="13.5" hidden="1" customHeight="1" x14ac:dyDescent="0.2">
      <c r="A110" s="15" t="s">
        <v>69</v>
      </c>
      <c r="B110" s="15" t="s">
        <v>123</v>
      </c>
      <c r="C110" s="76">
        <v>860</v>
      </c>
      <c r="D110" s="77" t="s">
        <v>149</v>
      </c>
      <c r="E110" s="78">
        <v>4309.9799999999996</v>
      </c>
      <c r="F110" s="79">
        <v>3515.06</v>
      </c>
      <c r="G110" s="78">
        <v>4309.9799999999996</v>
      </c>
      <c r="H110" s="96">
        <v>3515.06</v>
      </c>
      <c r="I110" s="82">
        <v>105721</v>
      </c>
      <c r="J110" s="82">
        <v>7115</v>
      </c>
      <c r="K110" s="97">
        <f t="shared" si="16"/>
        <v>455.65539558</v>
      </c>
      <c r="L110" s="98">
        <f t="shared" si="16"/>
        <v>25.009651899999998</v>
      </c>
      <c r="M110" s="85">
        <f>'[1]2014-15 HN Block'!Q108</f>
        <v>62.193080147408999</v>
      </c>
      <c r="N110" s="99">
        <v>8.5872542972784096</v>
      </c>
      <c r="O110" s="100">
        <v>0.16023174559871475</v>
      </c>
      <c r="P110" s="101">
        <v>0</v>
      </c>
      <c r="Q110" s="89">
        <f t="shared" si="13"/>
        <v>8.7474860428771244</v>
      </c>
      <c r="R110" s="90">
        <v>105.28600556520001</v>
      </c>
      <c r="S110" s="90">
        <f>'[1]2014-15 HN places &amp; deductions'!AS109</f>
        <v>3.8388120000000003</v>
      </c>
      <c r="T110" s="102">
        <f>(-1)*'[1]2014-15 CRC deductions'!I113/1000000</f>
        <v>-0.78573539629321432</v>
      </c>
      <c r="U110" s="103">
        <f t="shared" si="10"/>
        <v>350.36939001479999</v>
      </c>
      <c r="V110" s="89">
        <f t="shared" si="11"/>
        <v>25.009651899999998</v>
      </c>
      <c r="W110" s="90">
        <f t="shared" si="14"/>
        <v>58.354268147409002</v>
      </c>
      <c r="X110" s="103">
        <f t="shared" si="12"/>
        <v>7.9617506465839103</v>
      </c>
      <c r="Y110" s="95">
        <f t="shared" si="15"/>
        <v>441.69499999999999</v>
      </c>
    </row>
    <row r="111" spans="1:25" ht="13.5" hidden="1" customHeight="1" x14ac:dyDescent="0.2">
      <c r="A111" s="15" t="s">
        <v>69</v>
      </c>
      <c r="B111" s="15" t="s">
        <v>110</v>
      </c>
      <c r="C111" s="76">
        <v>861</v>
      </c>
      <c r="D111" s="77" t="s">
        <v>150</v>
      </c>
      <c r="E111" s="78">
        <v>4506.8999999999996</v>
      </c>
      <c r="F111" s="79">
        <v>4753.68</v>
      </c>
      <c r="G111" s="78">
        <v>4506.8999999999996</v>
      </c>
      <c r="H111" s="96">
        <v>4753.68</v>
      </c>
      <c r="I111" s="82">
        <v>32200</v>
      </c>
      <c r="J111" s="82">
        <v>2501</v>
      </c>
      <c r="K111" s="97">
        <f t="shared" si="16"/>
        <v>145.12217999999999</v>
      </c>
      <c r="L111" s="98">
        <f t="shared" si="16"/>
        <v>11.888953680000002</v>
      </c>
      <c r="M111" s="85">
        <f>'[1]2014-15 HN Block'!Q109</f>
        <v>28.707948451207223</v>
      </c>
      <c r="N111" s="99">
        <v>5.5753540511476549</v>
      </c>
      <c r="O111" s="100">
        <v>4.8802623965707989E-2</v>
      </c>
      <c r="P111" s="101">
        <v>0</v>
      </c>
      <c r="Q111" s="89">
        <f t="shared" si="13"/>
        <v>5.6241566751133627</v>
      </c>
      <c r="R111" s="90">
        <v>74.802660108034999</v>
      </c>
      <c r="S111" s="90">
        <f>'[1]2014-15 HN places &amp; deductions'!AS110</f>
        <v>0.77544599999999997</v>
      </c>
      <c r="T111" s="102">
        <f>(-1)*'[1]2014-15 CRC deductions'!I114/1000000</f>
        <v>-0.29318484936313965</v>
      </c>
      <c r="U111" s="103">
        <f t="shared" si="10"/>
        <v>70.319519891964987</v>
      </c>
      <c r="V111" s="89">
        <f t="shared" si="11"/>
        <v>11.888953680000002</v>
      </c>
      <c r="W111" s="90">
        <f t="shared" si="14"/>
        <v>27.932502451207224</v>
      </c>
      <c r="X111" s="103">
        <f t="shared" si="12"/>
        <v>5.3309718257502228</v>
      </c>
      <c r="Y111" s="95">
        <f t="shared" si="15"/>
        <v>115.47199999999999</v>
      </c>
    </row>
    <row r="112" spans="1:25" ht="13.5" hidden="1" customHeight="1" x14ac:dyDescent="0.2">
      <c r="A112" s="15" t="s">
        <v>109</v>
      </c>
      <c r="B112" s="15" t="s">
        <v>123</v>
      </c>
      <c r="C112" s="76">
        <v>865</v>
      </c>
      <c r="D112" s="77" t="s">
        <v>151</v>
      </c>
      <c r="E112" s="78">
        <v>4213.1499999999996</v>
      </c>
      <c r="F112" s="79">
        <v>3645.92</v>
      </c>
      <c r="G112" s="78">
        <v>4213.1499999999996</v>
      </c>
      <c r="H112" s="96">
        <v>3645.92</v>
      </c>
      <c r="I112" s="82">
        <v>59123</v>
      </c>
      <c r="J112" s="82">
        <v>4354</v>
      </c>
      <c r="K112" s="97">
        <f t="shared" si="16"/>
        <v>249.09406744999998</v>
      </c>
      <c r="L112" s="98">
        <f t="shared" si="16"/>
        <v>15.87433568</v>
      </c>
      <c r="M112" s="85">
        <f>'[1]2014-15 HN Block'!Q110</f>
        <v>37.111481597259953</v>
      </c>
      <c r="N112" s="99">
        <v>3.7074999100712267</v>
      </c>
      <c r="O112" s="100">
        <v>8.9607376916911605E-2</v>
      </c>
      <c r="P112" s="101">
        <v>0</v>
      </c>
      <c r="Q112" s="89">
        <f t="shared" si="13"/>
        <v>3.7971072869881382</v>
      </c>
      <c r="R112" s="90">
        <v>103.3505261275</v>
      </c>
      <c r="S112" s="90">
        <f>'[1]2014-15 HN places &amp; deductions'!AS111</f>
        <v>5.3056200000000002</v>
      </c>
      <c r="T112" s="102">
        <f>(-1)*'[1]2014-15 CRC deductions'!I115/1000000</f>
        <v>-0.44860578848528904</v>
      </c>
      <c r="U112" s="103">
        <f t="shared" si="10"/>
        <v>145.74354132249999</v>
      </c>
      <c r="V112" s="89">
        <f t="shared" si="11"/>
        <v>15.87433568</v>
      </c>
      <c r="W112" s="90">
        <f t="shared" si="14"/>
        <v>31.805861597259952</v>
      </c>
      <c r="X112" s="103">
        <f t="shared" si="12"/>
        <v>3.3485014985028489</v>
      </c>
      <c r="Y112" s="95">
        <f t="shared" si="15"/>
        <v>196.77199999999999</v>
      </c>
    </row>
    <row r="113" spans="1:25" ht="13.5" hidden="1" customHeight="1" x14ac:dyDescent="0.2">
      <c r="A113" s="15" t="s">
        <v>109</v>
      </c>
      <c r="B113" s="15" t="s">
        <v>110</v>
      </c>
      <c r="C113" s="76">
        <v>866</v>
      </c>
      <c r="D113" s="77" t="s">
        <v>152</v>
      </c>
      <c r="E113" s="78">
        <v>4102.2299999999996</v>
      </c>
      <c r="F113" s="79">
        <v>3888.06</v>
      </c>
      <c r="G113" s="78">
        <v>4102.2299999999996</v>
      </c>
      <c r="H113" s="96">
        <v>3888.06</v>
      </c>
      <c r="I113" s="82">
        <v>28682</v>
      </c>
      <c r="J113" s="82">
        <v>2104</v>
      </c>
      <c r="K113" s="97">
        <f t="shared" si="16"/>
        <v>117.66016085999999</v>
      </c>
      <c r="L113" s="98">
        <f t="shared" si="16"/>
        <v>8.1804782399999993</v>
      </c>
      <c r="M113" s="85">
        <f>'[1]2014-15 HN Block'!Q111</f>
        <v>24.282892127820226</v>
      </c>
      <c r="N113" s="99">
        <v>2.6282140783423826</v>
      </c>
      <c r="O113" s="100">
        <v>4.3470709956038404E-2</v>
      </c>
      <c r="P113" s="101">
        <v>0</v>
      </c>
      <c r="Q113" s="89">
        <f t="shared" si="13"/>
        <v>2.6716847882984212</v>
      </c>
      <c r="R113" s="90">
        <v>72.259484411834023</v>
      </c>
      <c r="S113" s="90">
        <f>'[1]2014-15 HN places &amp; deductions'!AS112</f>
        <v>2.0507809999999997</v>
      </c>
      <c r="T113" s="102">
        <f>(-1)*'[1]2014-15 CRC deductions'!I116/1000000</f>
        <v>-0.20910773961269968</v>
      </c>
      <c r="U113" s="103">
        <f t="shared" si="10"/>
        <v>45.400676448165967</v>
      </c>
      <c r="V113" s="89">
        <f t="shared" si="11"/>
        <v>8.1804782399999993</v>
      </c>
      <c r="W113" s="90">
        <f t="shared" si="14"/>
        <v>22.232111127820225</v>
      </c>
      <c r="X113" s="103">
        <f t="shared" si="12"/>
        <v>2.4625770486857217</v>
      </c>
      <c r="Y113" s="95">
        <f t="shared" si="15"/>
        <v>78.275999999999996</v>
      </c>
    </row>
    <row r="114" spans="1:25" ht="13.5" hidden="1" customHeight="1" x14ac:dyDescent="0.2">
      <c r="A114" s="15" t="s">
        <v>130</v>
      </c>
      <c r="B114" s="15" t="s">
        <v>110</v>
      </c>
      <c r="C114" s="76">
        <v>867</v>
      </c>
      <c r="D114" s="77" t="s">
        <v>153</v>
      </c>
      <c r="E114" s="78">
        <v>4187.21</v>
      </c>
      <c r="F114" s="79">
        <v>3928.3</v>
      </c>
      <c r="G114" s="78">
        <v>4187.21</v>
      </c>
      <c r="H114" s="96">
        <v>3928.3</v>
      </c>
      <c r="I114" s="82">
        <v>14956</v>
      </c>
      <c r="J114" s="82">
        <v>1150</v>
      </c>
      <c r="K114" s="97">
        <f t="shared" si="16"/>
        <v>62.623912759999996</v>
      </c>
      <c r="L114" s="98">
        <f t="shared" si="16"/>
        <v>4.5175450000000001</v>
      </c>
      <c r="M114" s="85">
        <f>'[1]2014-15 HN Block'!Q112</f>
        <v>12.850989570258115</v>
      </c>
      <c r="N114" s="99">
        <v>0.96407883206060385</v>
      </c>
      <c r="O114" s="100">
        <v>2.2667454783575427E-2</v>
      </c>
      <c r="P114" s="101">
        <v>0</v>
      </c>
      <c r="Q114" s="89">
        <f t="shared" si="13"/>
        <v>0.98674628684417931</v>
      </c>
      <c r="R114" s="90">
        <v>3.5006703326999999</v>
      </c>
      <c r="S114" s="90">
        <f>'[1]2014-15 HN places &amp; deductions'!AS113</f>
        <v>1.2628890000000002</v>
      </c>
      <c r="T114" s="102">
        <f>(-1)*'[1]2014-15 CRC deductions'!I117/1000000</f>
        <v>-9.3819151796204689E-2</v>
      </c>
      <c r="U114" s="103">
        <f t="shared" si="10"/>
        <v>59.123242427299999</v>
      </c>
      <c r="V114" s="89">
        <f t="shared" si="11"/>
        <v>4.5175450000000001</v>
      </c>
      <c r="W114" s="90">
        <f t="shared" si="14"/>
        <v>11.588100570258115</v>
      </c>
      <c r="X114" s="103">
        <f t="shared" si="12"/>
        <v>0.89292713504797461</v>
      </c>
      <c r="Y114" s="95">
        <f t="shared" si="15"/>
        <v>76.122</v>
      </c>
    </row>
    <row r="115" spans="1:25" ht="13.5" hidden="1" customHeight="1" x14ac:dyDescent="0.2">
      <c r="A115" s="15" t="s">
        <v>130</v>
      </c>
      <c r="B115" s="15" t="s">
        <v>110</v>
      </c>
      <c r="C115" s="76">
        <v>868</v>
      </c>
      <c r="D115" s="77" t="s">
        <v>154</v>
      </c>
      <c r="E115" s="78">
        <v>4324.8100000000004</v>
      </c>
      <c r="F115" s="79">
        <v>4247.8500000000004</v>
      </c>
      <c r="G115" s="78">
        <v>4324.8100000000004</v>
      </c>
      <c r="H115" s="96">
        <v>4247.8500000000004</v>
      </c>
      <c r="I115" s="82">
        <v>17912</v>
      </c>
      <c r="J115" s="82">
        <v>1631</v>
      </c>
      <c r="K115" s="97">
        <f t="shared" si="16"/>
        <v>77.465996720000007</v>
      </c>
      <c r="L115" s="98">
        <f t="shared" si="16"/>
        <v>6.9282433500000007</v>
      </c>
      <c r="M115" s="85">
        <f>'[1]2014-15 HN Block'!Q113</f>
        <v>15.774452234182135</v>
      </c>
      <c r="N115" s="99">
        <v>0.99020962073945462</v>
      </c>
      <c r="O115" s="100">
        <v>2.7147596288005019E-2</v>
      </c>
      <c r="P115" s="101">
        <v>0</v>
      </c>
      <c r="Q115" s="89">
        <f t="shared" si="13"/>
        <v>1.0173572170274596</v>
      </c>
      <c r="R115" s="90">
        <v>23.294278643699997</v>
      </c>
      <c r="S115" s="90">
        <f>'[1]2014-15 HN places &amp; deductions'!AS114</f>
        <v>1.046468</v>
      </c>
      <c r="T115" s="102">
        <f>(-1)*'[1]2014-15 CRC deductions'!I118/1000000</f>
        <v>-0.11727393974525586</v>
      </c>
      <c r="U115" s="103">
        <f t="shared" si="10"/>
        <v>54.17171807630001</v>
      </c>
      <c r="V115" s="89">
        <f t="shared" si="11"/>
        <v>6.9282433500000007</v>
      </c>
      <c r="W115" s="90">
        <f t="shared" si="14"/>
        <v>14.727984234182134</v>
      </c>
      <c r="X115" s="103">
        <f t="shared" si="12"/>
        <v>0.90008327728220372</v>
      </c>
      <c r="Y115" s="95">
        <f t="shared" si="15"/>
        <v>76.727999999999994</v>
      </c>
    </row>
    <row r="116" spans="1:25" ht="13.5" hidden="1" customHeight="1" x14ac:dyDescent="0.2">
      <c r="A116" s="15" t="s">
        <v>130</v>
      </c>
      <c r="B116" s="15" t="s">
        <v>110</v>
      </c>
      <c r="C116" s="76">
        <v>869</v>
      </c>
      <c r="D116" s="77" t="s">
        <v>155</v>
      </c>
      <c r="E116" s="78">
        <v>4359</v>
      </c>
      <c r="F116" s="79">
        <v>3911.25</v>
      </c>
      <c r="G116" s="78">
        <v>4359</v>
      </c>
      <c r="H116" s="96">
        <v>3911.25</v>
      </c>
      <c r="I116" s="82">
        <v>21849</v>
      </c>
      <c r="J116" s="82">
        <v>1535</v>
      </c>
      <c r="K116" s="97">
        <f t="shared" si="16"/>
        <v>95.239790999999997</v>
      </c>
      <c r="L116" s="98">
        <f t="shared" si="16"/>
        <v>6.0037687499999999</v>
      </c>
      <c r="M116" s="85">
        <f>'[1]2014-15 HN Block'!Q114</f>
        <v>17.542633025963696</v>
      </c>
      <c r="N116" s="99">
        <v>1.3169275672625005</v>
      </c>
      <c r="O116" s="100">
        <v>3.3114550653004782E-2</v>
      </c>
      <c r="P116" s="101">
        <v>0</v>
      </c>
      <c r="Q116" s="89">
        <f t="shared" si="13"/>
        <v>1.3500421179155053</v>
      </c>
      <c r="R116" s="90">
        <v>30.822623566499999</v>
      </c>
      <c r="S116" s="90">
        <f>'[1]2014-15 HN places &amp; deductions'!AS115</f>
        <v>1.5205109999999999</v>
      </c>
      <c r="T116" s="102">
        <f>(-1)*'[1]2014-15 CRC deductions'!I119/1000000</f>
        <v>-0.1231364639931212</v>
      </c>
      <c r="U116" s="103">
        <f t="shared" si="10"/>
        <v>64.417167433499998</v>
      </c>
      <c r="V116" s="89">
        <f t="shared" si="11"/>
        <v>6.0037687499999999</v>
      </c>
      <c r="W116" s="90">
        <f t="shared" si="14"/>
        <v>16.022122025963697</v>
      </c>
      <c r="X116" s="103">
        <f t="shared" si="12"/>
        <v>1.2269056539223842</v>
      </c>
      <c r="Y116" s="95">
        <f t="shared" si="15"/>
        <v>87.67</v>
      </c>
    </row>
    <row r="117" spans="1:25" ht="13.5" hidden="1" customHeight="1" x14ac:dyDescent="0.2">
      <c r="A117" s="15" t="s">
        <v>130</v>
      </c>
      <c r="B117" s="15" t="s">
        <v>110</v>
      </c>
      <c r="C117" s="76">
        <v>870</v>
      </c>
      <c r="D117" s="77" t="s">
        <v>156</v>
      </c>
      <c r="E117" s="78">
        <v>4454.32</v>
      </c>
      <c r="F117" s="79">
        <v>4225.58</v>
      </c>
      <c r="G117" s="78">
        <v>4454.32</v>
      </c>
      <c r="H117" s="96">
        <v>4225.58</v>
      </c>
      <c r="I117" s="82">
        <v>15960</v>
      </c>
      <c r="J117" s="82">
        <v>1794</v>
      </c>
      <c r="K117" s="97">
        <f t="shared" si="16"/>
        <v>71.090947199999988</v>
      </c>
      <c r="L117" s="98">
        <f t="shared" si="16"/>
        <v>7.5806905199999992</v>
      </c>
      <c r="M117" s="85">
        <f>'[1]2014-15 HN Block'!Q115</f>
        <v>16.461323425359641</v>
      </c>
      <c r="N117" s="99">
        <v>2.4934726213278733</v>
      </c>
      <c r="O117" s="100">
        <v>2.4189126661263965E-2</v>
      </c>
      <c r="P117" s="101">
        <v>0</v>
      </c>
      <c r="Q117" s="89">
        <f t="shared" si="13"/>
        <v>2.5176617479891372</v>
      </c>
      <c r="R117" s="90">
        <v>21.4570112567</v>
      </c>
      <c r="S117" s="90">
        <f>'[1]2014-15 HN places &amp; deductions'!AS116</f>
        <v>2.049506</v>
      </c>
      <c r="T117" s="102">
        <f>(-1)*'[1]2014-15 CRC deductions'!I120/1000000</f>
        <v>-0.11727393974525586</v>
      </c>
      <c r="U117" s="103">
        <f t="shared" si="10"/>
        <v>49.633935943299988</v>
      </c>
      <c r="V117" s="89">
        <f t="shared" si="11"/>
        <v>7.5806905199999992</v>
      </c>
      <c r="W117" s="90">
        <f t="shared" si="14"/>
        <v>14.41181742535964</v>
      </c>
      <c r="X117" s="103">
        <f t="shared" si="12"/>
        <v>2.4003878082438814</v>
      </c>
      <c r="Y117" s="95">
        <f t="shared" si="15"/>
        <v>74.027000000000001</v>
      </c>
    </row>
    <row r="118" spans="1:25" ht="13.5" hidden="1" customHeight="1" x14ac:dyDescent="0.2">
      <c r="A118" s="15" t="s">
        <v>130</v>
      </c>
      <c r="B118" s="15" t="s">
        <v>110</v>
      </c>
      <c r="C118" s="76">
        <v>871</v>
      </c>
      <c r="D118" s="77" t="s">
        <v>157</v>
      </c>
      <c r="E118" s="78">
        <v>4861.93</v>
      </c>
      <c r="F118" s="79">
        <v>4984.88</v>
      </c>
      <c r="G118" s="78">
        <v>4861.93</v>
      </c>
      <c r="H118" s="96">
        <v>4984.88</v>
      </c>
      <c r="I118" s="82">
        <v>21850</v>
      </c>
      <c r="J118" s="82">
        <v>1888</v>
      </c>
      <c r="K118" s="97">
        <f t="shared" si="16"/>
        <v>106.2331705</v>
      </c>
      <c r="L118" s="98">
        <f t="shared" si="16"/>
        <v>9.4114534399999989</v>
      </c>
      <c r="M118" s="85">
        <f>'[1]2014-15 HN Block'!Q116</f>
        <v>20.507952798196971</v>
      </c>
      <c r="N118" s="99">
        <v>3.1303655981866285</v>
      </c>
      <c r="O118" s="100">
        <v>3.3116066262444711E-2</v>
      </c>
      <c r="P118" s="101">
        <v>0</v>
      </c>
      <c r="Q118" s="89">
        <f t="shared" si="13"/>
        <v>3.1634816644490731</v>
      </c>
      <c r="R118" s="90">
        <v>56.573892617799999</v>
      </c>
      <c r="S118" s="90">
        <f>'[1]2014-15 HN places &amp; deductions'!AS117</f>
        <v>3.45778425</v>
      </c>
      <c r="T118" s="102">
        <f>(-1)*'[1]2014-15 CRC deductions'!I121/1000000</f>
        <v>-0.16173515978367212</v>
      </c>
      <c r="U118" s="103">
        <f t="shared" si="10"/>
        <v>49.659277882200001</v>
      </c>
      <c r="V118" s="89">
        <f t="shared" si="11"/>
        <v>9.4114534399999989</v>
      </c>
      <c r="W118" s="90">
        <f t="shared" si="14"/>
        <v>17.050168548196972</v>
      </c>
      <c r="X118" s="103">
        <f t="shared" si="12"/>
        <v>3.0017465046654008</v>
      </c>
      <c r="Y118" s="95">
        <f t="shared" si="15"/>
        <v>79.123000000000005</v>
      </c>
    </row>
    <row r="119" spans="1:25" ht="13.5" hidden="1" customHeight="1" x14ac:dyDescent="0.2">
      <c r="A119" s="15" t="s">
        <v>130</v>
      </c>
      <c r="B119" s="15" t="s">
        <v>110</v>
      </c>
      <c r="C119" s="76">
        <v>872</v>
      </c>
      <c r="D119" s="77" t="s">
        <v>158</v>
      </c>
      <c r="E119" s="78">
        <v>4125.28</v>
      </c>
      <c r="F119" s="79">
        <v>3726.31</v>
      </c>
      <c r="G119" s="78">
        <v>4125.28</v>
      </c>
      <c r="H119" s="96">
        <v>3726.31</v>
      </c>
      <c r="I119" s="82">
        <v>21382</v>
      </c>
      <c r="J119" s="82">
        <v>1669</v>
      </c>
      <c r="K119" s="97">
        <f t="shared" si="16"/>
        <v>88.206736959999986</v>
      </c>
      <c r="L119" s="98">
        <f t="shared" si="16"/>
        <v>6.2192113899999999</v>
      </c>
      <c r="M119" s="85">
        <f>'[1]2014-15 HN Block'!Q117</f>
        <v>17.588219000188197</v>
      </c>
      <c r="N119" s="99">
        <v>0.82618735714949698</v>
      </c>
      <c r="O119" s="100">
        <v>3.2406761044558023E-2</v>
      </c>
      <c r="P119" s="101">
        <v>0</v>
      </c>
      <c r="Q119" s="89">
        <f t="shared" si="13"/>
        <v>0.85859411819405496</v>
      </c>
      <c r="R119" s="90">
        <v>19.657953110099996</v>
      </c>
      <c r="S119" s="90">
        <f>'[1]2014-15 HN places &amp; deductions'!AS118</f>
        <v>0.91030899999999992</v>
      </c>
      <c r="T119" s="102">
        <f>(-1)*'[1]2014-15 CRC deductions'!I122/1000000</f>
        <v>-0.12900133371978145</v>
      </c>
      <c r="U119" s="103">
        <f t="shared" si="10"/>
        <v>68.548783849899991</v>
      </c>
      <c r="V119" s="89">
        <f t="shared" si="11"/>
        <v>6.2192113899999999</v>
      </c>
      <c r="W119" s="90">
        <f t="shared" si="14"/>
        <v>16.677910000188195</v>
      </c>
      <c r="X119" s="103">
        <f t="shared" si="12"/>
        <v>0.72959278447427356</v>
      </c>
      <c r="Y119" s="95">
        <f t="shared" si="15"/>
        <v>92.174999999999997</v>
      </c>
    </row>
    <row r="120" spans="1:25" ht="13.5" hidden="1" customHeight="1" x14ac:dyDescent="0.2">
      <c r="A120" s="15" t="s">
        <v>126</v>
      </c>
      <c r="B120" s="15" t="s">
        <v>123</v>
      </c>
      <c r="C120" s="76">
        <v>873</v>
      </c>
      <c r="D120" s="77" t="s">
        <v>159</v>
      </c>
      <c r="E120" s="78">
        <v>3949.94</v>
      </c>
      <c r="F120" s="79">
        <v>3812.91</v>
      </c>
      <c r="G120" s="78">
        <v>3949.94</v>
      </c>
      <c r="H120" s="96">
        <v>3812.91</v>
      </c>
      <c r="I120" s="82">
        <v>74514</v>
      </c>
      <c r="J120" s="82">
        <v>5670</v>
      </c>
      <c r="K120" s="97">
        <f t="shared" si="16"/>
        <v>294.32582916000001</v>
      </c>
      <c r="L120" s="98">
        <f t="shared" si="16"/>
        <v>21.619199699999999</v>
      </c>
      <c r="M120" s="85">
        <f>'[1]2014-15 HN Block'!Q118</f>
        <v>63.799037751987299</v>
      </c>
      <c r="N120" s="99">
        <v>5.3493925319648508</v>
      </c>
      <c r="O120" s="100">
        <v>0.11293412180685607</v>
      </c>
      <c r="P120" s="101">
        <v>0</v>
      </c>
      <c r="Q120" s="89">
        <f t="shared" si="13"/>
        <v>5.462326653771707</v>
      </c>
      <c r="R120" s="90">
        <v>144.07830347820803</v>
      </c>
      <c r="S120" s="90">
        <f>'[1]2014-15 HN places &amp; deductions'!AS119</f>
        <v>3.4315540000000002</v>
      </c>
      <c r="T120" s="102">
        <f>(-1)*'[1]2014-15 CRC deductions'!I123/1000000</f>
        <v>-0.54022826713350836</v>
      </c>
      <c r="U120" s="103">
        <f t="shared" si="10"/>
        <v>150.24752568179198</v>
      </c>
      <c r="V120" s="89">
        <f t="shared" si="11"/>
        <v>21.619199699999999</v>
      </c>
      <c r="W120" s="90">
        <f t="shared" si="14"/>
        <v>60.367483751987301</v>
      </c>
      <c r="X120" s="103">
        <f t="shared" si="12"/>
        <v>4.9220983866381989</v>
      </c>
      <c r="Y120" s="95">
        <f t="shared" si="15"/>
        <v>237.15600000000001</v>
      </c>
    </row>
    <row r="121" spans="1:25" ht="13.5" hidden="1" customHeight="1" x14ac:dyDescent="0.2">
      <c r="A121" s="15" t="s">
        <v>126</v>
      </c>
      <c r="B121" s="15" t="s">
        <v>110</v>
      </c>
      <c r="C121" s="76">
        <v>874</v>
      </c>
      <c r="D121" s="77" t="s">
        <v>160</v>
      </c>
      <c r="E121" s="78">
        <v>4490.03</v>
      </c>
      <c r="F121" s="79">
        <v>4540.99</v>
      </c>
      <c r="G121" s="78">
        <v>4490.03</v>
      </c>
      <c r="H121" s="96">
        <v>4540.99</v>
      </c>
      <c r="I121" s="82">
        <v>27773</v>
      </c>
      <c r="J121" s="82">
        <v>2291</v>
      </c>
      <c r="K121" s="97">
        <f t="shared" si="16"/>
        <v>124.70160319</v>
      </c>
      <c r="L121" s="98">
        <f t="shared" si="16"/>
        <v>10.403408089999999</v>
      </c>
      <c r="M121" s="85">
        <f>'[1]2014-15 HN Block'!Q119</f>
        <v>26.986002404314643</v>
      </c>
      <c r="N121" s="99">
        <v>4.2553372405411034</v>
      </c>
      <c r="O121" s="100">
        <v>4.2093020975143107E-2</v>
      </c>
      <c r="P121" s="101">
        <v>0</v>
      </c>
      <c r="Q121" s="89">
        <f t="shared" si="13"/>
        <v>4.2974302615162463</v>
      </c>
      <c r="R121" s="90">
        <v>42.962839161665002</v>
      </c>
      <c r="S121" s="90">
        <f>'[1]2014-15 HN places &amp; deductions'!AS120</f>
        <v>1.8220074999999998</v>
      </c>
      <c r="T121" s="102">
        <f>(-1)*'[1]2014-15 CRC deductions'!I124/1000000</f>
        <v>-0.19784113635024664</v>
      </c>
      <c r="U121" s="103">
        <f t="shared" si="10"/>
        <v>81.738764028334998</v>
      </c>
      <c r="V121" s="89">
        <f t="shared" si="11"/>
        <v>10.403408089999999</v>
      </c>
      <c r="W121" s="90">
        <f t="shared" si="14"/>
        <v>25.163994904314642</v>
      </c>
      <c r="X121" s="103">
        <f t="shared" si="12"/>
        <v>4.0995891251659993</v>
      </c>
      <c r="Y121" s="95">
        <f t="shared" si="15"/>
        <v>121.40600000000001</v>
      </c>
    </row>
    <row r="122" spans="1:25" ht="13.5" hidden="1" customHeight="1" x14ac:dyDescent="0.2">
      <c r="A122" s="15" t="s">
        <v>78</v>
      </c>
      <c r="B122" s="15" t="s">
        <v>110</v>
      </c>
      <c r="C122" s="76">
        <v>876</v>
      </c>
      <c r="D122" s="77" t="s">
        <v>161</v>
      </c>
      <c r="E122" s="78">
        <v>4857.53</v>
      </c>
      <c r="F122" s="79">
        <v>3363.39</v>
      </c>
      <c r="G122" s="78">
        <v>4857.53</v>
      </c>
      <c r="H122" s="96">
        <v>3363.39</v>
      </c>
      <c r="I122" s="82">
        <v>16867</v>
      </c>
      <c r="J122" s="82">
        <v>1195</v>
      </c>
      <c r="K122" s="97">
        <f t="shared" si="16"/>
        <v>81.931958509999987</v>
      </c>
      <c r="L122" s="98">
        <f t="shared" si="16"/>
        <v>4.0192510499999994</v>
      </c>
      <c r="M122" s="85">
        <f>'[1]2014-15 HN Block'!Q120</f>
        <v>14.193053435310928</v>
      </c>
      <c r="N122" s="99">
        <v>2.1711028056467958</v>
      </c>
      <c r="O122" s="100">
        <v>2.55637844232794E-2</v>
      </c>
      <c r="P122" s="101">
        <v>0</v>
      </c>
      <c r="Q122" s="89">
        <f t="shared" si="13"/>
        <v>2.196666590070075</v>
      </c>
      <c r="R122" s="90">
        <v>19.089187257700001</v>
      </c>
      <c r="S122" s="90">
        <f>'[1]2014-15 HN places &amp; deductions'!AS121</f>
        <v>1.2407919999999999</v>
      </c>
      <c r="T122" s="102">
        <f>(-1)*'[1]2014-15 CRC deductions'!I125/1000000</f>
        <v>-0.106134088208854</v>
      </c>
      <c r="U122" s="103">
        <f t="shared" si="10"/>
        <v>62.842771252299983</v>
      </c>
      <c r="V122" s="89">
        <f t="shared" si="11"/>
        <v>4.0192510499999994</v>
      </c>
      <c r="W122" s="90">
        <f t="shared" si="14"/>
        <v>12.952261435310927</v>
      </c>
      <c r="X122" s="103">
        <f t="shared" si="12"/>
        <v>2.0905325018612211</v>
      </c>
      <c r="Y122" s="95">
        <f t="shared" si="15"/>
        <v>81.905000000000001</v>
      </c>
    </row>
    <row r="123" spans="1:25" ht="13.5" hidden="1" customHeight="1" x14ac:dyDescent="0.2">
      <c r="A123" s="15" t="s">
        <v>78</v>
      </c>
      <c r="B123" s="15" t="s">
        <v>110</v>
      </c>
      <c r="C123" s="76">
        <v>877</v>
      </c>
      <c r="D123" s="77" t="s">
        <v>162</v>
      </c>
      <c r="E123" s="78">
        <v>4218.53</v>
      </c>
      <c r="F123" s="79">
        <v>3333.72</v>
      </c>
      <c r="G123" s="78">
        <v>4218.53</v>
      </c>
      <c r="H123" s="96">
        <v>3333.72</v>
      </c>
      <c r="I123" s="82">
        <v>28375</v>
      </c>
      <c r="J123" s="82">
        <v>2028</v>
      </c>
      <c r="K123" s="97">
        <f t="shared" si="16"/>
        <v>119.70078875</v>
      </c>
      <c r="L123" s="98">
        <f t="shared" si="16"/>
        <v>6.7607841599999992</v>
      </c>
      <c r="M123" s="85">
        <f>'[1]2014-15 HN Block'!Q121</f>
        <v>20.080076150216406</v>
      </c>
      <c r="N123" s="99">
        <v>2.2159231325696029</v>
      </c>
      <c r="O123" s="100">
        <v>4.300541785798026E-2</v>
      </c>
      <c r="P123" s="101">
        <v>0</v>
      </c>
      <c r="Q123" s="89">
        <f t="shared" si="13"/>
        <v>2.2589285504275831</v>
      </c>
      <c r="R123" s="90">
        <v>31.271290602500002</v>
      </c>
      <c r="S123" s="90">
        <f>'[1]2014-15 HN places &amp; deductions'!AS122</f>
        <v>0.797848</v>
      </c>
      <c r="T123" s="102">
        <f>(-1)*'[1]2014-15 CRC deductions'!I126/1000000</f>
        <v>-0.21036951133323231</v>
      </c>
      <c r="U123" s="103">
        <f t="shared" si="10"/>
        <v>88.429498147499999</v>
      </c>
      <c r="V123" s="89">
        <f t="shared" si="11"/>
        <v>6.7607841599999992</v>
      </c>
      <c r="W123" s="90">
        <f t="shared" si="14"/>
        <v>19.282228150216408</v>
      </c>
      <c r="X123" s="103">
        <f t="shared" si="12"/>
        <v>2.0485590390943509</v>
      </c>
      <c r="Y123" s="95">
        <f t="shared" si="15"/>
        <v>116.521</v>
      </c>
    </row>
    <row r="124" spans="1:25" ht="13.5" hidden="1" customHeight="1" x14ac:dyDescent="0.2">
      <c r="A124" s="15" t="s">
        <v>109</v>
      </c>
      <c r="B124" s="15" t="s">
        <v>123</v>
      </c>
      <c r="C124" s="76">
        <v>878</v>
      </c>
      <c r="D124" s="77" t="s">
        <v>163</v>
      </c>
      <c r="E124" s="78">
        <v>4156.18</v>
      </c>
      <c r="F124" s="79">
        <v>3662.99</v>
      </c>
      <c r="G124" s="78">
        <v>4156.18</v>
      </c>
      <c r="H124" s="96">
        <v>3662.99</v>
      </c>
      <c r="I124" s="82">
        <v>86157</v>
      </c>
      <c r="J124" s="82">
        <v>5951</v>
      </c>
      <c r="K124" s="97">
        <f t="shared" si="16"/>
        <v>358.08400026000004</v>
      </c>
      <c r="L124" s="98">
        <f t="shared" si="16"/>
        <v>21.79845349</v>
      </c>
      <c r="M124" s="85">
        <f>'[1]2014-15 HN Block'!Q122</f>
        <v>59.589509775759218</v>
      </c>
      <c r="N124" s="99">
        <v>6.6829374182294945</v>
      </c>
      <c r="O124" s="100">
        <v>0.13058036251594732</v>
      </c>
      <c r="P124" s="101">
        <v>0</v>
      </c>
      <c r="Q124" s="89">
        <f t="shared" si="13"/>
        <v>6.8135177807454417</v>
      </c>
      <c r="R124" s="90">
        <v>119.87591454470102</v>
      </c>
      <c r="S124" s="90">
        <f>'[1]2014-15 HN places &amp; deductions'!AS123</f>
        <v>2.1886410000000001</v>
      </c>
      <c r="T124" s="102">
        <f>(-1)*'[1]2014-15 CRC deductions'!I127/1000000</f>
        <v>-0.43743179524980441</v>
      </c>
      <c r="U124" s="103">
        <f t="shared" si="10"/>
        <v>238.20808571529903</v>
      </c>
      <c r="V124" s="89">
        <f t="shared" si="11"/>
        <v>21.79845349</v>
      </c>
      <c r="W124" s="90">
        <f t="shared" si="14"/>
        <v>57.400868775759221</v>
      </c>
      <c r="X124" s="103">
        <f t="shared" si="12"/>
        <v>6.3760859854956369</v>
      </c>
      <c r="Y124" s="95">
        <f t="shared" si="15"/>
        <v>323.78300000000002</v>
      </c>
    </row>
    <row r="125" spans="1:25" ht="13.5" hidden="1" customHeight="1" x14ac:dyDescent="0.2">
      <c r="A125" s="15" t="s">
        <v>109</v>
      </c>
      <c r="B125" s="15" t="s">
        <v>110</v>
      </c>
      <c r="C125" s="76">
        <v>879</v>
      </c>
      <c r="D125" s="77" t="s">
        <v>164</v>
      </c>
      <c r="E125" s="78">
        <v>4364.3500000000004</v>
      </c>
      <c r="F125" s="79">
        <v>4187.95</v>
      </c>
      <c r="G125" s="78">
        <v>4364.3500000000004</v>
      </c>
      <c r="H125" s="96">
        <v>4187.95</v>
      </c>
      <c r="I125" s="82">
        <v>32094</v>
      </c>
      <c r="J125" s="82">
        <v>2378</v>
      </c>
      <c r="K125" s="97">
        <f t="shared" si="16"/>
        <v>140.0694489</v>
      </c>
      <c r="L125" s="98">
        <f t="shared" si="16"/>
        <v>9.9589450999999993</v>
      </c>
      <c r="M125" s="85">
        <f>'[1]2014-15 HN Block'!Q123</f>
        <v>25.442647302305147</v>
      </c>
      <c r="N125" s="99">
        <v>3.7779984916286917</v>
      </c>
      <c r="O125" s="100">
        <v>4.8641969365075539E-2</v>
      </c>
      <c r="P125" s="101">
        <v>0</v>
      </c>
      <c r="Q125" s="89">
        <f t="shared" si="13"/>
        <v>3.8266404609937674</v>
      </c>
      <c r="R125" s="90">
        <v>67.970450292300001</v>
      </c>
      <c r="S125" s="90">
        <f>'[1]2014-15 HN places &amp; deductions'!AS124</f>
        <v>1.7939660000000002</v>
      </c>
      <c r="T125" s="102">
        <f>(-1)*'[1]2014-15 CRC deductions'!I128/1000000</f>
        <v>-0.1981929581694824</v>
      </c>
      <c r="U125" s="103">
        <f t="shared" si="10"/>
        <v>72.098998607699997</v>
      </c>
      <c r="V125" s="89">
        <f t="shared" si="11"/>
        <v>9.9589450999999993</v>
      </c>
      <c r="W125" s="90">
        <f t="shared" si="14"/>
        <v>23.648681302305146</v>
      </c>
      <c r="X125" s="103">
        <f t="shared" si="12"/>
        <v>3.6284475028242849</v>
      </c>
      <c r="Y125" s="95">
        <f t="shared" si="15"/>
        <v>109.33499999999999</v>
      </c>
    </row>
    <row r="126" spans="1:25" ht="13.5" hidden="1" customHeight="1" x14ac:dyDescent="0.2">
      <c r="A126" s="15" t="s">
        <v>109</v>
      </c>
      <c r="B126" s="15" t="s">
        <v>110</v>
      </c>
      <c r="C126" s="76">
        <v>880</v>
      </c>
      <c r="D126" s="77" t="s">
        <v>165</v>
      </c>
      <c r="E126" s="78">
        <v>4305.25</v>
      </c>
      <c r="F126" s="79">
        <v>3292.29</v>
      </c>
      <c r="G126" s="78">
        <v>4305.25</v>
      </c>
      <c r="H126" s="96">
        <v>3292.29</v>
      </c>
      <c r="I126" s="82">
        <v>16204</v>
      </c>
      <c r="J126" s="82">
        <v>1068</v>
      </c>
      <c r="K126" s="97">
        <f t="shared" si="16"/>
        <v>69.762270999999998</v>
      </c>
      <c r="L126" s="98">
        <f t="shared" si="16"/>
        <v>3.5161657199999996</v>
      </c>
      <c r="M126" s="85">
        <f>'[1]2014-15 HN Block'!Q124</f>
        <v>14.039244195737064</v>
      </c>
      <c r="N126" s="99">
        <v>1.9829886633104581</v>
      </c>
      <c r="O126" s="100">
        <v>2.4558935364606595E-2</v>
      </c>
      <c r="P126" s="101">
        <v>0</v>
      </c>
      <c r="Q126" s="89">
        <f t="shared" si="13"/>
        <v>2.0075475986750648</v>
      </c>
      <c r="R126" s="90">
        <v>44.120736134799998</v>
      </c>
      <c r="S126" s="90">
        <f>'[1]2014-15 HN places &amp; deductions'!AS125</f>
        <v>2.7994289999999995</v>
      </c>
      <c r="T126" s="102">
        <f>(-1)*'[1]2014-15 CRC deductions'!I129/1000000</f>
        <v>-0.10589836758996604</v>
      </c>
      <c r="U126" s="103">
        <f t="shared" si="10"/>
        <v>25.641534865200001</v>
      </c>
      <c r="V126" s="89">
        <f t="shared" si="11"/>
        <v>3.5161657199999996</v>
      </c>
      <c r="W126" s="90">
        <f t="shared" si="14"/>
        <v>11.239815195737064</v>
      </c>
      <c r="X126" s="103">
        <f t="shared" si="12"/>
        <v>1.9016492310850988</v>
      </c>
      <c r="Y126" s="95">
        <f t="shared" si="15"/>
        <v>42.298999999999999</v>
      </c>
    </row>
    <row r="127" spans="1:25" ht="13.5" hidden="1" customHeight="1" x14ac:dyDescent="0.2">
      <c r="A127" s="15" t="s">
        <v>126</v>
      </c>
      <c r="B127" s="15" t="s">
        <v>123</v>
      </c>
      <c r="C127" s="76">
        <v>881</v>
      </c>
      <c r="D127" s="77" t="s">
        <v>166</v>
      </c>
      <c r="E127" s="78">
        <v>4393.08</v>
      </c>
      <c r="F127" s="79">
        <v>3486.65</v>
      </c>
      <c r="G127" s="78">
        <v>4393.08</v>
      </c>
      <c r="H127" s="96">
        <v>3486.65</v>
      </c>
      <c r="I127" s="82">
        <v>180965</v>
      </c>
      <c r="J127" s="82">
        <v>12895</v>
      </c>
      <c r="K127" s="97">
        <f t="shared" si="16"/>
        <v>794.99372219999998</v>
      </c>
      <c r="L127" s="98">
        <f t="shared" si="16"/>
        <v>44.960351750000001</v>
      </c>
      <c r="M127" s="85">
        <f>'[1]2014-15 HN Block'!Q125</f>
        <v>114.87368386621259</v>
      </c>
      <c r="N127" s="99">
        <v>14.812855130740157</v>
      </c>
      <c r="O127" s="100">
        <v>0.27427226229671886</v>
      </c>
      <c r="P127" s="101">
        <v>0</v>
      </c>
      <c r="Q127" s="89">
        <f t="shared" si="13"/>
        <v>15.087127393036877</v>
      </c>
      <c r="R127" s="90">
        <v>388.18658551556734</v>
      </c>
      <c r="S127" s="90">
        <f>'[1]2014-15 HN places &amp; deductions'!AS126</f>
        <v>8.963749</v>
      </c>
      <c r="T127" s="102">
        <f>(-1)*'[1]2014-15 CRC deductions'!I130/1000000</f>
        <v>-1.0437380637327771</v>
      </c>
      <c r="U127" s="103">
        <f t="shared" si="10"/>
        <v>406.80713668443263</v>
      </c>
      <c r="V127" s="89">
        <f t="shared" si="11"/>
        <v>44.960351750000001</v>
      </c>
      <c r="W127" s="90">
        <f t="shared" si="14"/>
        <v>105.90993486621258</v>
      </c>
      <c r="X127" s="103">
        <f t="shared" si="12"/>
        <v>14.0433893293041</v>
      </c>
      <c r="Y127" s="95">
        <f t="shared" si="15"/>
        <v>571.721</v>
      </c>
    </row>
    <row r="128" spans="1:25" ht="13.5" hidden="1" customHeight="1" x14ac:dyDescent="0.2">
      <c r="A128" s="15" t="s">
        <v>126</v>
      </c>
      <c r="B128" s="15" t="s">
        <v>110</v>
      </c>
      <c r="C128" s="76">
        <v>882</v>
      </c>
      <c r="D128" s="77" t="s">
        <v>167</v>
      </c>
      <c r="E128" s="78">
        <v>4601.2299999999996</v>
      </c>
      <c r="F128" s="79">
        <v>3915.81</v>
      </c>
      <c r="G128" s="78">
        <v>4601.2299999999996</v>
      </c>
      <c r="H128" s="96">
        <v>3915.81</v>
      </c>
      <c r="I128" s="82">
        <v>24125</v>
      </c>
      <c r="J128" s="82">
        <v>1680</v>
      </c>
      <c r="K128" s="97">
        <f t="shared" si="16"/>
        <v>111.00467374999998</v>
      </c>
      <c r="L128" s="98">
        <f t="shared" si="16"/>
        <v>6.5785608</v>
      </c>
      <c r="M128" s="85">
        <f>'[1]2014-15 HN Block'!Q126</f>
        <v>16.170228698096402</v>
      </c>
      <c r="N128" s="99">
        <v>2.6268671383025581</v>
      </c>
      <c r="O128" s="100">
        <v>3.6564077738282776E-2</v>
      </c>
      <c r="P128" s="101">
        <v>0</v>
      </c>
      <c r="Q128" s="89">
        <f t="shared" si="13"/>
        <v>2.6634312160408409</v>
      </c>
      <c r="R128" s="90">
        <v>44.05928059059999</v>
      </c>
      <c r="S128" s="90">
        <f>'[1]2014-15 HN places &amp; deductions'!AS127</f>
        <v>2.8812350000000002</v>
      </c>
      <c r="T128" s="102">
        <f>(-1)*'[1]2014-15 CRC deductions'!I131/1000000</f>
        <v>-0.1759109096178838</v>
      </c>
      <c r="U128" s="103">
        <f t="shared" si="10"/>
        <v>66.945393159399998</v>
      </c>
      <c r="V128" s="89">
        <f t="shared" si="11"/>
        <v>6.5785608</v>
      </c>
      <c r="W128" s="90">
        <f t="shared" si="14"/>
        <v>13.288993698096402</v>
      </c>
      <c r="X128" s="103">
        <f t="shared" si="12"/>
        <v>2.4875203064229572</v>
      </c>
      <c r="Y128" s="95">
        <f t="shared" si="15"/>
        <v>89.3</v>
      </c>
    </row>
    <row r="129" spans="1:25" ht="13.5" hidden="1" customHeight="1" x14ac:dyDescent="0.2">
      <c r="A129" s="15" t="s">
        <v>126</v>
      </c>
      <c r="B129" s="15" t="s">
        <v>110</v>
      </c>
      <c r="C129" s="76">
        <v>883</v>
      </c>
      <c r="D129" s="77" t="s">
        <v>168</v>
      </c>
      <c r="E129" s="78">
        <v>4432.3500000000004</v>
      </c>
      <c r="F129" s="79">
        <v>3715.04</v>
      </c>
      <c r="G129" s="78">
        <v>4432.3500000000004</v>
      </c>
      <c r="H129" s="96">
        <v>3715.04</v>
      </c>
      <c r="I129" s="82">
        <v>22264</v>
      </c>
      <c r="J129" s="82">
        <v>1737</v>
      </c>
      <c r="K129" s="97">
        <f t="shared" si="16"/>
        <v>98.681840400000013</v>
      </c>
      <c r="L129" s="98">
        <f t="shared" si="16"/>
        <v>6.4530244799999998</v>
      </c>
      <c r="M129" s="85">
        <f>'[1]2014-15 HN Block'!Q127</f>
        <v>20.345295915491</v>
      </c>
      <c r="N129" s="99">
        <v>2.977352584025724</v>
      </c>
      <c r="O129" s="100">
        <v>3.3743528570575242E-2</v>
      </c>
      <c r="P129" s="101">
        <v>0</v>
      </c>
      <c r="Q129" s="89">
        <f t="shared" si="13"/>
        <v>3.0110961125962992</v>
      </c>
      <c r="R129" s="90">
        <v>71.481544883049992</v>
      </c>
      <c r="S129" s="90">
        <f>'[1]2014-15 HN places &amp; deductions'!AS128</f>
        <v>2.2612030000000001</v>
      </c>
      <c r="T129" s="102">
        <f>(-1)*'[1]2014-15 CRC deductions'!I132/1000000</f>
        <v>-0.16571502379064709</v>
      </c>
      <c r="U129" s="103">
        <f t="shared" si="10"/>
        <v>27.200295516950021</v>
      </c>
      <c r="V129" s="89">
        <f t="shared" si="11"/>
        <v>6.4530244799999998</v>
      </c>
      <c r="W129" s="90">
        <f t="shared" si="14"/>
        <v>18.084092915490999</v>
      </c>
      <c r="X129" s="103">
        <f t="shared" si="12"/>
        <v>2.8453810888056519</v>
      </c>
      <c r="Y129" s="95">
        <f t="shared" si="15"/>
        <v>54.582999999999998</v>
      </c>
    </row>
    <row r="130" spans="1:25" ht="13.5" hidden="1" customHeight="1" x14ac:dyDescent="0.2">
      <c r="A130" s="15" t="s">
        <v>69</v>
      </c>
      <c r="B130" s="15" t="s">
        <v>110</v>
      </c>
      <c r="C130" s="76">
        <v>884</v>
      </c>
      <c r="D130" s="77" t="s">
        <v>169</v>
      </c>
      <c r="E130" s="78">
        <v>4306.4399999999996</v>
      </c>
      <c r="F130" s="79">
        <v>3454.43</v>
      </c>
      <c r="G130" s="78">
        <v>4306.4399999999996</v>
      </c>
      <c r="H130" s="96">
        <v>3454.43</v>
      </c>
      <c r="I130" s="82">
        <v>21107</v>
      </c>
      <c r="J130" s="82">
        <v>1475</v>
      </c>
      <c r="K130" s="97">
        <f t="shared" si="16"/>
        <v>90.896029080000005</v>
      </c>
      <c r="L130" s="98">
        <f t="shared" si="16"/>
        <v>5.0952842499999997</v>
      </c>
      <c r="M130" s="85">
        <f>'[1]2014-15 HN Block'!Q128</f>
        <v>13.334680267295333</v>
      </c>
      <c r="N130" s="99">
        <v>1.7122005111184158</v>
      </c>
      <c r="O130" s="100">
        <v>3.1989968448577599E-2</v>
      </c>
      <c r="P130" s="101">
        <v>0</v>
      </c>
      <c r="Q130" s="89">
        <f t="shared" si="13"/>
        <v>1.7441904795669934</v>
      </c>
      <c r="R130" s="90">
        <v>37.243701661722</v>
      </c>
      <c r="S130" s="90">
        <f>'[1]2014-15 HN places &amp; deductions'!AS129</f>
        <v>1.1856770000000001</v>
      </c>
      <c r="T130" s="102">
        <f>(-1)*'[1]2014-15 CRC deductions'!I133/1000000</f>
        <v>0</v>
      </c>
      <c r="U130" s="103">
        <f t="shared" si="10"/>
        <v>53.652327418278006</v>
      </c>
      <c r="V130" s="89">
        <f t="shared" si="11"/>
        <v>5.0952842499999997</v>
      </c>
      <c r="W130" s="90">
        <f t="shared" si="14"/>
        <v>12.149003267295333</v>
      </c>
      <c r="X130" s="103">
        <f t="shared" si="12"/>
        <v>1.7441904795669934</v>
      </c>
      <c r="Y130" s="95">
        <f t="shared" si="15"/>
        <v>72.641000000000005</v>
      </c>
    </row>
    <row r="131" spans="1:25" ht="13.5" hidden="1" customHeight="1" x14ac:dyDescent="0.2">
      <c r="A131" s="15" t="s">
        <v>69</v>
      </c>
      <c r="B131" s="15" t="s">
        <v>123</v>
      </c>
      <c r="C131" s="76">
        <v>885</v>
      </c>
      <c r="D131" s="77" t="s">
        <v>170</v>
      </c>
      <c r="E131" s="78">
        <v>4231.2700000000004</v>
      </c>
      <c r="F131" s="79">
        <v>3229.56</v>
      </c>
      <c r="G131" s="78">
        <v>4231.2700000000004</v>
      </c>
      <c r="H131" s="96">
        <v>3229.56</v>
      </c>
      <c r="I131" s="82">
        <v>68889</v>
      </c>
      <c r="J131" s="82">
        <v>5100</v>
      </c>
      <c r="K131" s="97">
        <f t="shared" si="16"/>
        <v>291.48795903000001</v>
      </c>
      <c r="L131" s="98">
        <f t="shared" si="16"/>
        <v>16.470756000000002</v>
      </c>
      <c r="M131" s="85">
        <f>'[1]2014-15 HN Block'!Q129</f>
        <v>43.729804761235087</v>
      </c>
      <c r="N131" s="99">
        <v>5.8361349686437665</v>
      </c>
      <c r="O131" s="100">
        <v>0.10440881870725646</v>
      </c>
      <c r="P131" s="101">
        <v>0</v>
      </c>
      <c r="Q131" s="89">
        <f t="shared" si="13"/>
        <v>5.9405437873510225</v>
      </c>
      <c r="R131" s="90">
        <v>119.59772198716499</v>
      </c>
      <c r="S131" s="90">
        <f>'[1]2014-15 HN places &amp; deductions'!AS130</f>
        <v>7.0542929999999995</v>
      </c>
      <c r="T131" s="102">
        <f>(-1)*'[1]2014-15 CRC deductions'!I134/1000000</f>
        <v>-0.45150584075863254</v>
      </c>
      <c r="U131" s="103">
        <f t="shared" si="10"/>
        <v>171.89023704283503</v>
      </c>
      <c r="V131" s="89">
        <f t="shared" si="11"/>
        <v>16.470756000000002</v>
      </c>
      <c r="W131" s="90">
        <f t="shared" si="14"/>
        <v>36.675511761235086</v>
      </c>
      <c r="X131" s="103">
        <f t="shared" si="12"/>
        <v>5.48903794659239</v>
      </c>
      <c r="Y131" s="95">
        <f t="shared" si="15"/>
        <v>230.52600000000001</v>
      </c>
    </row>
    <row r="132" spans="1:25" ht="13.5" hidden="1" customHeight="1" x14ac:dyDescent="0.2">
      <c r="A132" s="15" t="s">
        <v>130</v>
      </c>
      <c r="B132" s="15" t="s">
        <v>123</v>
      </c>
      <c r="C132" s="76">
        <v>886</v>
      </c>
      <c r="D132" s="77" t="s">
        <v>171</v>
      </c>
      <c r="E132" s="78">
        <v>4367.49</v>
      </c>
      <c r="F132" s="79">
        <v>4307.32</v>
      </c>
      <c r="G132" s="78">
        <v>4367.49</v>
      </c>
      <c r="H132" s="96">
        <v>4307.32</v>
      </c>
      <c r="I132" s="82">
        <v>186734</v>
      </c>
      <c r="J132" s="82">
        <v>13617</v>
      </c>
      <c r="K132" s="97">
        <f t="shared" si="16"/>
        <v>815.55887766000001</v>
      </c>
      <c r="L132" s="98">
        <f t="shared" si="16"/>
        <v>58.652776439999997</v>
      </c>
      <c r="M132" s="85">
        <f>'[1]2014-15 HN Block'!Q130</f>
        <v>147.43420926465325</v>
      </c>
      <c r="N132" s="99">
        <v>17.699962584598822</v>
      </c>
      <c r="O132" s="100">
        <v>0.28301581315566821</v>
      </c>
      <c r="P132" s="101">
        <v>0</v>
      </c>
      <c r="Q132" s="89">
        <f t="shared" si="13"/>
        <v>17.98297839775449</v>
      </c>
      <c r="R132" s="90">
        <v>321.96154948251103</v>
      </c>
      <c r="S132" s="90">
        <f>'[1]2014-15 HN places &amp; deductions'!AS131</f>
        <v>11.305835399999999</v>
      </c>
      <c r="T132" s="102">
        <f>(-1)*'[1]2014-15 CRC deductions'!I135/1000000</f>
        <v>-1.3172853918855738</v>
      </c>
      <c r="U132" s="103">
        <f t="shared" si="10"/>
        <v>493.59732817748898</v>
      </c>
      <c r="V132" s="89">
        <f t="shared" si="11"/>
        <v>58.652776439999997</v>
      </c>
      <c r="W132" s="90">
        <f t="shared" si="14"/>
        <v>136.12837386465324</v>
      </c>
      <c r="X132" s="103">
        <f t="shared" si="12"/>
        <v>16.665693005868917</v>
      </c>
      <c r="Y132" s="95">
        <f t="shared" si="15"/>
        <v>705.04399999999998</v>
      </c>
    </row>
    <row r="133" spans="1:25" ht="13.5" hidden="1" customHeight="1" x14ac:dyDescent="0.2">
      <c r="A133" s="15" t="s">
        <v>130</v>
      </c>
      <c r="B133" s="15" t="s">
        <v>110</v>
      </c>
      <c r="C133" s="76">
        <v>887</v>
      </c>
      <c r="D133" s="77" t="s">
        <v>172</v>
      </c>
      <c r="E133" s="78">
        <v>4351.7700000000004</v>
      </c>
      <c r="F133" s="79">
        <v>4495.99</v>
      </c>
      <c r="G133" s="78">
        <v>4351.7700000000004</v>
      </c>
      <c r="H133" s="96">
        <v>4495.99</v>
      </c>
      <c r="I133" s="82">
        <v>37029</v>
      </c>
      <c r="J133" s="82">
        <v>2717</v>
      </c>
      <c r="K133" s="97">
        <f t="shared" si="16"/>
        <v>161.14169133000001</v>
      </c>
      <c r="L133" s="98">
        <f t="shared" si="16"/>
        <v>12.21560483</v>
      </c>
      <c r="M133" s="85">
        <f>'[1]2014-15 HN Block'!Q131</f>
        <v>32.422501890729706</v>
      </c>
      <c r="N133" s="99">
        <v>4.0395320791021732</v>
      </c>
      <c r="O133" s="100">
        <v>5.6121501951124267E-2</v>
      </c>
      <c r="P133" s="101">
        <v>0</v>
      </c>
      <c r="Q133" s="89">
        <f t="shared" si="13"/>
        <v>4.0956535810532975</v>
      </c>
      <c r="R133" s="90">
        <v>81.52467532110299</v>
      </c>
      <c r="S133" s="90">
        <f>'[1]2014-15 HN places &amp; deductions'!AS132</f>
        <v>6.0471769999999996</v>
      </c>
      <c r="T133" s="102">
        <f>(-1)*'[1]2014-15 CRC deductions'!I136/1000000</f>
        <v>-0.24627644620443476</v>
      </c>
      <c r="U133" s="103">
        <f t="shared" si="10"/>
        <v>79.617016008897025</v>
      </c>
      <c r="V133" s="89">
        <f t="shared" si="11"/>
        <v>12.21560483</v>
      </c>
      <c r="W133" s="90">
        <f t="shared" si="14"/>
        <v>26.375324890729708</v>
      </c>
      <c r="X133" s="103">
        <f t="shared" si="12"/>
        <v>3.8493771348488628</v>
      </c>
      <c r="Y133" s="95">
        <f t="shared" si="15"/>
        <v>122.057</v>
      </c>
    </row>
    <row r="134" spans="1:25" ht="13.5" hidden="1" customHeight="1" x14ac:dyDescent="0.2">
      <c r="A134" s="15" t="s">
        <v>78</v>
      </c>
      <c r="B134" s="15" t="s">
        <v>123</v>
      </c>
      <c r="C134" s="76">
        <v>888</v>
      </c>
      <c r="D134" s="77" t="s">
        <v>173</v>
      </c>
      <c r="E134" s="78">
        <v>4486.05</v>
      </c>
      <c r="F134" s="79">
        <v>4351.74</v>
      </c>
      <c r="G134" s="78">
        <v>4486.05</v>
      </c>
      <c r="H134" s="96">
        <v>4351.74</v>
      </c>
      <c r="I134" s="82">
        <v>153042</v>
      </c>
      <c r="J134" s="82">
        <v>10611</v>
      </c>
      <c r="K134" s="97">
        <f t="shared" si="16"/>
        <v>686.55406410000001</v>
      </c>
      <c r="L134" s="98">
        <f t="shared" si="16"/>
        <v>46.176313139999998</v>
      </c>
      <c r="M134" s="85">
        <f>'[1]2014-15 HN Block'!Q132</f>
        <v>98.001229095219315</v>
      </c>
      <c r="N134" s="99">
        <v>16.074288271215259</v>
      </c>
      <c r="O134" s="100">
        <v>0.23195189990558643</v>
      </c>
      <c r="P134" s="101">
        <v>0</v>
      </c>
      <c r="Q134" s="89">
        <f t="shared" si="13"/>
        <v>16.306240171120844</v>
      </c>
      <c r="R134" s="90">
        <v>78.802233776000008</v>
      </c>
      <c r="S134" s="90">
        <f>'[1]2014-15 HN places &amp; deductions'!AS133</f>
        <v>4.2051449999999999</v>
      </c>
      <c r="T134" s="102">
        <f>(-1)*'[1]2014-15 CRC deductions'!I137/1000000</f>
        <v>-1.1387299549264345</v>
      </c>
      <c r="U134" s="103">
        <f t="shared" si="10"/>
        <v>607.75183032400003</v>
      </c>
      <c r="V134" s="89">
        <f t="shared" si="11"/>
        <v>46.176313139999998</v>
      </c>
      <c r="W134" s="90">
        <f t="shared" si="14"/>
        <v>93.796084095219314</v>
      </c>
      <c r="X134" s="103">
        <f t="shared" si="12"/>
        <v>15.16751021619441</v>
      </c>
      <c r="Y134" s="95">
        <f t="shared" si="15"/>
        <v>762.89200000000005</v>
      </c>
    </row>
    <row r="135" spans="1:25" ht="13.5" hidden="1" customHeight="1" x14ac:dyDescent="0.2">
      <c r="A135" s="15" t="s">
        <v>78</v>
      </c>
      <c r="B135" s="15" t="s">
        <v>110</v>
      </c>
      <c r="C135" s="76">
        <v>889</v>
      </c>
      <c r="D135" s="77" t="s">
        <v>174</v>
      </c>
      <c r="E135" s="78">
        <v>4688.62</v>
      </c>
      <c r="F135" s="79">
        <v>4425.83</v>
      </c>
      <c r="G135" s="78">
        <v>4688.62</v>
      </c>
      <c r="H135" s="96">
        <v>4425.83</v>
      </c>
      <c r="I135" s="82">
        <v>22517</v>
      </c>
      <c r="J135" s="82">
        <v>1707</v>
      </c>
      <c r="K135" s="97">
        <f t="shared" ref="K135:L157" si="17">G135*I135/10^6</f>
        <v>105.57365653999999</v>
      </c>
      <c r="L135" s="98">
        <f t="shared" si="17"/>
        <v>7.55489181</v>
      </c>
      <c r="M135" s="85">
        <f>'[1]2014-15 HN Block'!Q133</f>
        <v>21.667552603920662</v>
      </c>
      <c r="N135" s="99">
        <v>3.5381863076634428</v>
      </c>
      <c r="O135" s="100">
        <v>3.4126977758877235E-2</v>
      </c>
      <c r="P135" s="101">
        <v>0</v>
      </c>
      <c r="Q135" s="89">
        <f t="shared" si="13"/>
        <v>3.5723132854223199</v>
      </c>
      <c r="R135" s="90">
        <v>18.646565663206001</v>
      </c>
      <c r="S135" s="90">
        <f>'[1]2014-15 HN places &amp; deductions'!AS134</f>
        <v>0.496141</v>
      </c>
      <c r="T135" s="102">
        <f>(-1)*'[1]2014-15 CRC deductions'!I138/1000000</f>
        <v>-0.1524561216688326</v>
      </c>
      <c r="U135" s="103">
        <f t="shared" ref="U135:U157" si="18">K135-R135</f>
        <v>86.927090876793983</v>
      </c>
      <c r="V135" s="89">
        <f t="shared" ref="V135:V157" si="19">L135</f>
        <v>7.55489181</v>
      </c>
      <c r="W135" s="90">
        <f t="shared" si="14"/>
        <v>21.17141160392066</v>
      </c>
      <c r="X135" s="103">
        <f t="shared" ref="X135:X157" si="20">Q135+T135</f>
        <v>3.4198571637534871</v>
      </c>
      <c r="Y135" s="95">
        <f t="shared" si="15"/>
        <v>119.07299999999999</v>
      </c>
    </row>
    <row r="136" spans="1:25" ht="13.5" hidden="1" customHeight="1" x14ac:dyDescent="0.2">
      <c r="A136" s="15" t="s">
        <v>78</v>
      </c>
      <c r="B136" s="15" t="s">
        <v>110</v>
      </c>
      <c r="C136" s="76">
        <v>890</v>
      </c>
      <c r="D136" s="77" t="s">
        <v>175</v>
      </c>
      <c r="E136" s="78">
        <v>4458.91</v>
      </c>
      <c r="F136" s="79">
        <v>4294.9399999999996</v>
      </c>
      <c r="G136" s="78">
        <v>4458.91</v>
      </c>
      <c r="H136" s="96">
        <v>4294.9399999999996</v>
      </c>
      <c r="I136" s="82">
        <v>17976</v>
      </c>
      <c r="J136" s="82">
        <v>1172</v>
      </c>
      <c r="K136" s="97">
        <f t="shared" si="17"/>
        <v>80.15336615999999</v>
      </c>
      <c r="L136" s="98">
        <f t="shared" si="17"/>
        <v>5.03366968</v>
      </c>
      <c r="M136" s="85">
        <f>'[1]2014-15 HN Block'!Q134</f>
        <v>16.263938404015107</v>
      </c>
      <c r="N136" s="99">
        <v>2.8448573805303892</v>
      </c>
      <c r="O136" s="100">
        <v>2.7244595292160466E-2</v>
      </c>
      <c r="P136" s="101">
        <v>3.7501517400000545E-2</v>
      </c>
      <c r="Q136" s="89">
        <f t="shared" ref="Q136:Q157" si="21">SUM(N136:P136)</f>
        <v>2.9096034932225501</v>
      </c>
      <c r="R136" s="90">
        <v>36.973196402100001</v>
      </c>
      <c r="S136" s="90">
        <f>'[1]2014-15 HN places &amp; deductions'!AS135</f>
        <v>2.3417750000000002</v>
      </c>
      <c r="T136" s="102">
        <f>(-1)*'[1]2014-15 CRC deductions'!I139/1000000</f>
        <v>-0.10554654577073028</v>
      </c>
      <c r="U136" s="103">
        <f t="shared" si="18"/>
        <v>43.180169757899989</v>
      </c>
      <c r="V136" s="89">
        <f t="shared" si="19"/>
        <v>5.03366968</v>
      </c>
      <c r="W136" s="90">
        <f t="shared" ref="W136:W157" si="22">M136-S136</f>
        <v>13.922163404015107</v>
      </c>
      <c r="X136" s="103">
        <f t="shared" si="20"/>
        <v>2.8040569474518198</v>
      </c>
      <c r="Y136" s="95">
        <f t="shared" ref="Y136:Y157" si="23">ROUND(SUM(U136:X136),3)</f>
        <v>64.94</v>
      </c>
    </row>
    <row r="137" spans="1:25" ht="13.5" hidden="1" customHeight="1" x14ac:dyDescent="0.2">
      <c r="A137" s="15" t="s">
        <v>133</v>
      </c>
      <c r="B137" s="15" t="s">
        <v>123</v>
      </c>
      <c r="C137" s="76">
        <v>891</v>
      </c>
      <c r="D137" s="77" t="s">
        <v>176</v>
      </c>
      <c r="E137" s="78">
        <v>4351.45</v>
      </c>
      <c r="F137" s="79">
        <v>3674.28</v>
      </c>
      <c r="G137" s="78">
        <v>4351.45</v>
      </c>
      <c r="H137" s="96">
        <v>3674.28</v>
      </c>
      <c r="I137" s="82">
        <v>100244</v>
      </c>
      <c r="J137" s="82">
        <v>7279</v>
      </c>
      <c r="K137" s="97">
        <f t="shared" si="17"/>
        <v>436.20675379999994</v>
      </c>
      <c r="L137" s="98">
        <f t="shared" si="17"/>
        <v>26.745084120000001</v>
      </c>
      <c r="M137" s="85">
        <f>'[1]2014-15 HN Block'!Q135</f>
        <v>56.176408055950574</v>
      </c>
      <c r="N137" s="99">
        <v>9.5536049321106429</v>
      </c>
      <c r="O137" s="100">
        <v>0.15193075269622461</v>
      </c>
      <c r="P137" s="101">
        <v>0</v>
      </c>
      <c r="Q137" s="89">
        <f t="shared" si="21"/>
        <v>9.7055356848068683</v>
      </c>
      <c r="R137" s="90">
        <v>203.14598469556699</v>
      </c>
      <c r="S137" s="90">
        <f>'[1]2014-15 HN places &amp; deductions'!AS136</f>
        <v>4.0843337999999996</v>
      </c>
      <c r="T137" s="102">
        <f>(-1)*'[1]2014-15 CRC deductions'!I140/1000000</f>
        <v>-0.82091757821679101</v>
      </c>
      <c r="U137" s="103">
        <f t="shared" si="18"/>
        <v>233.06076910443295</v>
      </c>
      <c r="V137" s="89">
        <f t="shared" si="19"/>
        <v>26.745084120000001</v>
      </c>
      <c r="W137" s="90">
        <f t="shared" si="22"/>
        <v>52.092074255950578</v>
      </c>
      <c r="X137" s="103">
        <f t="shared" si="20"/>
        <v>8.8846181065900769</v>
      </c>
      <c r="Y137" s="95">
        <f t="shared" si="23"/>
        <v>320.78300000000002</v>
      </c>
    </row>
    <row r="138" spans="1:25" ht="13.5" hidden="1" customHeight="1" x14ac:dyDescent="0.2">
      <c r="A138" s="15" t="s">
        <v>133</v>
      </c>
      <c r="B138" s="15" t="s">
        <v>110</v>
      </c>
      <c r="C138" s="76">
        <v>892</v>
      </c>
      <c r="D138" s="77" t="s">
        <v>177</v>
      </c>
      <c r="E138" s="78">
        <v>5308.52</v>
      </c>
      <c r="F138" s="79">
        <v>3966.95</v>
      </c>
      <c r="G138" s="78">
        <v>5308.52</v>
      </c>
      <c r="H138" s="96">
        <v>3966.95</v>
      </c>
      <c r="I138" s="82">
        <v>34842</v>
      </c>
      <c r="J138" s="82">
        <v>3114</v>
      </c>
      <c r="K138" s="97">
        <f t="shared" si="17"/>
        <v>184.95945384000001</v>
      </c>
      <c r="L138" s="98">
        <f t="shared" si="17"/>
        <v>12.353082299999999</v>
      </c>
      <c r="M138" s="85">
        <f>'[1]2014-15 HN Block'!Q136</f>
        <v>24.464411029997841</v>
      </c>
      <c r="N138" s="99">
        <v>7.1415420274112016</v>
      </c>
      <c r="O138" s="100">
        <v>5.2806864105999933E-2</v>
      </c>
      <c r="P138" s="101">
        <v>0</v>
      </c>
      <c r="Q138" s="89">
        <f t="shared" si="21"/>
        <v>7.1943488915172011</v>
      </c>
      <c r="R138" s="90">
        <v>94.566470026200022</v>
      </c>
      <c r="S138" s="90">
        <f>'[1]2014-15 HN places &amp; deductions'!AS137</f>
        <v>1.858735</v>
      </c>
      <c r="T138" s="102">
        <f>(-1)*'[1]2014-15 CRC deductions'!I141/1000000</f>
        <v>-0.23454787949051173</v>
      </c>
      <c r="U138" s="103">
        <f t="shared" si="18"/>
        <v>90.392983813799987</v>
      </c>
      <c r="V138" s="89">
        <f t="shared" si="19"/>
        <v>12.353082299999999</v>
      </c>
      <c r="W138" s="90">
        <f t="shared" si="22"/>
        <v>22.605676029997841</v>
      </c>
      <c r="X138" s="103">
        <f t="shared" si="20"/>
        <v>6.9598010120266895</v>
      </c>
      <c r="Y138" s="95">
        <f t="shared" si="23"/>
        <v>132.31200000000001</v>
      </c>
    </row>
    <row r="139" spans="1:25" ht="13.5" hidden="1" customHeight="1" x14ac:dyDescent="0.2">
      <c r="A139" s="15" t="s">
        <v>69</v>
      </c>
      <c r="B139" s="15" t="s">
        <v>123</v>
      </c>
      <c r="C139" s="76">
        <v>893</v>
      </c>
      <c r="D139" s="77" t="s">
        <v>178</v>
      </c>
      <c r="E139" s="78">
        <v>4112.55</v>
      </c>
      <c r="F139" s="79">
        <v>3249.84</v>
      </c>
      <c r="G139" s="78">
        <v>4112.55</v>
      </c>
      <c r="H139" s="96">
        <v>3249.84</v>
      </c>
      <c r="I139" s="82">
        <v>34919</v>
      </c>
      <c r="J139" s="82">
        <v>2240</v>
      </c>
      <c r="K139" s="97">
        <f t="shared" si="17"/>
        <v>143.60613345000002</v>
      </c>
      <c r="L139" s="98">
        <f t="shared" si="17"/>
        <v>7.2796416000000006</v>
      </c>
      <c r="M139" s="85">
        <f>'[1]2014-15 HN Block'!Q137</f>
        <v>24.891413459427145</v>
      </c>
      <c r="N139" s="99">
        <v>2.3702956280420517</v>
      </c>
      <c r="O139" s="100">
        <v>5.2923566032874451E-2</v>
      </c>
      <c r="P139" s="101">
        <v>0</v>
      </c>
      <c r="Q139" s="89">
        <f t="shared" si="21"/>
        <v>2.4232191940749264</v>
      </c>
      <c r="R139" s="90">
        <v>35.138436744436007</v>
      </c>
      <c r="S139" s="90">
        <f>'[1]2014-15 HN places &amp; deductions'!AS138</f>
        <v>4.1690309999999995</v>
      </c>
      <c r="T139" s="102">
        <f>(-1)*'[1]2014-15 CRC deductions'!I142/1000000</f>
        <v>-0.2672164388739468</v>
      </c>
      <c r="U139" s="103">
        <f t="shared" si="18"/>
        <v>108.46769670556401</v>
      </c>
      <c r="V139" s="89">
        <f t="shared" si="19"/>
        <v>7.2796416000000006</v>
      </c>
      <c r="W139" s="90">
        <f t="shared" si="22"/>
        <v>20.722382459427145</v>
      </c>
      <c r="X139" s="103">
        <f t="shared" si="20"/>
        <v>2.1560027552009795</v>
      </c>
      <c r="Y139" s="95">
        <f t="shared" si="23"/>
        <v>138.626</v>
      </c>
    </row>
    <row r="140" spans="1:25" ht="13.5" hidden="1" customHeight="1" x14ac:dyDescent="0.2">
      <c r="A140" s="15" t="s">
        <v>69</v>
      </c>
      <c r="B140" s="15" t="s">
        <v>110</v>
      </c>
      <c r="C140" s="76">
        <v>894</v>
      </c>
      <c r="D140" s="77" t="s">
        <v>179</v>
      </c>
      <c r="E140" s="78">
        <v>4367.3100000000004</v>
      </c>
      <c r="F140" s="79">
        <v>4156.12</v>
      </c>
      <c r="G140" s="78">
        <v>4367.3100000000004</v>
      </c>
      <c r="H140" s="96">
        <v>4156.12</v>
      </c>
      <c r="I140" s="82">
        <v>22202</v>
      </c>
      <c r="J140" s="82">
        <v>1725</v>
      </c>
      <c r="K140" s="97">
        <f t="shared" si="17"/>
        <v>96.963016620000005</v>
      </c>
      <c r="L140" s="98">
        <f t="shared" si="17"/>
        <v>7.1693069999999999</v>
      </c>
      <c r="M140" s="85">
        <f>'[1]2014-15 HN Block'!Q138</f>
        <v>16.053380007953656</v>
      </c>
      <c r="N140" s="99">
        <v>2.9818731682871329</v>
      </c>
      <c r="O140" s="100">
        <v>3.3649560785299654E-2</v>
      </c>
      <c r="P140" s="101">
        <v>0</v>
      </c>
      <c r="Q140" s="89">
        <f t="shared" si="21"/>
        <v>3.0155227290724325</v>
      </c>
      <c r="R140" s="90">
        <v>22.082339027</v>
      </c>
      <c r="S140" s="90">
        <f>'[1]2014-15 HN places &amp; deductions'!AS139</f>
        <v>0.32977699999999999</v>
      </c>
      <c r="T140" s="102">
        <f>(-1)*'[1]2014-15 CRC deductions'!I143/1000000</f>
        <v>-6.6846145654795838E-2</v>
      </c>
      <c r="U140" s="103">
        <f t="shared" si="18"/>
        <v>74.880677593000001</v>
      </c>
      <c r="V140" s="89">
        <f t="shared" si="19"/>
        <v>7.1693069999999999</v>
      </c>
      <c r="W140" s="90">
        <f t="shared" si="22"/>
        <v>15.723603007953656</v>
      </c>
      <c r="X140" s="103">
        <f t="shared" si="20"/>
        <v>2.9486765834176367</v>
      </c>
      <c r="Y140" s="95">
        <f t="shared" si="23"/>
        <v>100.72199999999999</v>
      </c>
    </row>
    <row r="141" spans="1:25" ht="13.5" hidden="1" customHeight="1" x14ac:dyDescent="0.2">
      <c r="A141" s="15" t="s">
        <v>78</v>
      </c>
      <c r="B141" s="15" t="s">
        <v>123</v>
      </c>
      <c r="C141" s="76">
        <v>895</v>
      </c>
      <c r="D141" s="77" t="s">
        <v>180</v>
      </c>
      <c r="E141" s="104">
        <v>4083.32</v>
      </c>
      <c r="F141" s="79">
        <v>4047.55</v>
      </c>
      <c r="G141" s="78">
        <v>4083.32</v>
      </c>
      <c r="H141" s="96">
        <v>4047.55</v>
      </c>
      <c r="I141" s="82">
        <v>45785</v>
      </c>
      <c r="J141" s="82">
        <v>3298</v>
      </c>
      <c r="K141" s="97">
        <f t="shared" si="17"/>
        <v>186.95480620000001</v>
      </c>
      <c r="L141" s="98">
        <f t="shared" si="17"/>
        <v>13.348819900000001</v>
      </c>
      <c r="M141" s="85">
        <f>'[1]2014-15 HN Block'!Q139</f>
        <v>35.072405667022956</v>
      </c>
      <c r="N141" s="99">
        <v>3.3535066608256456</v>
      </c>
      <c r="O141" s="100">
        <v>6.9392178207141011E-2</v>
      </c>
      <c r="P141" s="101">
        <v>0</v>
      </c>
      <c r="Q141" s="89">
        <f t="shared" si="21"/>
        <v>3.4228988390327868</v>
      </c>
      <c r="R141" s="90">
        <v>76.182890247751985</v>
      </c>
      <c r="S141" s="90">
        <f>'[1]2014-15 HN places &amp; deductions'!AS140</f>
        <v>1.5483560000000001</v>
      </c>
      <c r="T141" s="102">
        <f>(-1)*'[1]2014-15 CRC deductions'!I144/1000000</f>
        <v>-0.34520344700945127</v>
      </c>
      <c r="U141" s="103">
        <f t="shared" si="18"/>
        <v>110.77191595224802</v>
      </c>
      <c r="V141" s="89">
        <f t="shared" si="19"/>
        <v>13.348819900000001</v>
      </c>
      <c r="W141" s="90">
        <f t="shared" si="22"/>
        <v>33.524049667022958</v>
      </c>
      <c r="X141" s="103">
        <f t="shared" si="20"/>
        <v>3.0776953920233354</v>
      </c>
      <c r="Y141" s="95">
        <f t="shared" si="23"/>
        <v>160.72200000000001</v>
      </c>
    </row>
    <row r="142" spans="1:25" ht="13.5" hidden="1" customHeight="1" x14ac:dyDescent="0.2">
      <c r="A142" s="15" t="s">
        <v>78</v>
      </c>
      <c r="B142" s="15" t="s">
        <v>123</v>
      </c>
      <c r="C142" s="76">
        <v>896</v>
      </c>
      <c r="D142" s="77" t="s">
        <v>181</v>
      </c>
      <c r="E142" s="78">
        <v>4128.72</v>
      </c>
      <c r="F142" s="79">
        <v>4349.91</v>
      </c>
      <c r="G142" s="78">
        <v>4128.72</v>
      </c>
      <c r="H142" s="96">
        <v>4349.91</v>
      </c>
      <c r="I142" s="82">
        <v>42053</v>
      </c>
      <c r="J142" s="82">
        <v>3025</v>
      </c>
      <c r="K142" s="97">
        <f t="shared" si="17"/>
        <v>173.62506216</v>
      </c>
      <c r="L142" s="98">
        <f t="shared" si="17"/>
        <v>13.158477749999999</v>
      </c>
      <c r="M142" s="85">
        <f>'[1]2014-15 HN Block'!Q140</f>
        <v>41.320007419236504</v>
      </c>
      <c r="N142" s="99">
        <v>3.5560450598707609</v>
      </c>
      <c r="O142" s="100">
        <v>6.3735923777326661E-2</v>
      </c>
      <c r="P142" s="101">
        <v>0</v>
      </c>
      <c r="Q142" s="89">
        <f t="shared" si="21"/>
        <v>3.6197809836480874</v>
      </c>
      <c r="R142" s="90">
        <v>42.718523215891985</v>
      </c>
      <c r="S142" s="90">
        <f>'[1]2014-15 HN places &amp; deductions'!AS141</f>
        <v>1.9106530000000002</v>
      </c>
      <c r="T142" s="102">
        <f>(-1)*'[1]2014-15 CRC deductions'!I145/1000000</f>
        <v>-0.29957979729744844</v>
      </c>
      <c r="U142" s="103">
        <f t="shared" si="18"/>
        <v>130.90653894410801</v>
      </c>
      <c r="V142" s="89">
        <f t="shared" si="19"/>
        <v>13.158477749999999</v>
      </c>
      <c r="W142" s="90">
        <f t="shared" si="22"/>
        <v>39.4093544192365</v>
      </c>
      <c r="X142" s="103">
        <f t="shared" si="20"/>
        <v>3.3202011863506389</v>
      </c>
      <c r="Y142" s="95">
        <f t="shared" si="23"/>
        <v>186.79499999999999</v>
      </c>
    </row>
    <row r="143" spans="1:25" ht="13.5" hidden="1" customHeight="1" x14ac:dyDescent="0.2">
      <c r="A143" s="15" t="s">
        <v>109</v>
      </c>
      <c r="B143" s="15" t="s">
        <v>123</v>
      </c>
      <c r="C143" s="76">
        <v>908</v>
      </c>
      <c r="D143" s="77" t="s">
        <v>182</v>
      </c>
      <c r="E143" s="78">
        <v>4396.58</v>
      </c>
      <c r="F143" s="79">
        <v>3670.69</v>
      </c>
      <c r="G143" s="78">
        <v>4396.58</v>
      </c>
      <c r="H143" s="96">
        <v>3670.69</v>
      </c>
      <c r="I143" s="82">
        <v>64831</v>
      </c>
      <c r="J143" s="82">
        <v>4323</v>
      </c>
      <c r="K143" s="97">
        <f t="shared" si="17"/>
        <v>285.03467798000003</v>
      </c>
      <c r="L143" s="98">
        <f t="shared" si="17"/>
        <v>15.868392870000001</v>
      </c>
      <c r="M143" s="85">
        <f>'[1]2014-15 HN Block'!Q141</f>
        <v>31.221922456469549</v>
      </c>
      <c r="N143" s="99">
        <v>6.1886471173406097</v>
      </c>
      <c r="O143" s="100">
        <v>9.8258475600025305E-2</v>
      </c>
      <c r="P143" s="101">
        <v>0</v>
      </c>
      <c r="Q143" s="89">
        <f t="shared" si="21"/>
        <v>6.2869055929406352</v>
      </c>
      <c r="R143" s="90">
        <v>130.390683073932</v>
      </c>
      <c r="S143" s="90">
        <f>'[1]2014-15 HN places &amp; deductions'!AS142</f>
        <v>6.3522485</v>
      </c>
      <c r="T143" s="102">
        <f>(-1)*'[1]2014-15 CRC deductions'!I146/1000000</f>
        <v>-0.48691963987139841</v>
      </c>
      <c r="U143" s="103">
        <f t="shared" si="18"/>
        <v>154.64399490606803</v>
      </c>
      <c r="V143" s="89">
        <f t="shared" si="19"/>
        <v>15.868392870000001</v>
      </c>
      <c r="W143" s="90">
        <f t="shared" si="22"/>
        <v>24.869673956469548</v>
      </c>
      <c r="X143" s="103">
        <f t="shared" si="20"/>
        <v>5.7999859530692373</v>
      </c>
      <c r="Y143" s="95">
        <f t="shared" si="23"/>
        <v>201.18199999999999</v>
      </c>
    </row>
    <row r="144" spans="1:25" ht="13.5" hidden="1" customHeight="1" x14ac:dyDescent="0.2">
      <c r="A144" s="15" t="s">
        <v>78</v>
      </c>
      <c r="B144" s="15" t="s">
        <v>123</v>
      </c>
      <c r="C144" s="76">
        <v>909</v>
      </c>
      <c r="D144" s="77" t="s">
        <v>183</v>
      </c>
      <c r="E144" s="78">
        <v>4448.63</v>
      </c>
      <c r="F144" s="79">
        <v>3325.21</v>
      </c>
      <c r="G144" s="78">
        <v>4448.63</v>
      </c>
      <c r="H144" s="96">
        <v>3325.21</v>
      </c>
      <c r="I144" s="82">
        <v>60505</v>
      </c>
      <c r="J144" s="82">
        <v>3951</v>
      </c>
      <c r="K144" s="97">
        <f t="shared" si="17"/>
        <v>269.16435815000006</v>
      </c>
      <c r="L144" s="98">
        <f t="shared" si="17"/>
        <v>13.137904710000001</v>
      </c>
      <c r="M144" s="85">
        <f>'[1]2014-15 HN Block'!Q142</f>
        <v>39.052750426921683</v>
      </c>
      <c r="N144" s="99">
        <v>4.810007004038086</v>
      </c>
      <c r="O144" s="100">
        <v>9.1701949162893232E-2</v>
      </c>
      <c r="P144" s="101">
        <v>0</v>
      </c>
      <c r="Q144" s="89">
        <f t="shared" si="21"/>
        <v>4.9017089532009797</v>
      </c>
      <c r="R144" s="90">
        <v>71.859033204593004</v>
      </c>
      <c r="S144" s="90">
        <f>'[1]2014-15 HN places &amp; deductions'!AS143</f>
        <v>2.2834539999999999</v>
      </c>
      <c r="T144" s="102">
        <f>(-1)*'[1]2014-15 CRC deductions'!I147/1000000</f>
        <v>-0.41632248609565831</v>
      </c>
      <c r="U144" s="103">
        <f t="shared" si="18"/>
        <v>197.30532494540705</v>
      </c>
      <c r="V144" s="89">
        <f t="shared" si="19"/>
        <v>13.137904710000001</v>
      </c>
      <c r="W144" s="90">
        <f t="shared" si="22"/>
        <v>36.769296426921684</v>
      </c>
      <c r="X144" s="103">
        <f t="shared" si="20"/>
        <v>4.4853864671053216</v>
      </c>
      <c r="Y144" s="95">
        <f t="shared" si="23"/>
        <v>251.69800000000001</v>
      </c>
    </row>
    <row r="145" spans="1:25" ht="13.5" hidden="1" customHeight="1" x14ac:dyDescent="0.2">
      <c r="A145" s="15" t="s">
        <v>109</v>
      </c>
      <c r="B145" s="15" t="s">
        <v>123</v>
      </c>
      <c r="C145" s="76">
        <v>916</v>
      </c>
      <c r="D145" s="77" t="s">
        <v>184</v>
      </c>
      <c r="E145" s="78">
        <v>4202.88</v>
      </c>
      <c r="F145" s="79">
        <v>3928.39</v>
      </c>
      <c r="G145" s="78">
        <v>4202.88</v>
      </c>
      <c r="H145" s="96">
        <v>3928.39</v>
      </c>
      <c r="I145" s="82">
        <v>75190</v>
      </c>
      <c r="J145" s="82">
        <v>5256</v>
      </c>
      <c r="K145" s="97">
        <f t="shared" si="17"/>
        <v>316.01454719999998</v>
      </c>
      <c r="L145" s="98">
        <f t="shared" si="17"/>
        <v>20.647617839999999</v>
      </c>
      <c r="M145" s="85">
        <f>'[1]2014-15 HN Block'!Q143</f>
        <v>51.125165495868181</v>
      </c>
      <c r="N145" s="99">
        <v>5.6014230919758727</v>
      </c>
      <c r="O145" s="100">
        <v>0.11395867378824795</v>
      </c>
      <c r="P145" s="101">
        <v>0</v>
      </c>
      <c r="Q145" s="89">
        <f t="shared" si="21"/>
        <v>5.7153817657641204</v>
      </c>
      <c r="R145" s="90">
        <v>153.76538118779996</v>
      </c>
      <c r="S145" s="90">
        <f>'[1]2014-15 HN places &amp; deductions'!AS144</f>
        <v>2.584775</v>
      </c>
      <c r="T145" s="102">
        <f>(-1)*'[1]2014-15 CRC deductions'!I148/1000000</f>
        <v>-0.50427794090460021</v>
      </c>
      <c r="U145" s="103">
        <f t="shared" si="18"/>
        <v>162.24916601220002</v>
      </c>
      <c r="V145" s="89">
        <f t="shared" si="19"/>
        <v>20.647617839999999</v>
      </c>
      <c r="W145" s="90">
        <f t="shared" si="22"/>
        <v>48.540390495868181</v>
      </c>
      <c r="X145" s="103">
        <f t="shared" si="20"/>
        <v>5.2111038248595198</v>
      </c>
      <c r="Y145" s="95">
        <f t="shared" si="23"/>
        <v>236.648</v>
      </c>
    </row>
    <row r="146" spans="1:25" ht="13.5" hidden="1" customHeight="1" x14ac:dyDescent="0.2">
      <c r="A146" s="15" t="s">
        <v>126</v>
      </c>
      <c r="B146" s="15" t="s">
        <v>123</v>
      </c>
      <c r="C146" s="76">
        <v>919</v>
      </c>
      <c r="D146" s="77" t="s">
        <v>185</v>
      </c>
      <c r="E146" s="78">
        <v>4320.12</v>
      </c>
      <c r="F146" s="79">
        <v>4596.16</v>
      </c>
      <c r="G146" s="78">
        <v>4320.12</v>
      </c>
      <c r="H146" s="96">
        <v>4596.16</v>
      </c>
      <c r="I146" s="82">
        <v>155165</v>
      </c>
      <c r="J146" s="82">
        <v>11670</v>
      </c>
      <c r="K146" s="97">
        <f t="shared" si="17"/>
        <v>670.33141979999994</v>
      </c>
      <c r="L146" s="98">
        <f t="shared" si="17"/>
        <v>53.637187199999993</v>
      </c>
      <c r="M146" s="85">
        <f>'[1]2014-15 HN Block'!Q144</f>
        <v>94.747845587944767</v>
      </c>
      <c r="N146" s="99">
        <v>11.604208368747956</v>
      </c>
      <c r="O146" s="100">
        <v>0.2351695387465553</v>
      </c>
      <c r="P146" s="101">
        <v>0</v>
      </c>
      <c r="Q146" s="89">
        <f t="shared" si="21"/>
        <v>11.839377907494512</v>
      </c>
      <c r="R146" s="90">
        <v>259.882888107035</v>
      </c>
      <c r="S146" s="90">
        <f>'[1]2014-15 HN places &amp; deductions'!AS145</f>
        <v>4.1776659999999994</v>
      </c>
      <c r="T146" s="102">
        <f>(-1)*'[1]2014-15 CRC deductions'!I149/1000000</f>
        <v>-1.2372400643124495</v>
      </c>
      <c r="U146" s="103">
        <f t="shared" si="18"/>
        <v>410.44853169296493</v>
      </c>
      <c r="V146" s="89">
        <f t="shared" si="19"/>
        <v>53.637187199999993</v>
      </c>
      <c r="W146" s="90">
        <f t="shared" si="22"/>
        <v>90.570179587944764</v>
      </c>
      <c r="X146" s="103">
        <f t="shared" si="20"/>
        <v>10.602137843182064</v>
      </c>
      <c r="Y146" s="95">
        <f t="shared" si="23"/>
        <v>565.25800000000004</v>
      </c>
    </row>
    <row r="147" spans="1:25" ht="13.5" hidden="1" customHeight="1" x14ac:dyDescent="0.2">
      <c r="A147" s="15" t="s">
        <v>130</v>
      </c>
      <c r="B147" s="15" t="s">
        <v>110</v>
      </c>
      <c r="C147" s="76">
        <v>921</v>
      </c>
      <c r="D147" s="77" t="s">
        <v>186</v>
      </c>
      <c r="E147" s="78">
        <v>4488.97</v>
      </c>
      <c r="F147" s="79">
        <v>4164.9399999999996</v>
      </c>
      <c r="G147" s="78">
        <v>4488.97</v>
      </c>
      <c r="H147" s="96">
        <v>4164.9399999999996</v>
      </c>
      <c r="I147" s="82">
        <v>15513</v>
      </c>
      <c r="J147" s="82">
        <v>1026</v>
      </c>
      <c r="K147" s="97">
        <f t="shared" si="17"/>
        <v>69.637391609999995</v>
      </c>
      <c r="L147" s="98">
        <f t="shared" si="17"/>
        <v>4.2732284399999996</v>
      </c>
      <c r="M147" s="85">
        <f>'[1]2014-15 HN Block'!Q145</f>
        <v>12.221944491304853</v>
      </c>
      <c r="N147" s="99">
        <v>1.7081507460291172</v>
      </c>
      <c r="O147" s="100">
        <v>2.3511649241615782E-2</v>
      </c>
      <c r="P147" s="101">
        <v>0</v>
      </c>
      <c r="Q147" s="89">
        <f t="shared" si="21"/>
        <v>1.7316623952707331</v>
      </c>
      <c r="R147" s="90">
        <v>13.827257610900002</v>
      </c>
      <c r="S147" s="90">
        <f>'[1]2014-15 HN places &amp; deductions'!AS146</f>
        <v>0.86633499999999997</v>
      </c>
      <c r="T147" s="102">
        <f>(-1)*'[1]2014-15 CRC deductions'!I150/1000000</f>
        <v>-0.12564378082487476</v>
      </c>
      <c r="U147" s="103">
        <f t="shared" si="18"/>
        <v>55.810133999099989</v>
      </c>
      <c r="V147" s="89">
        <f t="shared" si="19"/>
        <v>4.2732284399999996</v>
      </c>
      <c r="W147" s="90">
        <f t="shared" si="22"/>
        <v>11.355609491304854</v>
      </c>
      <c r="X147" s="103">
        <f t="shared" si="20"/>
        <v>1.6060186144458584</v>
      </c>
      <c r="Y147" s="95">
        <f t="shared" si="23"/>
        <v>73.045000000000002</v>
      </c>
    </row>
    <row r="148" spans="1:25" ht="13.5" hidden="1" customHeight="1" x14ac:dyDescent="0.2">
      <c r="A148" s="15" t="s">
        <v>133</v>
      </c>
      <c r="B148" s="15" t="s">
        <v>123</v>
      </c>
      <c r="C148" s="76">
        <v>925</v>
      </c>
      <c r="D148" s="77" t="s">
        <v>187</v>
      </c>
      <c r="E148" s="78">
        <v>4329.1000000000004</v>
      </c>
      <c r="F148" s="79">
        <v>3974.07</v>
      </c>
      <c r="G148" s="78">
        <v>4329.1000000000004</v>
      </c>
      <c r="H148" s="96">
        <v>3974.07</v>
      </c>
      <c r="I148" s="82">
        <v>90552</v>
      </c>
      <c r="J148" s="82">
        <v>6053</v>
      </c>
      <c r="K148" s="97">
        <f t="shared" si="17"/>
        <v>392.00866320000006</v>
      </c>
      <c r="L148" s="98">
        <f t="shared" si="17"/>
        <v>24.055045710000002</v>
      </c>
      <c r="M148" s="85">
        <f>'[1]2014-15 HN Block'!Q146</f>
        <v>61.960762731581319</v>
      </c>
      <c r="N148" s="99">
        <v>8.5460745095216648</v>
      </c>
      <c r="O148" s="100">
        <v>0.13724146600443449</v>
      </c>
      <c r="P148" s="101">
        <v>0</v>
      </c>
      <c r="Q148" s="89">
        <f t="shared" si="21"/>
        <v>8.6833159755260994</v>
      </c>
      <c r="R148" s="90">
        <v>217.19212080889989</v>
      </c>
      <c r="S148" s="90">
        <f>'[1]2014-15 HN places &amp; deductions'!AS147</f>
        <v>3.711948</v>
      </c>
      <c r="T148" s="102">
        <f>(-1)*'[1]2014-15 CRC deductions'!I151/1000000</f>
        <v>-0.80959712481318147</v>
      </c>
      <c r="U148" s="103">
        <f t="shared" si="18"/>
        <v>174.81654239110017</v>
      </c>
      <c r="V148" s="89">
        <f t="shared" si="19"/>
        <v>24.055045710000002</v>
      </c>
      <c r="W148" s="90">
        <f t="shared" si="22"/>
        <v>58.248814731581319</v>
      </c>
      <c r="X148" s="103">
        <f t="shared" si="20"/>
        <v>7.8737188507129181</v>
      </c>
      <c r="Y148" s="95">
        <f t="shared" si="23"/>
        <v>264.99400000000003</v>
      </c>
    </row>
    <row r="149" spans="1:25" ht="13.5" hidden="1" customHeight="1" x14ac:dyDescent="0.2">
      <c r="A149" s="15" t="s">
        <v>126</v>
      </c>
      <c r="B149" s="15" t="s">
        <v>123</v>
      </c>
      <c r="C149" s="76">
        <v>926</v>
      </c>
      <c r="D149" s="77" t="s">
        <v>188</v>
      </c>
      <c r="E149" s="78">
        <v>4333.8</v>
      </c>
      <c r="F149" s="79">
        <v>3705.04</v>
      </c>
      <c r="G149" s="78">
        <v>4333.8</v>
      </c>
      <c r="H149" s="96">
        <v>3705.04</v>
      </c>
      <c r="I149" s="82">
        <v>99881</v>
      </c>
      <c r="J149" s="82">
        <v>6959</v>
      </c>
      <c r="K149" s="97">
        <f t="shared" si="17"/>
        <v>432.86427780000002</v>
      </c>
      <c r="L149" s="98">
        <f t="shared" si="17"/>
        <v>25.783373359999999</v>
      </c>
      <c r="M149" s="85">
        <f>'[1]2014-15 HN Block'!Q147</f>
        <v>65.191469317483225</v>
      </c>
      <c r="N149" s="99">
        <v>9.4605306725157146</v>
      </c>
      <c r="O149" s="100">
        <v>0.15138058646953045</v>
      </c>
      <c r="P149" s="101">
        <v>0</v>
      </c>
      <c r="Q149" s="89">
        <f t="shared" si="21"/>
        <v>9.6119112589852449</v>
      </c>
      <c r="R149" s="90">
        <v>136.54124603209806</v>
      </c>
      <c r="S149" s="90">
        <f>'[1]2014-15 HN places &amp; deductions'!AS148</f>
        <v>5.4396950000000004</v>
      </c>
      <c r="T149" s="102">
        <f>(-1)*'[1]2014-15 CRC deductions'!I152/1000000</f>
        <v>-1.1727393974525586</v>
      </c>
      <c r="U149" s="103">
        <f t="shared" si="18"/>
        <v>296.32303176790197</v>
      </c>
      <c r="V149" s="89">
        <f t="shared" si="19"/>
        <v>25.783373359999999</v>
      </c>
      <c r="W149" s="90">
        <f t="shared" si="22"/>
        <v>59.751774317483225</v>
      </c>
      <c r="X149" s="103">
        <f t="shared" si="20"/>
        <v>8.4391718615326869</v>
      </c>
      <c r="Y149" s="95">
        <f t="shared" si="23"/>
        <v>390.29700000000003</v>
      </c>
    </row>
    <row r="150" spans="1:25" ht="13.5" hidden="1" customHeight="1" x14ac:dyDescent="0.2">
      <c r="A150" s="15" t="s">
        <v>133</v>
      </c>
      <c r="B150" s="15" t="s">
        <v>123</v>
      </c>
      <c r="C150" s="76">
        <v>928</v>
      </c>
      <c r="D150" s="77" t="s">
        <v>189</v>
      </c>
      <c r="E150" s="78">
        <v>4188.6000000000004</v>
      </c>
      <c r="F150" s="79">
        <v>4047.19</v>
      </c>
      <c r="G150" s="78">
        <v>4188.6000000000004</v>
      </c>
      <c r="H150" s="96">
        <v>4047.19</v>
      </c>
      <c r="I150" s="82">
        <v>94361</v>
      </c>
      <c r="J150" s="82">
        <v>6912</v>
      </c>
      <c r="K150" s="97">
        <f t="shared" si="17"/>
        <v>395.2404846</v>
      </c>
      <c r="L150" s="98">
        <f t="shared" si="17"/>
        <v>27.974177280000003</v>
      </c>
      <c r="M150" s="85">
        <f>'[1]2014-15 HN Block'!Q148</f>
        <v>65.738967896381482</v>
      </c>
      <c r="N150" s="99">
        <v>9.0165852976326271</v>
      </c>
      <c r="O150" s="100">
        <v>0.14301442236112336</v>
      </c>
      <c r="P150" s="101">
        <v>0</v>
      </c>
      <c r="Q150" s="89">
        <f t="shared" si="21"/>
        <v>9.15959971999375</v>
      </c>
      <c r="R150" s="90">
        <v>234.96287393971394</v>
      </c>
      <c r="S150" s="90">
        <f>'[1]2014-15 HN places &amp; deductions'!AS149</f>
        <v>12.590917000000001</v>
      </c>
      <c r="T150" s="102">
        <f>(-1)*'[1]2014-15 CRC deductions'!I153/1000000</f>
        <v>-0.46205932259630805</v>
      </c>
      <c r="U150" s="103">
        <f t="shared" si="18"/>
        <v>160.27761066028606</v>
      </c>
      <c r="V150" s="89">
        <f t="shared" si="19"/>
        <v>27.974177280000003</v>
      </c>
      <c r="W150" s="90">
        <f t="shared" si="22"/>
        <v>53.148050896381477</v>
      </c>
      <c r="X150" s="103">
        <f t="shared" si="20"/>
        <v>8.6975403973974412</v>
      </c>
      <c r="Y150" s="95">
        <f t="shared" si="23"/>
        <v>250.09700000000001</v>
      </c>
    </row>
    <row r="151" spans="1:25" ht="13.5" hidden="1" customHeight="1" x14ac:dyDescent="0.2">
      <c r="A151" s="15" t="s">
        <v>104</v>
      </c>
      <c r="B151" s="15" t="s">
        <v>123</v>
      </c>
      <c r="C151" s="76">
        <v>929</v>
      </c>
      <c r="D151" s="77" t="s">
        <v>190</v>
      </c>
      <c r="E151" s="78">
        <v>4243.62</v>
      </c>
      <c r="F151" s="79">
        <v>3506.06</v>
      </c>
      <c r="G151" s="78">
        <v>4243.62</v>
      </c>
      <c r="H151" s="96">
        <v>3506.06</v>
      </c>
      <c r="I151" s="82">
        <v>39166</v>
      </c>
      <c r="J151" s="82">
        <v>2528</v>
      </c>
      <c r="K151" s="97">
        <f t="shared" si="17"/>
        <v>166.20562091999997</v>
      </c>
      <c r="L151" s="98">
        <f t="shared" si="17"/>
        <v>8.86331968</v>
      </c>
      <c r="M151" s="85">
        <f>'[1]2014-15 HN Block'!Q149</f>
        <v>30.418013592866107</v>
      </c>
      <c r="N151" s="99">
        <v>3.4649488134887756</v>
      </c>
      <c r="O151" s="100">
        <v>5.9360359324252154E-2</v>
      </c>
      <c r="P151" s="101">
        <v>0</v>
      </c>
      <c r="Q151" s="89">
        <f t="shared" si="21"/>
        <v>3.5243091728130276</v>
      </c>
      <c r="R151" s="90">
        <v>42.837111363400005</v>
      </c>
      <c r="S151" s="90">
        <f>'[1]2014-15 HN places &amp; deductions'!AS150</f>
        <v>2.9819290000000001</v>
      </c>
      <c r="T151" s="102">
        <f>(-1)*'[1]2014-15 CRC deductions'!I154/1000000</f>
        <v>-0.41377881434258368</v>
      </c>
      <c r="U151" s="103">
        <f t="shared" si="18"/>
        <v>123.36850955659997</v>
      </c>
      <c r="V151" s="89">
        <f t="shared" si="19"/>
        <v>8.86331968</v>
      </c>
      <c r="W151" s="90">
        <f t="shared" si="22"/>
        <v>27.436084592866106</v>
      </c>
      <c r="X151" s="103">
        <f t="shared" si="20"/>
        <v>3.1105303584704438</v>
      </c>
      <c r="Y151" s="95">
        <f t="shared" si="23"/>
        <v>162.77799999999999</v>
      </c>
    </row>
    <row r="152" spans="1:25" ht="13.5" hidden="1" customHeight="1" x14ac:dyDescent="0.2">
      <c r="A152" s="15" t="s">
        <v>130</v>
      </c>
      <c r="B152" s="15" t="s">
        <v>123</v>
      </c>
      <c r="C152" s="76">
        <v>931</v>
      </c>
      <c r="D152" s="77" t="s">
        <v>191</v>
      </c>
      <c r="E152" s="78">
        <v>4274.49</v>
      </c>
      <c r="F152" s="79">
        <v>4538.24</v>
      </c>
      <c r="G152" s="78">
        <v>4274.49</v>
      </c>
      <c r="H152" s="96">
        <v>4538.24</v>
      </c>
      <c r="I152" s="82">
        <v>77927</v>
      </c>
      <c r="J152" s="82">
        <v>6666</v>
      </c>
      <c r="K152" s="97">
        <f t="shared" si="17"/>
        <v>333.09818222999996</v>
      </c>
      <c r="L152" s="98">
        <f t="shared" si="17"/>
        <v>30.251907840000001</v>
      </c>
      <c r="M152" s="85">
        <f>'[1]2014-15 HN Block'!Q150</f>
        <v>49.159170105965316</v>
      </c>
      <c r="N152" s="99">
        <v>5.6525802901473279</v>
      </c>
      <c r="O152" s="100">
        <v>0.11810689682533314</v>
      </c>
      <c r="P152" s="101">
        <v>0</v>
      </c>
      <c r="Q152" s="89">
        <f t="shared" si="21"/>
        <v>5.770687186972661</v>
      </c>
      <c r="R152" s="90">
        <v>139.87133904291099</v>
      </c>
      <c r="S152" s="90">
        <f>'[1]2014-15 HN places &amp; deductions'!AS151</f>
        <v>5.3396270000000001</v>
      </c>
      <c r="T152" s="102">
        <f>(-1)*'[1]2014-15 CRC deductions'!I155/1000000</f>
        <v>-0.58832703001093456</v>
      </c>
      <c r="U152" s="103">
        <f t="shared" si="18"/>
        <v>193.22684318708897</v>
      </c>
      <c r="V152" s="89">
        <f t="shared" si="19"/>
        <v>30.251907840000001</v>
      </c>
      <c r="W152" s="90">
        <f t="shared" si="22"/>
        <v>43.819543105965316</v>
      </c>
      <c r="X152" s="103">
        <f t="shared" si="20"/>
        <v>5.1823601569617264</v>
      </c>
      <c r="Y152" s="95">
        <f t="shared" si="23"/>
        <v>272.48099999999999</v>
      </c>
    </row>
    <row r="153" spans="1:25" ht="13.5" hidden="1" customHeight="1" x14ac:dyDescent="0.2">
      <c r="A153" s="15" t="s">
        <v>109</v>
      </c>
      <c r="B153" s="15" t="s">
        <v>123</v>
      </c>
      <c r="C153" s="76">
        <v>933</v>
      </c>
      <c r="D153" s="77" t="s">
        <v>192</v>
      </c>
      <c r="E153" s="78">
        <v>4277.55</v>
      </c>
      <c r="F153" s="79">
        <v>3585.61</v>
      </c>
      <c r="G153" s="78">
        <v>4277.55</v>
      </c>
      <c r="H153" s="96">
        <v>3585.61</v>
      </c>
      <c r="I153" s="82">
        <v>63867</v>
      </c>
      <c r="J153" s="82">
        <v>4498</v>
      </c>
      <c r="K153" s="97">
        <f t="shared" si="17"/>
        <v>273.19428585000003</v>
      </c>
      <c r="L153" s="98">
        <f t="shared" si="17"/>
        <v>16.128073780000001</v>
      </c>
      <c r="M153" s="85">
        <f>'[1]2014-15 HN Block'!Q151</f>
        <v>40.363815368089483</v>
      </c>
      <c r="N153" s="99">
        <v>5.3193444543465596</v>
      </c>
      <c r="O153" s="100">
        <v>9.6797428099933927E-2</v>
      </c>
      <c r="P153" s="101">
        <v>0</v>
      </c>
      <c r="Q153" s="89">
        <f t="shared" si="21"/>
        <v>5.4161418824464933</v>
      </c>
      <c r="R153" s="90">
        <v>117.41166674920002</v>
      </c>
      <c r="S153" s="90">
        <f>'[1]2014-15 HN places &amp; deductions'!AS152</f>
        <v>1.7003760000000001</v>
      </c>
      <c r="T153" s="102">
        <f>(-1)*'[1]2014-15 CRC deductions'!I156/1000000</f>
        <v>-0.31077594032492806</v>
      </c>
      <c r="U153" s="103">
        <f t="shared" si="18"/>
        <v>155.78261910079999</v>
      </c>
      <c r="V153" s="89">
        <f t="shared" si="19"/>
        <v>16.128073780000001</v>
      </c>
      <c r="W153" s="90">
        <f t="shared" si="22"/>
        <v>38.663439368089485</v>
      </c>
      <c r="X153" s="103">
        <f t="shared" si="20"/>
        <v>5.1053659421215656</v>
      </c>
      <c r="Y153" s="95">
        <f t="shared" si="23"/>
        <v>215.679</v>
      </c>
    </row>
    <row r="154" spans="1:25" ht="13.5" hidden="1" customHeight="1" x14ac:dyDescent="0.2">
      <c r="A154" s="15" t="s">
        <v>126</v>
      </c>
      <c r="B154" s="15" t="s">
        <v>123</v>
      </c>
      <c r="C154" s="76">
        <v>935</v>
      </c>
      <c r="D154" s="77" t="s">
        <v>193</v>
      </c>
      <c r="E154" s="78">
        <v>4241.49</v>
      </c>
      <c r="F154" s="79">
        <v>4933.8500000000004</v>
      </c>
      <c r="G154" s="78">
        <v>4241.49</v>
      </c>
      <c r="H154" s="96">
        <v>4933.8500000000004</v>
      </c>
      <c r="I154" s="82">
        <v>87264</v>
      </c>
      <c r="J154" s="82">
        <v>6187</v>
      </c>
      <c r="K154" s="97">
        <f t="shared" si="17"/>
        <v>370.12938335999996</v>
      </c>
      <c r="L154" s="98">
        <f t="shared" si="17"/>
        <v>30.525729950000002</v>
      </c>
      <c r="M154" s="85">
        <f>'[1]2014-15 HN Block'!Q152</f>
        <v>45.895973526459883</v>
      </c>
      <c r="N154" s="99">
        <v>7.2147632272738464</v>
      </c>
      <c r="O154" s="100">
        <v>0.13225814216594853</v>
      </c>
      <c r="P154" s="101">
        <v>0</v>
      </c>
      <c r="Q154" s="89">
        <f t="shared" si="21"/>
        <v>7.347021369439795</v>
      </c>
      <c r="R154" s="90">
        <v>129.04937598732099</v>
      </c>
      <c r="S154" s="90">
        <f>'[1]2014-15 HN places &amp; deductions'!AS153</f>
        <v>4.606735500000001</v>
      </c>
      <c r="T154" s="102">
        <f>(-1)*'[1]2014-15 CRC deductions'!I157/1000000</f>
        <v>-0.66720590355031917</v>
      </c>
      <c r="U154" s="103">
        <f t="shared" si="18"/>
        <v>241.08000737267898</v>
      </c>
      <c r="V154" s="89">
        <f t="shared" si="19"/>
        <v>30.525729950000002</v>
      </c>
      <c r="W154" s="90">
        <f t="shared" si="22"/>
        <v>41.289238026459884</v>
      </c>
      <c r="X154" s="103">
        <f t="shared" si="20"/>
        <v>6.6798154658894759</v>
      </c>
      <c r="Y154" s="95">
        <f t="shared" si="23"/>
        <v>319.57499999999999</v>
      </c>
    </row>
    <row r="155" spans="1:25" ht="13.5" hidden="1" customHeight="1" x14ac:dyDescent="0.2">
      <c r="A155" s="15" t="s">
        <v>130</v>
      </c>
      <c r="B155" s="15" t="s">
        <v>123</v>
      </c>
      <c r="C155" s="76">
        <v>936</v>
      </c>
      <c r="D155" s="77" t="s">
        <v>194</v>
      </c>
      <c r="E155" s="78">
        <v>4096.45</v>
      </c>
      <c r="F155" s="79">
        <v>4025.34</v>
      </c>
      <c r="G155" s="78">
        <v>4096.45</v>
      </c>
      <c r="H155" s="96">
        <v>4025.34</v>
      </c>
      <c r="I155" s="82">
        <v>133958</v>
      </c>
      <c r="J155" s="82">
        <v>10841</v>
      </c>
      <c r="K155" s="97">
        <f t="shared" si="17"/>
        <v>548.75224909999997</v>
      </c>
      <c r="L155" s="98">
        <f t="shared" si="17"/>
        <v>43.638710940000003</v>
      </c>
      <c r="M155" s="85">
        <f>'[1]2014-15 HN Block'!Q153</f>
        <v>125.18341444472874</v>
      </c>
      <c r="N155" s="99">
        <v>8.411189175544818</v>
      </c>
      <c r="O155" s="100">
        <v>0.20302800935398482</v>
      </c>
      <c r="P155" s="101">
        <v>0</v>
      </c>
      <c r="Q155" s="89">
        <f t="shared" si="21"/>
        <v>8.6142171848988021</v>
      </c>
      <c r="R155" s="90">
        <v>176.81135769661003</v>
      </c>
      <c r="S155" s="90">
        <f>'[1]2014-15 HN places &amp; deductions'!AS154</f>
        <v>7.5395329999999996</v>
      </c>
      <c r="T155" s="102">
        <f>(-1)*'[1]2014-15 CRC deductions'!I158/1000000</f>
        <v>-0.84319962676838955</v>
      </c>
      <c r="U155" s="103">
        <f t="shared" si="18"/>
        <v>371.94089140338997</v>
      </c>
      <c r="V155" s="89">
        <f t="shared" si="19"/>
        <v>43.638710940000003</v>
      </c>
      <c r="W155" s="90">
        <f t="shared" si="22"/>
        <v>117.64388144472873</v>
      </c>
      <c r="X155" s="103">
        <f t="shared" si="20"/>
        <v>7.7710175581304126</v>
      </c>
      <c r="Y155" s="95">
        <f t="shared" si="23"/>
        <v>540.995</v>
      </c>
    </row>
    <row r="156" spans="1:25" ht="13.5" hidden="1" customHeight="1" x14ac:dyDescent="0.2">
      <c r="A156" s="15" t="s">
        <v>69</v>
      </c>
      <c r="B156" s="15" t="s">
        <v>123</v>
      </c>
      <c r="C156" s="76">
        <v>937</v>
      </c>
      <c r="D156" s="77" t="s">
        <v>195</v>
      </c>
      <c r="E156" s="78">
        <v>4078.8</v>
      </c>
      <c r="F156" s="79">
        <v>4166.08</v>
      </c>
      <c r="G156" s="78">
        <v>4078.8</v>
      </c>
      <c r="H156" s="96">
        <v>4166.08</v>
      </c>
      <c r="I156" s="82">
        <v>68977</v>
      </c>
      <c r="J156" s="82">
        <v>4857</v>
      </c>
      <c r="K156" s="97">
        <f t="shared" si="17"/>
        <v>281.34338760000003</v>
      </c>
      <c r="L156" s="98">
        <f t="shared" si="17"/>
        <v>20.234650559999999</v>
      </c>
      <c r="M156" s="85">
        <f>'[1]2014-15 HN Block'!Q154</f>
        <v>53.669957560634529</v>
      </c>
      <c r="N156" s="99">
        <v>5.4393453992662675</v>
      </c>
      <c r="O156" s="100">
        <v>0.10454219233797021</v>
      </c>
      <c r="P156" s="101">
        <v>0</v>
      </c>
      <c r="Q156" s="89">
        <f t="shared" si="21"/>
        <v>5.5438875916042374</v>
      </c>
      <c r="R156" s="90">
        <v>108.16028154533097</v>
      </c>
      <c r="S156" s="90">
        <f>'[1]2014-15 HN places &amp; deductions'!AS155</f>
        <v>3.7813560000000002</v>
      </c>
      <c r="T156" s="102">
        <f>(-1)*'[1]2014-15 CRC deductions'!I159/1000000</f>
        <v>-0.48397899467409383</v>
      </c>
      <c r="U156" s="103">
        <f t="shared" si="18"/>
        <v>173.18310605466905</v>
      </c>
      <c r="V156" s="89">
        <f t="shared" si="19"/>
        <v>20.234650559999999</v>
      </c>
      <c r="W156" s="90">
        <f t="shared" si="22"/>
        <v>49.888601560634527</v>
      </c>
      <c r="X156" s="103">
        <f t="shared" si="20"/>
        <v>5.0599085969301436</v>
      </c>
      <c r="Y156" s="95">
        <f t="shared" si="23"/>
        <v>248.36600000000001</v>
      </c>
    </row>
    <row r="157" spans="1:25" ht="13.5" hidden="1" customHeight="1" x14ac:dyDescent="0.2">
      <c r="A157" s="15" t="s">
        <v>130</v>
      </c>
      <c r="B157" s="15" t="s">
        <v>123</v>
      </c>
      <c r="C157" s="105">
        <v>938</v>
      </c>
      <c r="D157" s="106" t="s">
        <v>196</v>
      </c>
      <c r="E157" s="78">
        <v>4196.37</v>
      </c>
      <c r="F157" s="79">
        <v>3882.74</v>
      </c>
      <c r="G157" s="107">
        <v>4196.37</v>
      </c>
      <c r="H157" s="108">
        <v>3882.74</v>
      </c>
      <c r="I157" s="82">
        <v>98771</v>
      </c>
      <c r="J157" s="82">
        <v>7014</v>
      </c>
      <c r="K157" s="109">
        <f t="shared" si="17"/>
        <v>414.47966127000001</v>
      </c>
      <c r="L157" s="110">
        <f t="shared" si="17"/>
        <v>27.233538360000001</v>
      </c>
      <c r="M157" s="85">
        <f>'[1]2014-15 HN Block'!Q155</f>
        <v>70.533567242992561</v>
      </c>
      <c r="N157" s="111">
        <v>7.304074786359573</v>
      </c>
      <c r="O157" s="112">
        <v>0.14969825999120945</v>
      </c>
      <c r="P157" s="113">
        <v>0</v>
      </c>
      <c r="Q157" s="114">
        <f t="shared" si="21"/>
        <v>7.4537730463507827</v>
      </c>
      <c r="R157" s="115">
        <v>110.59397282279998</v>
      </c>
      <c r="S157" s="115">
        <f>'[1]2014-15 HN places &amp; deductions'!AS156</f>
        <v>4.5909389999999997</v>
      </c>
      <c r="T157" s="116">
        <f>(-1)*'[1]2014-15 CRC deductions'!I160/1000000</f>
        <v>-0.65767225409139485</v>
      </c>
      <c r="U157" s="117">
        <f t="shared" si="18"/>
        <v>303.88568844720004</v>
      </c>
      <c r="V157" s="89">
        <f t="shared" si="19"/>
        <v>27.233538360000001</v>
      </c>
      <c r="W157" s="115">
        <f t="shared" si="22"/>
        <v>65.942628242992555</v>
      </c>
      <c r="X157" s="103">
        <f t="shared" si="20"/>
        <v>6.7961007922593879</v>
      </c>
      <c r="Y157" s="118">
        <f t="shared" si="23"/>
        <v>403.858</v>
      </c>
    </row>
    <row r="158" spans="1:25" ht="13.5" customHeight="1" x14ac:dyDescent="0.2">
      <c r="C158" s="119"/>
      <c r="D158" s="120"/>
      <c r="E158" s="80"/>
      <c r="F158" s="81"/>
      <c r="G158" s="121"/>
      <c r="H158" s="122"/>
      <c r="I158" s="123"/>
      <c r="J158" s="124"/>
      <c r="K158" s="99"/>
      <c r="L158" s="101"/>
      <c r="M158" s="88"/>
      <c r="N158" s="99"/>
      <c r="O158" s="100"/>
      <c r="P158" s="101"/>
      <c r="Q158" s="125"/>
      <c r="R158" s="99"/>
      <c r="S158" s="99"/>
      <c r="T158" s="99"/>
      <c r="U158" s="99"/>
      <c r="V158" s="87"/>
      <c r="W158" s="100"/>
      <c r="X158" s="88"/>
      <c r="Y158" s="126"/>
    </row>
    <row r="159" spans="1:25" ht="13.5" hidden="1" customHeight="1" outlineLevel="1" x14ac:dyDescent="0.2">
      <c r="C159" s="127" t="s">
        <v>197</v>
      </c>
      <c r="D159" s="128"/>
      <c r="E159" s="129">
        <v>5332.3827076375173</v>
      </c>
      <c r="F159" s="130">
        <v>5266.4057059129927</v>
      </c>
      <c r="G159" s="131">
        <v>5331.9984602967861</v>
      </c>
      <c r="H159" s="131">
        <v>5262.710777114954</v>
      </c>
      <c r="I159" s="132">
        <v>991217</v>
      </c>
      <c r="J159" s="133">
        <v>86834</v>
      </c>
      <c r="K159" s="134">
        <v>5285.1675178200003</v>
      </c>
      <c r="L159" s="135">
        <v>456.98222762000006</v>
      </c>
      <c r="M159" s="135">
        <v>1064.9037072301608</v>
      </c>
      <c r="N159" s="134">
        <v>152.6593459137739</v>
      </c>
      <c r="O159" s="136">
        <v>1.5022978422179252</v>
      </c>
      <c r="P159" s="135">
        <v>0.10181767720001597</v>
      </c>
      <c r="Q159" s="137">
        <v>154.26346143319188</v>
      </c>
      <c r="R159" s="137">
        <v>1336.6953059576947</v>
      </c>
      <c r="S159" s="137">
        <v>61.18508857499998</v>
      </c>
      <c r="T159" s="134">
        <v>-8.6401154838436049</v>
      </c>
      <c r="U159" s="134">
        <v>3948.4722118623049</v>
      </c>
      <c r="V159" s="136">
        <v>456.98222762000006</v>
      </c>
      <c r="W159" s="136">
        <v>1003.7186186551609</v>
      </c>
      <c r="X159" s="135">
        <v>145.62334594934831</v>
      </c>
      <c r="Y159" s="138">
        <v>5554.7964040868146</v>
      </c>
    </row>
    <row r="160" spans="1:25" ht="13.5" hidden="1" customHeight="1" outlineLevel="1" x14ac:dyDescent="0.2">
      <c r="C160" s="127" t="s">
        <v>198</v>
      </c>
      <c r="D160" s="128"/>
      <c r="E160" s="129">
        <v>4682.848539759736</v>
      </c>
      <c r="F160" s="130">
        <v>4284.1438693014106</v>
      </c>
      <c r="G160" s="131">
        <v>4683.6006881960375</v>
      </c>
      <c r="H160" s="131">
        <v>4282.9674439169858</v>
      </c>
      <c r="I160" s="132">
        <v>1545083</v>
      </c>
      <c r="J160" s="133">
        <v>116702</v>
      </c>
      <c r="K160" s="134">
        <v>7236.5518021199978</v>
      </c>
      <c r="L160" s="135">
        <v>499.83086663999978</v>
      </c>
      <c r="M160" s="135">
        <v>1122.7645772407016</v>
      </c>
      <c r="N160" s="134">
        <v>213.55016165198998</v>
      </c>
      <c r="O160" s="136">
        <v>2.3417423802735411</v>
      </c>
      <c r="P160" s="135">
        <v>0</v>
      </c>
      <c r="Q160" s="137">
        <v>215.89190403226351</v>
      </c>
      <c r="R160" s="137">
        <v>2003.0527133596893</v>
      </c>
      <c r="S160" s="137">
        <v>75.671140749999992</v>
      </c>
      <c r="T160" s="134">
        <v>-12.083736733636099</v>
      </c>
      <c r="U160" s="134">
        <v>5233.4990887603108</v>
      </c>
      <c r="V160" s="136">
        <v>499.83086663999978</v>
      </c>
      <c r="W160" s="136">
        <v>1047.0934364907021</v>
      </c>
      <c r="X160" s="135">
        <v>203.80816729862744</v>
      </c>
      <c r="Y160" s="138">
        <v>6984.2315591896395</v>
      </c>
    </row>
    <row r="161" spans="3:25" ht="13.5" hidden="1" customHeight="1" outlineLevel="1" x14ac:dyDescent="0.2">
      <c r="C161" s="127" t="s">
        <v>199</v>
      </c>
      <c r="D161" s="128"/>
      <c r="E161" s="129">
        <v>4473.9821731843876</v>
      </c>
      <c r="F161" s="130">
        <v>4107.1581817052584</v>
      </c>
      <c r="G161" s="131">
        <v>4474.7342244779111</v>
      </c>
      <c r="H161" s="131">
        <v>4107.6220123456806</v>
      </c>
      <c r="I161" s="132">
        <v>1131657</v>
      </c>
      <c r="J161" s="133">
        <v>88290</v>
      </c>
      <c r="K161" s="134">
        <v>5063.8643082699991</v>
      </c>
      <c r="L161" s="135">
        <v>362.66194747000009</v>
      </c>
      <c r="M161" s="135">
        <v>901.43546159045843</v>
      </c>
      <c r="N161" s="134">
        <v>138.12530851213697</v>
      </c>
      <c r="O161" s="136">
        <v>1.7151500319615283</v>
      </c>
      <c r="P161" s="135">
        <v>3.7501517400000545E-2</v>
      </c>
      <c r="Q161" s="137">
        <v>139.87796006149858</v>
      </c>
      <c r="R161" s="137">
        <v>1798.6841061641928</v>
      </c>
      <c r="S161" s="137">
        <v>87.342085100000006</v>
      </c>
      <c r="T161" s="134">
        <v>-7.7964059561772094</v>
      </c>
      <c r="U161" s="134">
        <v>3265.1802021058061</v>
      </c>
      <c r="V161" s="136">
        <v>362.66194747000009</v>
      </c>
      <c r="W161" s="136">
        <v>814.0933764904587</v>
      </c>
      <c r="X161" s="135">
        <v>132.08155410532135</v>
      </c>
      <c r="Y161" s="138">
        <v>4574.0170801715867</v>
      </c>
    </row>
    <row r="162" spans="3:25" ht="13.5" hidden="1" customHeight="1" outlineLevel="1" x14ac:dyDescent="0.2">
      <c r="C162" s="127" t="s">
        <v>200</v>
      </c>
      <c r="D162" s="128"/>
      <c r="E162" s="129">
        <v>4268.4279842676206</v>
      </c>
      <c r="F162" s="130">
        <v>3962.9453770994132</v>
      </c>
      <c r="G162" s="131">
        <v>4268.2883421439974</v>
      </c>
      <c r="H162" s="131">
        <v>3963.150704247947</v>
      </c>
      <c r="I162" s="132">
        <v>3062009</v>
      </c>
      <c r="J162" s="133">
        <v>218176</v>
      </c>
      <c r="K162" s="134">
        <v>13069.53731824</v>
      </c>
      <c r="L162" s="135">
        <v>864.66436804999989</v>
      </c>
      <c r="M162" s="135">
        <v>2092.1784960786376</v>
      </c>
      <c r="N162" s="134">
        <v>250.65666823813373</v>
      </c>
      <c r="O162" s="136">
        <v>4.6408097455470054</v>
      </c>
      <c r="P162" s="135">
        <v>0</v>
      </c>
      <c r="Q162" s="137">
        <v>255.29747798368069</v>
      </c>
      <c r="R162" s="137">
        <v>4660.2144985612795</v>
      </c>
      <c r="S162" s="137">
        <v>164.86391920000003</v>
      </c>
      <c r="T162" s="134">
        <v>-22.027741826343082</v>
      </c>
      <c r="U162" s="134">
        <v>8409.3228196787186</v>
      </c>
      <c r="V162" s="136">
        <v>864.66436804999989</v>
      </c>
      <c r="W162" s="136">
        <v>1927.314576878638</v>
      </c>
      <c r="X162" s="135">
        <v>233.26973615733763</v>
      </c>
      <c r="Y162" s="138">
        <v>11434.571500764694</v>
      </c>
    </row>
    <row r="163" spans="3:25" ht="13.5" hidden="1" customHeight="1" outlineLevel="1" x14ac:dyDescent="0.2">
      <c r="C163" s="127"/>
      <c r="D163" s="139"/>
      <c r="E163" s="129"/>
      <c r="F163" s="130"/>
      <c r="G163" s="131"/>
      <c r="H163" s="131"/>
      <c r="I163" s="132"/>
      <c r="J163" s="133"/>
      <c r="K163" s="134"/>
      <c r="L163" s="135"/>
      <c r="M163" s="135"/>
      <c r="N163" s="134"/>
      <c r="O163" s="136"/>
      <c r="P163" s="135"/>
      <c r="Q163" s="137"/>
      <c r="R163" s="137"/>
      <c r="S163" s="137"/>
      <c r="T163" s="134"/>
      <c r="U163" s="134"/>
      <c r="V163" s="136"/>
      <c r="W163" s="136"/>
      <c r="X163" s="135"/>
      <c r="Y163" s="138"/>
    </row>
    <row r="164" spans="3:25" ht="13.5" hidden="1" customHeight="1" outlineLevel="1" x14ac:dyDescent="0.2">
      <c r="C164" s="127" t="s">
        <v>201</v>
      </c>
      <c r="D164" s="139"/>
      <c r="E164" s="129">
        <v>5332.3827076375173</v>
      </c>
      <c r="F164" s="130">
        <v>5266.4057059129927</v>
      </c>
      <c r="G164" s="131">
        <v>5331.9984602967861</v>
      </c>
      <c r="H164" s="131">
        <v>5262.710777114954</v>
      </c>
      <c r="I164" s="132">
        <v>991217</v>
      </c>
      <c r="J164" s="133">
        <v>86834</v>
      </c>
      <c r="K164" s="134">
        <v>5285.1675178200003</v>
      </c>
      <c r="L164" s="135">
        <v>456.98222762000006</v>
      </c>
      <c r="M164" s="135">
        <v>1064.9037072301608</v>
      </c>
      <c r="N164" s="134">
        <v>152.6593459137739</v>
      </c>
      <c r="O164" s="136">
        <v>1.5022978422179252</v>
      </c>
      <c r="P164" s="135">
        <v>0.10181767720001597</v>
      </c>
      <c r="Q164" s="137">
        <v>154.26346143319188</v>
      </c>
      <c r="R164" s="137">
        <v>1336.6953059576947</v>
      </c>
      <c r="S164" s="137">
        <v>61.18508857499998</v>
      </c>
      <c r="T164" s="134">
        <v>-8.6401154838436049</v>
      </c>
      <c r="U164" s="134">
        <v>3948.4722118623049</v>
      </c>
      <c r="V164" s="136">
        <v>456.98222762000006</v>
      </c>
      <c r="W164" s="136">
        <v>1003.7186186551609</v>
      </c>
      <c r="X164" s="135">
        <v>145.62334594934831</v>
      </c>
      <c r="Y164" s="138">
        <v>5554.7964040868146</v>
      </c>
    </row>
    <row r="165" spans="3:25" ht="13.5" hidden="1" customHeight="1" outlineLevel="1" x14ac:dyDescent="0.2">
      <c r="C165" s="127" t="s">
        <v>202</v>
      </c>
      <c r="D165" s="139"/>
      <c r="E165" s="129">
        <v>4327.0335062375061</v>
      </c>
      <c r="F165" s="130">
        <v>4087.0514304365061</v>
      </c>
      <c r="G165" s="131">
        <v>4327.2651881369666</v>
      </c>
      <c r="H165" s="131">
        <v>4086.4019056816355</v>
      </c>
      <c r="I165" s="132">
        <v>760244</v>
      </c>
      <c r="J165" s="133">
        <v>55917</v>
      </c>
      <c r="K165" s="134">
        <v>3289.7773956899996</v>
      </c>
      <c r="L165" s="135">
        <v>228.49933536</v>
      </c>
      <c r="M165" s="135">
        <v>512.62949516621973</v>
      </c>
      <c r="N165" s="134">
        <v>67.498964982272454</v>
      </c>
      <c r="O165" s="136">
        <v>1.1522329830492457</v>
      </c>
      <c r="P165" s="135">
        <v>0</v>
      </c>
      <c r="Q165" s="137">
        <v>68.651197965321714</v>
      </c>
      <c r="R165" s="137">
        <v>1370.3854958801044</v>
      </c>
      <c r="S165" s="137">
        <v>40.493167999999997</v>
      </c>
      <c r="T165" s="134">
        <v>-5.8665835536009805</v>
      </c>
      <c r="U165" s="134">
        <v>1919.3918998098954</v>
      </c>
      <c r="V165" s="136">
        <v>228.49933536</v>
      </c>
      <c r="W165" s="136">
        <v>472.13632716621976</v>
      </c>
      <c r="X165" s="135">
        <v>62.784614411720725</v>
      </c>
      <c r="Y165" s="138">
        <v>2682.812176747836</v>
      </c>
    </row>
    <row r="166" spans="3:25" ht="13.5" hidden="1" customHeight="1" outlineLevel="1" x14ac:dyDescent="0.2">
      <c r="C166" s="127" t="s">
        <v>203</v>
      </c>
      <c r="D166" s="139"/>
      <c r="E166" s="129">
        <v>4342.2105591641166</v>
      </c>
      <c r="F166" s="130">
        <v>3897.1769654123227</v>
      </c>
      <c r="G166" s="131">
        <v>4344.008898683549</v>
      </c>
      <c r="H166" s="131">
        <v>3896.7301600704031</v>
      </c>
      <c r="I166" s="132">
        <v>583311</v>
      </c>
      <c r="J166" s="133">
        <v>42044</v>
      </c>
      <c r="K166" s="134">
        <v>2533.9081747</v>
      </c>
      <c r="L166" s="135">
        <v>163.83412285</v>
      </c>
      <c r="M166" s="135">
        <v>393.27477281455117</v>
      </c>
      <c r="N166" s="134">
        <v>60.523839803713003</v>
      </c>
      <c r="O166" s="136">
        <v>0.88407165801431975</v>
      </c>
      <c r="P166" s="135">
        <v>0</v>
      </c>
      <c r="Q166" s="137">
        <v>61.407911461727323</v>
      </c>
      <c r="R166" s="137">
        <v>1101.2210013274157</v>
      </c>
      <c r="S166" s="137">
        <v>37.278123049999998</v>
      </c>
      <c r="T166" s="134">
        <v>-4.3231243595810467</v>
      </c>
      <c r="U166" s="134">
        <v>1432.6871733725843</v>
      </c>
      <c r="V166" s="136">
        <v>163.83412285</v>
      </c>
      <c r="W166" s="136">
        <v>355.99664976455119</v>
      </c>
      <c r="X166" s="135">
        <v>57.084787102146279</v>
      </c>
      <c r="Y166" s="138">
        <v>2009.6027330892819</v>
      </c>
    </row>
    <row r="167" spans="3:25" ht="13.5" hidden="1" customHeight="1" outlineLevel="1" x14ac:dyDescent="0.2">
      <c r="C167" s="127" t="s">
        <v>204</v>
      </c>
      <c r="D167" s="139"/>
      <c r="E167" s="129">
        <v>4557.0848943888286</v>
      </c>
      <c r="F167" s="130">
        <v>3913.1561134529943</v>
      </c>
      <c r="G167" s="131">
        <v>4557.8538674894544</v>
      </c>
      <c r="H167" s="131">
        <v>3913.840158429191</v>
      </c>
      <c r="I167" s="132">
        <v>320050</v>
      </c>
      <c r="J167" s="133">
        <v>23733</v>
      </c>
      <c r="K167" s="134">
        <v>1458.74113029</v>
      </c>
      <c r="L167" s="135">
        <v>92.88716848</v>
      </c>
      <c r="M167" s="135">
        <v>254.51777292340506</v>
      </c>
      <c r="N167" s="134">
        <v>39.966366548989235</v>
      </c>
      <c r="O167" s="136">
        <v>0.48507080124921881</v>
      </c>
      <c r="P167" s="135">
        <v>0</v>
      </c>
      <c r="Q167" s="137">
        <v>40.451437350238457</v>
      </c>
      <c r="R167" s="137">
        <v>425.60821599761096</v>
      </c>
      <c r="S167" s="137">
        <v>29.520154249999997</v>
      </c>
      <c r="T167" s="134">
        <v>-2.7783481961210286</v>
      </c>
      <c r="U167" s="134">
        <v>1033.1329142923887</v>
      </c>
      <c r="V167" s="136">
        <v>92.88716848</v>
      </c>
      <c r="W167" s="136">
        <v>224.99761867340504</v>
      </c>
      <c r="X167" s="135">
        <v>37.673089154117427</v>
      </c>
      <c r="Y167" s="138">
        <v>1388.690790599911</v>
      </c>
    </row>
    <row r="168" spans="3:25" ht="13.5" hidden="1" customHeight="1" outlineLevel="1" x14ac:dyDescent="0.2">
      <c r="C168" s="127" t="s">
        <v>205</v>
      </c>
      <c r="D168" s="139"/>
      <c r="E168" s="129">
        <v>4534.2203329651456</v>
      </c>
      <c r="F168" s="130">
        <v>4262.2491637080675</v>
      </c>
      <c r="G168" s="131">
        <v>4535.1714267903735</v>
      </c>
      <c r="H168" s="131">
        <v>4262.9163605970507</v>
      </c>
      <c r="I168" s="132">
        <v>924011</v>
      </c>
      <c r="J168" s="133">
        <v>67599</v>
      </c>
      <c r="K168" s="134">
        <v>4190.54828524</v>
      </c>
      <c r="L168" s="135">
        <v>288.16888305999993</v>
      </c>
      <c r="M168" s="135">
        <v>708.43670243783481</v>
      </c>
      <c r="N168" s="134">
        <v>112.93431501985388</v>
      </c>
      <c r="O168" s="136">
        <v>1.4004397941980689</v>
      </c>
      <c r="P168" s="135">
        <v>3.7501517400000545E-2</v>
      </c>
      <c r="Q168" s="137">
        <v>114.37225633145199</v>
      </c>
      <c r="R168" s="137">
        <v>862.60449320069006</v>
      </c>
      <c r="S168" s="137">
        <v>39.750751999999999</v>
      </c>
      <c r="T168" s="134">
        <v>-6.8441824270476452</v>
      </c>
      <c r="U168" s="134">
        <v>3327.9437920393093</v>
      </c>
      <c r="V168" s="136">
        <v>288.16888305999993</v>
      </c>
      <c r="W168" s="136">
        <v>668.68595043783478</v>
      </c>
      <c r="X168" s="135">
        <v>107.52807390440438</v>
      </c>
      <c r="Y168" s="138">
        <v>4392.326699441549</v>
      </c>
    </row>
    <row r="169" spans="3:25" ht="13.5" hidden="1" customHeight="1" outlineLevel="1" x14ac:dyDescent="0.2">
      <c r="C169" s="127" t="s">
        <v>206</v>
      </c>
      <c r="D169" s="139"/>
      <c r="E169" s="129">
        <v>4302.4714367732804</v>
      </c>
      <c r="F169" s="130">
        <v>4164.3318318829479</v>
      </c>
      <c r="G169" s="131">
        <v>4302.5551281974813</v>
      </c>
      <c r="H169" s="131">
        <v>4165.4333026427967</v>
      </c>
      <c r="I169" s="132">
        <v>1073032</v>
      </c>
      <c r="J169" s="133">
        <v>82110</v>
      </c>
      <c r="K169" s="134">
        <v>4616.7793343200001</v>
      </c>
      <c r="L169" s="135">
        <v>342.02372848000005</v>
      </c>
      <c r="M169" s="135">
        <v>828.62019518010845</v>
      </c>
      <c r="N169" s="134">
        <v>90.461015403669094</v>
      </c>
      <c r="O169" s="136">
        <v>1.6262974285457013</v>
      </c>
      <c r="P169" s="135">
        <v>0</v>
      </c>
      <c r="Q169" s="137">
        <v>92.087312832214792</v>
      </c>
      <c r="R169" s="137">
        <v>1450.341321885335</v>
      </c>
      <c r="S169" s="137">
        <v>67.531756900000005</v>
      </c>
      <c r="T169" s="134">
        <v>-7.4345886482203269</v>
      </c>
      <c r="U169" s="134">
        <v>3166.4380124346649</v>
      </c>
      <c r="V169" s="136">
        <v>342.02372848000005</v>
      </c>
      <c r="W169" s="136">
        <v>761.08843828010856</v>
      </c>
      <c r="X169" s="135">
        <v>84.652724183994451</v>
      </c>
      <c r="Y169" s="138">
        <v>4354.2029033787676</v>
      </c>
    </row>
    <row r="170" spans="3:25" ht="13.5" hidden="1" customHeight="1" outlineLevel="1" x14ac:dyDescent="0.2">
      <c r="C170" s="127" t="s">
        <v>207</v>
      </c>
      <c r="D170" s="139"/>
      <c r="E170" s="129">
        <v>4253.9957672108076</v>
      </c>
      <c r="F170" s="130">
        <v>3942.2424972918125</v>
      </c>
      <c r="G170" s="131">
        <v>4254.4385843629898</v>
      </c>
      <c r="H170" s="131">
        <v>3942.0264099495125</v>
      </c>
      <c r="I170" s="132">
        <v>639048</v>
      </c>
      <c r="J170" s="133">
        <v>45952</v>
      </c>
      <c r="K170" s="134">
        <v>2718.7904684600003</v>
      </c>
      <c r="L170" s="135">
        <v>181.14399759</v>
      </c>
      <c r="M170" s="135">
        <v>447.75157274440079</v>
      </c>
      <c r="N170" s="134">
        <v>55.629963452863294</v>
      </c>
      <c r="O170" s="136">
        <v>0.96854718136763251</v>
      </c>
      <c r="P170" s="135">
        <v>0</v>
      </c>
      <c r="Q170" s="137">
        <v>56.598510634230934</v>
      </c>
      <c r="R170" s="137">
        <v>1146.7188186598612</v>
      </c>
      <c r="S170" s="137">
        <v>41.398382350000006</v>
      </c>
      <c r="T170" s="134">
        <v>-4.1021271267442758</v>
      </c>
      <c r="U170" s="134">
        <v>1572.0716498001391</v>
      </c>
      <c r="V170" s="136">
        <v>181.14399759</v>
      </c>
      <c r="W170" s="136">
        <v>406.35319039440077</v>
      </c>
      <c r="X170" s="135">
        <v>52.496383507486662</v>
      </c>
      <c r="Y170" s="138">
        <v>2212.0652212920268</v>
      </c>
    </row>
    <row r="171" spans="3:25" ht="13.5" hidden="1" customHeight="1" outlineLevel="1" x14ac:dyDescent="0.2">
      <c r="C171" s="127" t="s">
        <v>208</v>
      </c>
      <c r="D171" s="139"/>
      <c r="E171" s="129">
        <v>4579.2281805504526</v>
      </c>
      <c r="F171" s="130">
        <v>4038.9480546797749</v>
      </c>
      <c r="G171" s="131">
        <v>4581.2390324906946</v>
      </c>
      <c r="H171" s="131">
        <v>4037.8570439345231</v>
      </c>
      <c r="I171" s="132">
        <v>750184</v>
      </c>
      <c r="J171" s="133">
        <v>54126</v>
      </c>
      <c r="K171" s="134">
        <v>3436.7722223499995</v>
      </c>
      <c r="L171" s="135">
        <v>218.55305035999999</v>
      </c>
      <c r="M171" s="135">
        <v>540.46857979350534</v>
      </c>
      <c r="N171" s="134">
        <v>92.256463157700409</v>
      </c>
      <c r="O171" s="136">
        <v>1.1369859520835617</v>
      </c>
      <c r="P171" s="135">
        <v>0</v>
      </c>
      <c r="Q171" s="137">
        <v>93.393449109783958</v>
      </c>
      <c r="R171" s="137">
        <v>1135.2620251929729</v>
      </c>
      <c r="S171" s="137">
        <v>44.553472500000005</v>
      </c>
      <c r="T171" s="134">
        <v>-5.722203191469946</v>
      </c>
      <c r="U171" s="134">
        <v>2301.5101971570275</v>
      </c>
      <c r="V171" s="136">
        <v>218.55305035999999</v>
      </c>
      <c r="W171" s="136">
        <v>495.9151072935054</v>
      </c>
      <c r="X171" s="135">
        <v>87.671245918314014</v>
      </c>
      <c r="Y171" s="138">
        <v>3103.649600728847</v>
      </c>
    </row>
    <row r="172" spans="3:25" ht="13.5" hidden="1" customHeight="1" outlineLevel="1" x14ac:dyDescent="0.2">
      <c r="C172" s="127" t="s">
        <v>209</v>
      </c>
      <c r="D172" s="139"/>
      <c r="E172" s="129">
        <v>4535.0997460451572</v>
      </c>
      <c r="F172" s="130">
        <v>4103.3133790276479</v>
      </c>
      <c r="G172" s="131">
        <v>4535.8934972832276</v>
      </c>
      <c r="H172" s="131">
        <v>4102.5189308723666</v>
      </c>
      <c r="I172" s="132">
        <v>688869</v>
      </c>
      <c r="J172" s="133">
        <v>51687</v>
      </c>
      <c r="K172" s="134">
        <v>3124.6364175799999</v>
      </c>
      <c r="L172" s="135">
        <v>212.04689597999999</v>
      </c>
      <c r="M172" s="135">
        <v>430.67944384977312</v>
      </c>
      <c r="N172" s="134">
        <v>83.061210033199316</v>
      </c>
      <c r="O172" s="136">
        <v>1.0440563592743262</v>
      </c>
      <c r="P172" s="135">
        <v>0</v>
      </c>
      <c r="Q172" s="137">
        <v>84.105266392473624</v>
      </c>
      <c r="R172" s="137">
        <v>969.80994594117294</v>
      </c>
      <c r="S172" s="137">
        <v>27.351336</v>
      </c>
      <c r="T172" s="134">
        <v>-4.8367270133711422</v>
      </c>
      <c r="U172" s="134">
        <v>2154.8264716388271</v>
      </c>
      <c r="V172" s="136">
        <v>212.04689597999999</v>
      </c>
      <c r="W172" s="136">
        <v>403.32810784977318</v>
      </c>
      <c r="X172" s="135">
        <v>79.268539379102506</v>
      </c>
      <c r="Y172" s="138">
        <v>2849.4700148477027</v>
      </c>
    </row>
    <row r="173" spans="3:25" ht="13.5" hidden="1" customHeight="1" outlineLevel="1" x14ac:dyDescent="0.2">
      <c r="C173" s="140"/>
      <c r="D173" s="141"/>
      <c r="E173" s="142"/>
      <c r="F173" s="143"/>
      <c r="G173" s="144"/>
      <c r="H173" s="145"/>
      <c r="I173" s="146"/>
      <c r="J173" s="147"/>
      <c r="K173" s="148"/>
      <c r="L173" s="149"/>
      <c r="M173" s="149"/>
      <c r="N173" s="148"/>
      <c r="O173" s="150"/>
      <c r="P173" s="149"/>
      <c r="Q173" s="151"/>
      <c r="R173" s="148"/>
      <c r="S173" s="148"/>
      <c r="T173" s="148"/>
      <c r="U173" s="148"/>
      <c r="V173" s="150"/>
      <c r="W173" s="150"/>
      <c r="X173" s="149"/>
      <c r="Y173" s="152"/>
    </row>
    <row r="174" spans="3:25" ht="13.5" hidden="1" customHeight="1" outlineLevel="1" x14ac:dyDescent="0.2">
      <c r="E174" s="155"/>
      <c r="F174" s="155"/>
      <c r="G174" s="155"/>
      <c r="H174" s="155"/>
      <c r="I174" s="155"/>
      <c r="J174" s="155"/>
      <c r="K174" s="155"/>
      <c r="L174" s="155"/>
      <c r="M174" s="155"/>
      <c r="N174" s="155"/>
      <c r="O174" s="155"/>
      <c r="P174" s="155"/>
      <c r="Q174" s="155"/>
      <c r="R174" s="155"/>
      <c r="S174" s="155"/>
      <c r="T174" s="155"/>
      <c r="U174" s="155"/>
      <c r="V174" s="155"/>
      <c r="W174" s="155"/>
      <c r="X174" s="155"/>
      <c r="Y174" s="156"/>
    </row>
    <row r="175" spans="3:25" ht="13.5" hidden="1" customHeight="1" outlineLevel="1" x14ac:dyDescent="0.2">
      <c r="C175" s="157" t="s">
        <v>210</v>
      </c>
      <c r="D175" s="158" t="s">
        <v>211</v>
      </c>
    </row>
    <row r="176" spans="3:25" ht="13.5" hidden="1" customHeight="1" outlineLevel="1" x14ac:dyDescent="0.2">
      <c r="C176" s="157" t="s">
        <v>212</v>
      </c>
      <c r="D176" s="158" t="s">
        <v>213</v>
      </c>
    </row>
    <row r="177" spans="3:4" s="15" customFormat="1" hidden="1" outlineLevel="1" x14ac:dyDescent="0.2">
      <c r="C177" s="157" t="s">
        <v>214</v>
      </c>
      <c r="D177" s="158" t="s">
        <v>215</v>
      </c>
    </row>
    <row r="178" spans="3:4" s="15" customFormat="1" hidden="1" outlineLevel="1" x14ac:dyDescent="0.2">
      <c r="C178" s="157" t="s">
        <v>216</v>
      </c>
      <c r="D178" s="158" t="s">
        <v>217</v>
      </c>
    </row>
    <row r="179" spans="3:4" s="15" customFormat="1" hidden="1" outlineLevel="1" x14ac:dyDescent="0.2">
      <c r="C179" s="157" t="s">
        <v>218</v>
      </c>
      <c r="D179" s="158" t="s">
        <v>219</v>
      </c>
    </row>
    <row r="180" spans="3:4" s="15" customFormat="1" hidden="1" outlineLevel="1" x14ac:dyDescent="0.2">
      <c r="C180" s="157" t="s">
        <v>220</v>
      </c>
      <c r="D180" s="158" t="s">
        <v>221</v>
      </c>
    </row>
    <row r="181" spans="3:4" collapsed="1" x14ac:dyDescent="0.2"/>
  </sheetData>
  <autoFilter ref="A6:Y157">
    <filterColumn colId="2">
      <filters>
        <filter val="392"/>
      </filters>
    </filterColumn>
  </autoFilter>
  <mergeCells count="18">
    <mergeCell ref="S4:S5"/>
    <mergeCell ref="T4:T5"/>
    <mergeCell ref="K4:L4"/>
    <mergeCell ref="N4:N5"/>
    <mergeCell ref="O4:O5"/>
    <mergeCell ref="P4:P5"/>
    <mergeCell ref="Q4:Q5"/>
    <mergeCell ref="R4:R5"/>
    <mergeCell ref="C1:D5"/>
    <mergeCell ref="E1:F2"/>
    <mergeCell ref="G1:Y2"/>
    <mergeCell ref="E3:F4"/>
    <mergeCell ref="G3:M3"/>
    <mergeCell ref="N3:Q3"/>
    <mergeCell ref="R3:T3"/>
    <mergeCell ref="U3:Y4"/>
    <mergeCell ref="G4:H4"/>
    <mergeCell ref="I4:J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topLeftCell="A6" workbookViewId="0">
      <selection activeCell="B36" sqref="B36"/>
    </sheetView>
  </sheetViews>
  <sheetFormatPr defaultRowHeight="15" outlineLevelRow="1" x14ac:dyDescent="0.25"/>
  <cols>
    <col min="1" max="1" width="28.5703125" style="2" customWidth="1"/>
    <col min="2" max="6" width="12.5703125" style="2" customWidth="1"/>
    <col min="7" max="16384" width="9.140625" style="2"/>
  </cols>
  <sheetData>
    <row r="1" spans="1:5" x14ac:dyDescent="0.25">
      <c r="A1" s="2" t="s">
        <v>299</v>
      </c>
    </row>
    <row r="2" spans="1:5" x14ac:dyDescent="0.25">
      <c r="A2" s="2" t="s">
        <v>300</v>
      </c>
    </row>
    <row r="3" spans="1:5" x14ac:dyDescent="0.25">
      <c r="A3" s="2" t="s">
        <v>301</v>
      </c>
    </row>
    <row r="4" spans="1:5" x14ac:dyDescent="0.25">
      <c r="A4" s="2" t="s">
        <v>302</v>
      </c>
    </row>
    <row r="6" spans="1:5" x14ac:dyDescent="0.25">
      <c r="A6" s="2" t="s">
        <v>303</v>
      </c>
    </row>
    <row r="7" spans="1:5" x14ac:dyDescent="0.25">
      <c r="A7" s="2" t="s">
        <v>304</v>
      </c>
    </row>
    <row r="8" spans="1:5" x14ac:dyDescent="0.25">
      <c r="B8" s="2" t="s">
        <v>305</v>
      </c>
      <c r="C8" s="2" t="s">
        <v>305</v>
      </c>
      <c r="D8" s="2" t="s">
        <v>305</v>
      </c>
      <c r="E8" s="2" t="s">
        <v>305</v>
      </c>
    </row>
    <row r="9" spans="1:5" x14ac:dyDescent="0.25">
      <c r="B9" s="2" t="s">
        <v>306</v>
      </c>
      <c r="C9" s="2" t="s">
        <v>307</v>
      </c>
      <c r="D9" s="2" t="s">
        <v>308</v>
      </c>
      <c r="E9" s="2" t="s">
        <v>309</v>
      </c>
    </row>
    <row r="10" spans="1:5" x14ac:dyDescent="0.25">
      <c r="A10" s="2" t="s">
        <v>310</v>
      </c>
    </row>
    <row r="11" spans="1:5" x14ac:dyDescent="0.25">
      <c r="A11" s="2" t="s">
        <v>311</v>
      </c>
      <c r="B11" s="2" t="s">
        <v>312</v>
      </c>
      <c r="C11" s="2" t="s">
        <v>312</v>
      </c>
      <c r="D11" s="2" t="s">
        <v>312</v>
      </c>
      <c r="E11" s="2" t="s">
        <v>313</v>
      </c>
    </row>
    <row r="12" spans="1:5" x14ac:dyDescent="0.25">
      <c r="A12" s="2" t="s">
        <v>1</v>
      </c>
    </row>
    <row r="13" spans="1:5" hidden="1" outlineLevel="1" x14ac:dyDescent="0.25">
      <c r="A13" s="2" t="s">
        <v>315</v>
      </c>
      <c r="B13" s="247">
        <v>249201</v>
      </c>
      <c r="C13" s="247">
        <v>298009</v>
      </c>
      <c r="D13" s="247">
        <v>331274</v>
      </c>
      <c r="E13" s="247">
        <v>279990</v>
      </c>
    </row>
    <row r="14" spans="1:5" hidden="1" outlineLevel="1" x14ac:dyDescent="0.25">
      <c r="A14" s="2" t="s">
        <v>316</v>
      </c>
      <c r="B14" s="247">
        <v>18374</v>
      </c>
      <c r="C14" s="247">
        <v>21888</v>
      </c>
      <c r="D14" s="247">
        <v>27434</v>
      </c>
      <c r="E14" s="247">
        <v>20234</v>
      </c>
    </row>
    <row r="15" spans="1:5" hidden="1" outlineLevel="1" x14ac:dyDescent="0.25">
      <c r="A15" s="2" t="s">
        <v>317</v>
      </c>
      <c r="B15" s="247">
        <v>39260</v>
      </c>
      <c r="C15" s="247">
        <v>47525</v>
      </c>
      <c r="D15" s="247">
        <v>47249</v>
      </c>
      <c r="E15" s="247">
        <v>41859</v>
      </c>
    </row>
    <row r="16" spans="1:5" hidden="1" outlineLevel="1" x14ac:dyDescent="0.25">
      <c r="A16" s="2" t="s">
        <v>318</v>
      </c>
      <c r="B16" s="2" t="s">
        <v>314</v>
      </c>
      <c r="C16" s="2" t="s">
        <v>314</v>
      </c>
      <c r="D16" s="2" t="s">
        <v>314</v>
      </c>
      <c r="E16" s="247">
        <v>1736</v>
      </c>
    </row>
    <row r="17" spans="1:5" hidden="1" outlineLevel="1" x14ac:dyDescent="0.25">
      <c r="A17" s="2" t="s">
        <v>319</v>
      </c>
      <c r="B17" s="247">
        <v>1322</v>
      </c>
      <c r="C17" s="2">
        <v>960</v>
      </c>
      <c r="D17" s="2">
        <v>960</v>
      </c>
      <c r="E17" s="247">
        <v>2067</v>
      </c>
    </row>
    <row r="18" spans="1:5" hidden="1" outlineLevel="1" x14ac:dyDescent="0.25">
      <c r="A18" s="2" t="s">
        <v>320</v>
      </c>
      <c r="B18" s="247">
        <v>3215</v>
      </c>
      <c r="C18" s="247">
        <v>5215</v>
      </c>
      <c r="D18" s="247">
        <v>5215</v>
      </c>
      <c r="E18" s="247">
        <v>5215</v>
      </c>
    </row>
    <row r="19" spans="1:5" hidden="1" outlineLevel="1" x14ac:dyDescent="0.25">
      <c r="A19" s="2" t="s">
        <v>321</v>
      </c>
      <c r="B19" s="247">
        <v>2597</v>
      </c>
      <c r="C19" s="247">
        <v>2445</v>
      </c>
      <c r="D19" s="247">
        <v>2445</v>
      </c>
      <c r="E19" s="247">
        <v>2445</v>
      </c>
    </row>
    <row r="20" spans="1:5" hidden="1" outlineLevel="1" x14ac:dyDescent="0.25">
      <c r="A20" s="2" t="s">
        <v>322</v>
      </c>
      <c r="B20" s="247">
        <v>1106</v>
      </c>
      <c r="C20" s="247">
        <v>1041</v>
      </c>
      <c r="D20" s="247">
        <v>1041</v>
      </c>
      <c r="E20" s="247">
        <v>1041</v>
      </c>
    </row>
    <row r="21" spans="1:5" hidden="1" outlineLevel="1" x14ac:dyDescent="0.25">
      <c r="A21" s="2" t="s">
        <v>323</v>
      </c>
      <c r="B21" s="247">
        <v>4000</v>
      </c>
      <c r="C21" s="247">
        <v>4000</v>
      </c>
      <c r="D21" s="247">
        <v>4000</v>
      </c>
      <c r="E21" s="247">
        <v>4000</v>
      </c>
    </row>
    <row r="22" spans="1:5" hidden="1" outlineLevel="1" x14ac:dyDescent="0.25">
      <c r="A22" s="2" t="s">
        <v>324</v>
      </c>
      <c r="B22" s="247">
        <v>21211</v>
      </c>
      <c r="C22" s="247">
        <v>21211</v>
      </c>
      <c r="D22" s="247">
        <v>21211</v>
      </c>
      <c r="E22" s="247">
        <v>21211</v>
      </c>
    </row>
    <row r="23" spans="1:5" hidden="1" outlineLevel="1" x14ac:dyDescent="0.25">
      <c r="A23" s="2" t="s">
        <v>325</v>
      </c>
      <c r="B23" s="247">
        <v>5553</v>
      </c>
      <c r="C23" s="247">
        <v>5553</v>
      </c>
      <c r="D23" s="247">
        <v>5553</v>
      </c>
      <c r="E23" s="247">
        <v>5553</v>
      </c>
    </row>
    <row r="24" spans="1:5" hidden="1" outlineLevel="1" x14ac:dyDescent="0.25">
      <c r="A24" s="2" t="s">
        <v>326</v>
      </c>
      <c r="B24" s="2">
        <v>5</v>
      </c>
      <c r="C24" s="2">
        <v>5</v>
      </c>
      <c r="D24" s="2">
        <v>5</v>
      </c>
      <c r="E24" s="2">
        <v>5</v>
      </c>
    </row>
    <row r="25" spans="1:5" hidden="1" outlineLevel="1" x14ac:dyDescent="0.25">
      <c r="A25" s="2" t="s">
        <v>327</v>
      </c>
      <c r="B25" s="2">
        <v>231</v>
      </c>
      <c r="C25" s="2">
        <v>231</v>
      </c>
      <c r="D25" s="2">
        <v>231</v>
      </c>
      <c r="E25" s="2">
        <v>231</v>
      </c>
    </row>
    <row r="26" spans="1:5" hidden="1" outlineLevel="1" x14ac:dyDescent="0.25">
      <c r="A26" s="2" t="s">
        <v>328</v>
      </c>
      <c r="B26" s="247">
        <v>1693</v>
      </c>
      <c r="C26" s="247">
        <v>1693</v>
      </c>
      <c r="D26" s="247">
        <v>1693</v>
      </c>
      <c r="E26" s="247">
        <v>1693</v>
      </c>
    </row>
    <row r="27" spans="1:5" hidden="1" outlineLevel="1" x14ac:dyDescent="0.25">
      <c r="A27" s="2" t="s">
        <v>329</v>
      </c>
      <c r="B27" s="2">
        <v>130</v>
      </c>
      <c r="C27" s="2">
        <v>130</v>
      </c>
      <c r="D27" s="2">
        <v>130</v>
      </c>
      <c r="E27" s="2">
        <v>130</v>
      </c>
    </row>
    <row r="28" spans="1:5" hidden="1" outlineLevel="1" x14ac:dyDescent="0.25">
      <c r="A28" s="2" t="s">
        <v>330</v>
      </c>
      <c r="B28" s="2">
        <v>79</v>
      </c>
      <c r="C28" s="2">
        <v>79</v>
      </c>
      <c r="D28" s="2">
        <v>79</v>
      </c>
      <c r="E28" s="2">
        <v>79</v>
      </c>
    </row>
    <row r="29" spans="1:5" hidden="1" outlineLevel="1" x14ac:dyDescent="0.25">
      <c r="A29" s="2" t="s">
        <v>331</v>
      </c>
      <c r="B29" s="2">
        <v>188</v>
      </c>
      <c r="C29" s="2">
        <v>188</v>
      </c>
      <c r="D29" s="2">
        <v>188</v>
      </c>
      <c r="E29" s="2">
        <v>188</v>
      </c>
    </row>
    <row r="30" spans="1:5" hidden="1" outlineLevel="1" x14ac:dyDescent="0.25">
      <c r="A30" s="2" t="s">
        <v>332</v>
      </c>
      <c r="B30" s="247">
        <v>-69904</v>
      </c>
      <c r="C30" s="2" t="s">
        <v>314</v>
      </c>
      <c r="D30" s="2" t="s">
        <v>314</v>
      </c>
      <c r="E30" s="2" t="s">
        <v>314</v>
      </c>
    </row>
    <row r="31" spans="1:5" hidden="1" outlineLevel="1" x14ac:dyDescent="0.25">
      <c r="A31" s="2" t="s">
        <v>333</v>
      </c>
      <c r="B31" s="2" t="s">
        <v>314</v>
      </c>
      <c r="C31" s="2" t="s">
        <v>314</v>
      </c>
      <c r="D31" s="247">
        <v>-116304</v>
      </c>
      <c r="E31" s="247">
        <v>-128520</v>
      </c>
    </row>
    <row r="32" spans="1:5" hidden="1" outlineLevel="1" x14ac:dyDescent="0.25">
      <c r="A32" s="2" t="s">
        <v>334</v>
      </c>
      <c r="B32" s="2" t="s">
        <v>314</v>
      </c>
      <c r="C32" s="247">
        <v>-82785</v>
      </c>
      <c r="D32" s="2" t="s">
        <v>314</v>
      </c>
      <c r="E32" s="2" t="s">
        <v>314</v>
      </c>
    </row>
    <row r="33" spans="1:5" hidden="1" outlineLevel="1" x14ac:dyDescent="0.25">
      <c r="A33" s="2" t="s">
        <v>335</v>
      </c>
      <c r="B33" s="247">
        <v>-17734</v>
      </c>
      <c r="C33" s="247">
        <v>-9741</v>
      </c>
      <c r="D33" s="247">
        <v>-9741</v>
      </c>
      <c r="E33" s="247">
        <v>-9741</v>
      </c>
    </row>
    <row r="34" spans="1:5" collapsed="1" x14ac:dyDescent="0.25">
      <c r="A34" s="2" t="s">
        <v>336</v>
      </c>
      <c r="B34" s="2" t="s">
        <v>312</v>
      </c>
      <c r="C34" s="2" t="s">
        <v>312</v>
      </c>
      <c r="D34" s="2" t="s">
        <v>312</v>
      </c>
      <c r="E34" s="2" t="s">
        <v>312</v>
      </c>
    </row>
    <row r="35" spans="1:5" ht="15.75" thickBot="1" x14ac:dyDescent="0.3"/>
    <row r="36" spans="1:5" ht="15.75" thickBot="1" x14ac:dyDescent="0.3">
      <c r="A36" s="277" t="s">
        <v>271</v>
      </c>
      <c r="B36" s="289">
        <v>260527</v>
      </c>
      <c r="C36" s="289">
        <v>317647</v>
      </c>
      <c r="D36" s="289">
        <v>322663</v>
      </c>
      <c r="E36" s="290">
        <v>249416</v>
      </c>
    </row>
    <row r="37" spans="1:5" x14ac:dyDescent="0.25">
      <c r="A37" s="2" t="s">
        <v>336</v>
      </c>
      <c r="B37" s="2" t="s">
        <v>337</v>
      </c>
      <c r="C37" s="2" t="s">
        <v>337</v>
      </c>
      <c r="D37" s="2" t="s">
        <v>337</v>
      </c>
      <c r="E37" s="2" t="s">
        <v>337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workbookViewId="0">
      <selection activeCell="A16" sqref="A16"/>
    </sheetView>
  </sheetViews>
  <sheetFormatPr defaultRowHeight="15" x14ac:dyDescent="0.25"/>
  <cols>
    <col min="1" max="1" width="49.28515625" style="2" customWidth="1"/>
    <col min="2" max="2" width="15" style="2" customWidth="1"/>
    <col min="3" max="3" width="12.140625" style="2" customWidth="1"/>
    <col min="4" max="4" width="12.5703125" style="2" customWidth="1"/>
    <col min="5" max="5" width="6.42578125" style="2" customWidth="1"/>
    <col min="6" max="6" width="9.5703125" style="2" customWidth="1"/>
    <col min="7" max="7" width="6.140625" style="2" customWidth="1"/>
    <col min="8" max="8" width="7.42578125" style="2" hidden="1" customWidth="1"/>
    <col min="9" max="9" width="12" style="2" customWidth="1"/>
    <col min="10" max="10" width="6.85546875" style="2" customWidth="1"/>
    <col min="11" max="11" width="6.7109375" style="2" customWidth="1"/>
    <col min="12" max="12" width="10.140625" style="2" customWidth="1"/>
    <col min="13" max="13" width="9.85546875" style="2" customWidth="1"/>
    <col min="14" max="16384" width="9.140625" style="2"/>
  </cols>
  <sheetData>
    <row r="1" spans="1:4" x14ac:dyDescent="0.25">
      <c r="A1" s="248" t="s">
        <v>267</v>
      </c>
    </row>
    <row r="2" spans="1:4" x14ac:dyDescent="0.25">
      <c r="A2" s="14" t="s">
        <v>268</v>
      </c>
    </row>
    <row r="3" spans="1:4" ht="45" x14ac:dyDescent="0.25">
      <c r="B3" s="249" t="s">
        <v>269</v>
      </c>
      <c r="C3" s="250" t="s">
        <v>270</v>
      </c>
      <c r="D3" s="251" t="s">
        <v>271</v>
      </c>
    </row>
    <row r="4" spans="1:4" ht="15.75" thickBot="1" x14ac:dyDescent="0.3">
      <c r="A4" s="2" t="s">
        <v>272</v>
      </c>
      <c r="B4" s="12">
        <v>75000</v>
      </c>
      <c r="C4" s="12"/>
      <c r="D4" s="252">
        <f>(B4)</f>
        <v>75000</v>
      </c>
    </row>
    <row r="5" spans="1:4" ht="15.75" thickBot="1" x14ac:dyDescent="0.3">
      <c r="A5" s="277" t="s">
        <v>273</v>
      </c>
      <c r="B5" s="278">
        <v>224036</v>
      </c>
      <c r="C5" s="278"/>
      <c r="D5" s="279"/>
    </row>
    <row r="6" spans="1:4" x14ac:dyDescent="0.25">
      <c r="A6" s="2" t="s">
        <v>274</v>
      </c>
      <c r="B6" s="254">
        <v>173799</v>
      </c>
      <c r="C6" s="254"/>
      <c r="D6" s="253"/>
    </row>
    <row r="7" spans="1:4" x14ac:dyDescent="0.25">
      <c r="A7" s="2" t="s">
        <v>275</v>
      </c>
      <c r="B7" s="255">
        <v>0</v>
      </c>
      <c r="C7" s="255">
        <v>28484</v>
      </c>
      <c r="D7" s="256">
        <f>SUM(B5:C7)</f>
        <v>426319</v>
      </c>
    </row>
    <row r="8" spans="1:4" x14ac:dyDescent="0.25">
      <c r="A8" s="2" t="s">
        <v>276</v>
      </c>
      <c r="B8" s="12">
        <f>SUM(B4:B7)</f>
        <v>472835</v>
      </c>
      <c r="C8" s="12">
        <f>SUM(C4:C7)</f>
        <v>28484</v>
      </c>
      <c r="D8" s="252">
        <f>SUM(D4:D7)</f>
        <v>501319</v>
      </c>
    </row>
    <row r="9" spans="1:4" x14ac:dyDescent="0.25">
      <c r="A9" s="2" t="s">
        <v>277</v>
      </c>
      <c r="B9" s="257">
        <v>134615</v>
      </c>
      <c r="C9" s="257">
        <v>0</v>
      </c>
      <c r="D9" s="256">
        <f>SUM(B9:C9)</f>
        <v>134615</v>
      </c>
    </row>
    <row r="10" spans="1:4" ht="15.75" thickBot="1" x14ac:dyDescent="0.3">
      <c r="A10" s="2" t="s">
        <v>278</v>
      </c>
      <c r="B10" s="12">
        <f>(B8-B9)</f>
        <v>338220</v>
      </c>
      <c r="C10" s="12">
        <f>(C8-C9)</f>
        <v>28484</v>
      </c>
      <c r="D10" s="252">
        <f>(D8-D9)</f>
        <v>366704</v>
      </c>
    </row>
    <row r="11" spans="1:4" ht="15.75" thickBot="1" x14ac:dyDescent="0.3">
      <c r="A11" s="277" t="s">
        <v>279</v>
      </c>
      <c r="B11" s="278">
        <v>103711</v>
      </c>
      <c r="C11" s="278">
        <v>0</v>
      </c>
      <c r="D11" s="280">
        <f>SUM(B11:C11)</f>
        <v>103711</v>
      </c>
    </row>
    <row r="12" spans="1:4" s="261" customFormat="1" x14ac:dyDescent="0.25">
      <c r="A12" s="258" t="s">
        <v>280</v>
      </c>
      <c r="B12" s="259">
        <f>SUM(B10:B11)</f>
        <v>441931</v>
      </c>
      <c r="C12" s="259">
        <f>SUM(C10:C11)</f>
        <v>28484</v>
      </c>
      <c r="D12" s="260">
        <f>SUM(D10:D11)</f>
        <v>470415</v>
      </c>
    </row>
    <row r="13" spans="1:4" s="261" customFormat="1" x14ac:dyDescent="0.25">
      <c r="A13" s="258" t="s">
        <v>281</v>
      </c>
      <c r="B13" s="262">
        <v>164178</v>
      </c>
      <c r="C13" s="262">
        <v>0</v>
      </c>
      <c r="D13" s="263">
        <f>SUM(B13:C13)</f>
        <v>164178</v>
      </c>
    </row>
    <row r="14" spans="1:4" s="261" customFormat="1" ht="15.75" thickBot="1" x14ac:dyDescent="0.3">
      <c r="A14" s="258" t="s">
        <v>282</v>
      </c>
      <c r="B14" s="259">
        <f>(B12-B13)</f>
        <v>277753</v>
      </c>
      <c r="C14" s="259">
        <f>(C12-C13)</f>
        <v>28484</v>
      </c>
      <c r="D14" s="260">
        <f>(D12-D13)</f>
        <v>306237</v>
      </c>
    </row>
    <row r="15" spans="1:4" s="264" customFormat="1" ht="15.75" thickBot="1" x14ac:dyDescent="0.3">
      <c r="A15" s="286" t="s">
        <v>283</v>
      </c>
      <c r="B15" s="287">
        <v>116304</v>
      </c>
      <c r="C15" s="287">
        <v>0</v>
      </c>
      <c r="D15" s="288">
        <f>SUM(B15:C15)</f>
        <v>116304</v>
      </c>
    </row>
    <row r="16" spans="1:4" s="14" customFormat="1" x14ac:dyDescent="0.25">
      <c r="A16" s="265" t="s">
        <v>284</v>
      </c>
      <c r="B16" s="281">
        <f>SUM(B14:B15)</f>
        <v>394057</v>
      </c>
      <c r="C16" s="281">
        <f>SUM(C14:C15)</f>
        <v>28484</v>
      </c>
      <c r="D16" s="282">
        <f>SUM(D14:D15)</f>
        <v>422541</v>
      </c>
    </row>
    <row r="17" spans="1:4" s="14" customFormat="1" x14ac:dyDescent="0.25">
      <c r="A17" s="265"/>
      <c r="B17" s="266"/>
      <c r="C17" s="266"/>
    </row>
    <row r="18" spans="1:4" s="269" customFormat="1" x14ac:dyDescent="0.25">
      <c r="A18" s="267" t="s">
        <v>285</v>
      </c>
      <c r="B18" s="268"/>
      <c r="C18" s="268"/>
    </row>
    <row r="19" spans="1:4" s="258" customFormat="1" x14ac:dyDescent="0.25">
      <c r="A19" s="258" t="s">
        <v>286</v>
      </c>
      <c r="B19" s="259">
        <f>144489-4332</f>
        <v>140157</v>
      </c>
      <c r="C19" s="259"/>
      <c r="D19" s="270">
        <f t="shared" ref="D19:D22" si="0">SUM(B19:C19)</f>
        <v>140157</v>
      </c>
    </row>
    <row r="20" spans="1:4" s="258" customFormat="1" x14ac:dyDescent="0.25">
      <c r="A20" s="258" t="s">
        <v>287</v>
      </c>
      <c r="B20" s="259">
        <v>44396</v>
      </c>
      <c r="C20" s="259"/>
      <c r="D20" s="270">
        <f t="shared" si="0"/>
        <v>44396</v>
      </c>
    </row>
    <row r="21" spans="1:4" s="258" customFormat="1" x14ac:dyDescent="0.25">
      <c r="A21" s="258" t="s">
        <v>288</v>
      </c>
      <c r="B21" s="259">
        <v>50000</v>
      </c>
      <c r="C21" s="259"/>
      <c r="D21" s="270">
        <f t="shared" si="0"/>
        <v>50000</v>
      </c>
    </row>
    <row r="22" spans="1:4" s="258" customFormat="1" x14ac:dyDescent="0.25">
      <c r="A22" s="258" t="s">
        <v>289</v>
      </c>
      <c r="B22" s="259"/>
      <c r="C22" s="259">
        <v>5400</v>
      </c>
      <c r="D22" s="270">
        <f t="shared" si="0"/>
        <v>5400</v>
      </c>
    </row>
    <row r="23" spans="1:4" s="258" customFormat="1" x14ac:dyDescent="0.25">
      <c r="B23" s="271">
        <f>SUM(B19:B22)</f>
        <v>234553</v>
      </c>
      <c r="C23" s="271">
        <f>SUM(C19:C22)</f>
        <v>5400</v>
      </c>
      <c r="D23" s="272">
        <f>SUM(D19:D22)</f>
        <v>239953</v>
      </c>
    </row>
    <row r="24" spans="1:4" s="258" customFormat="1" x14ac:dyDescent="0.25">
      <c r="B24" s="259"/>
      <c r="C24" s="259"/>
    </row>
    <row r="25" spans="1:4" s="269" customFormat="1" ht="15.75" thickBot="1" x14ac:dyDescent="0.3">
      <c r="A25" s="269" t="s">
        <v>290</v>
      </c>
      <c r="B25" s="268">
        <f>(B16-B23)</f>
        <v>159504</v>
      </c>
      <c r="C25" s="268">
        <f>(C16-C23)</f>
        <v>23084</v>
      </c>
      <c r="D25" s="273">
        <f>SUM(B25:C25)</f>
        <v>182588</v>
      </c>
    </row>
    <row r="26" spans="1:4" s="269" customFormat="1" ht="15.75" thickBot="1" x14ac:dyDescent="0.3">
      <c r="A26" s="283" t="s">
        <v>291</v>
      </c>
      <c r="B26" s="284">
        <v>128520</v>
      </c>
      <c r="C26" s="284">
        <v>0</v>
      </c>
      <c r="D26" s="285">
        <f>SUM(B26:C26)</f>
        <v>128520</v>
      </c>
    </row>
    <row r="27" spans="1:4" s="14" customFormat="1" x14ac:dyDescent="0.25">
      <c r="A27" s="265" t="s">
        <v>292</v>
      </c>
      <c r="B27" s="266">
        <f>SUM(B25:B26)</f>
        <v>288024</v>
      </c>
      <c r="C27" s="266">
        <f>SUM(C25:C26)</f>
        <v>23084</v>
      </c>
      <c r="D27" s="274">
        <f>SUM(D25:D26)</f>
        <v>311108</v>
      </c>
    </row>
    <row r="28" spans="1:4" s="258" customFormat="1" x14ac:dyDescent="0.25">
      <c r="B28" s="259"/>
      <c r="C28" s="259"/>
    </row>
    <row r="29" spans="1:4" x14ac:dyDescent="0.25">
      <c r="A29" s="267" t="s">
        <v>293</v>
      </c>
    </row>
    <row r="30" spans="1:4" x14ac:dyDescent="0.25">
      <c r="A30" s="258" t="s">
        <v>294</v>
      </c>
      <c r="B30" s="12">
        <f>('[5]00409 SARS'!I16)</f>
        <v>133377.60000000001</v>
      </c>
      <c r="C30" s="12"/>
    </row>
    <row r="31" spans="1:4" x14ac:dyDescent="0.25">
      <c r="A31" s="258" t="s">
        <v>295</v>
      </c>
      <c r="B31" s="12">
        <f>288024-15447-B30-B32</f>
        <v>94803.4</v>
      </c>
      <c r="C31" s="12"/>
    </row>
    <row r="32" spans="1:4" x14ac:dyDescent="0.25">
      <c r="A32" s="258" t="s">
        <v>287</v>
      </c>
      <c r="B32" s="259">
        <v>44396</v>
      </c>
      <c r="C32" s="259"/>
    </row>
    <row r="33" spans="1:5" s="275" customFormat="1" x14ac:dyDescent="0.25">
      <c r="A33" s="258" t="s">
        <v>296</v>
      </c>
      <c r="B33" s="262"/>
      <c r="C33" s="262">
        <v>23084</v>
      </c>
      <c r="E33" s="276" t="s">
        <v>297</v>
      </c>
    </row>
    <row r="34" spans="1:5" x14ac:dyDescent="0.25">
      <c r="B34" s="12">
        <f>SUM(B30:B33)</f>
        <v>272577</v>
      </c>
      <c r="C34" s="12">
        <f>SUM(C30:C33)</f>
        <v>23084</v>
      </c>
    </row>
    <row r="36" spans="1:5" s="14" customFormat="1" x14ac:dyDescent="0.25">
      <c r="A36" s="265" t="s">
        <v>298</v>
      </c>
      <c r="B36" s="266">
        <f>(B27-B34)</f>
        <v>15447</v>
      </c>
      <c r="C36" s="266">
        <f>(C27-C34)</f>
        <v>0</v>
      </c>
      <c r="D36" s="266"/>
    </row>
    <row r="38" spans="1:5" x14ac:dyDescent="0.25">
      <c r="D38" s="1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Response</vt:lpstr>
      <vt:lpstr>HN DSG 17-18</vt:lpstr>
      <vt:lpstr>HN DSG 16-17</vt:lpstr>
      <vt:lpstr>HN DSG 15-16</vt:lpstr>
      <vt:lpstr>HN DSG 14-15</vt:lpstr>
      <vt:lpstr>SARS Funding</vt:lpstr>
      <vt:lpstr>SEN Reform Grant</vt:lpstr>
    </vt:vector>
  </TitlesOfParts>
  <Company>North Tyneside Council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Diane Thompson</dc:creator>
  <cp:lastModifiedBy>Diane Thompson</cp:lastModifiedBy>
  <dcterms:created xsi:type="dcterms:W3CDTF">2018-11-05T11:55:50Z</dcterms:created>
  <dcterms:modified xsi:type="dcterms:W3CDTF">2018-11-05T13:35:40Z</dcterms:modified>
</cp:coreProperties>
</file>