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https://northtyneside-my.sharepoint.com/personal/cbos2010_northtyneside_gov_uk/Documents/Documents/"/>
    </mc:Choice>
  </mc:AlternateContent>
  <xr:revisionPtr revIDLastSave="0" documentId="8_{F1132793-D02B-4596-A0E4-B1642CEB0CA7}" xr6:coauthVersionLast="47" xr6:coauthVersionMax="47" xr10:uidLastSave="{00000000-0000-0000-0000-000000000000}"/>
  <workbookProtection workbookAlgorithmName="SHA-512" workbookHashValue="d8/d5GKCuHW8RJMTHpCh+6SUWqxbtvSvS3pdjayYe7FjENdo7JnXsSTZzOF/R9KlAMGW1T/8TNUo0K+R92RwyA==" workbookSaltValue="14juyFR3nQ7Kwvk4hB1MEQ==" workbookSpinCount="100000" lockStructure="1"/>
  <bookViews>
    <workbookView xWindow="-120" yWindow="-120" windowWidth="20730" windowHeight="11160" tabRatio="782" xr2:uid="{8DFA05C1-14C3-4C6B-868D-542508815855}"/>
  </bookViews>
  <sheets>
    <sheet name="1. Guidance" sheetId="25" r:id="rId1"/>
    <sheet name="dropdownlists" sheetId="27" state="hidden" r:id="rId2"/>
    <sheet name="2. Cover" sheetId="2" r:id="rId3"/>
    <sheet name="3. Summary" sheetId="5" r:id="rId4"/>
    <sheet name="4. Capacity&amp;Demand" sheetId="29" r:id="rId5"/>
    <sheet name="5. Income" sheetId="6" r:id="rId6"/>
    <sheet name="HWB-ICB" sheetId="30" state="hidden" r:id="rId7"/>
    <sheet name="I&amp;E Backsheet" sheetId="10" state="hidden" r:id="rId8"/>
    <sheet name="units" sheetId="32" state="hidden" r:id="rId9"/>
    <sheet name="6a. Expenditure" sheetId="7" r:id="rId10"/>
    <sheet name="6b. Expenditure guidance" sheetId="19" r:id="rId11"/>
    <sheet name="7. Metrics" sheetId="8" r:id="rId12"/>
    <sheet name="Metrics Backsheet" sheetId="11" state="hidden" r:id="rId13"/>
    <sheet name="8. Planning Requirements" sheetId="15" r:id="rId14"/>
    <sheet name="Backsheet for muncher" sheetId="1" state="hidden" r:id="rId15"/>
    <sheet name="backsheet C&amp;D Demand HD" sheetId="33" state="hidden" r:id="rId16"/>
    <sheet name="Sheet2" sheetId="35"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_123Graph_A" localSheetId="0" hidden="1">'[1]Model inputs'!#REF!</definedName>
    <definedName name="__123Graph_A" localSheetId="4" hidden="1">'[1]Model inputs'!#REF!</definedName>
    <definedName name="__123Graph_A" hidden="1">'[1]Model inputs'!#REF!</definedName>
    <definedName name="__123Graph_ACHGSPD1" hidden="1">'[2]CHGSPD19.FIN'!$B$10:$B$20</definedName>
    <definedName name="__123Graph_ACHGSPD2" hidden="1">'[2]CHGSPD19.FIN'!$E$11:$E$20</definedName>
    <definedName name="__123Graph_AEFF" hidden="1">'[3]T3 Page 1'!#REF!</definedName>
    <definedName name="__123Graph_AGR14PBF1" hidden="1">'[4]HIS19FIN(A)'!$AF$70:$AF$81</definedName>
    <definedName name="__123Graph_ALBFFIN" hidden="1">'[3]FC Page 1'!#REF!</definedName>
    <definedName name="__123Graph_ALBFFIN2" hidden="1">'[4]HIS19FIN(A)'!$K$59:$Q$59</definedName>
    <definedName name="__123Graph_ALBFHIC2" hidden="1">'[4]HIS19FIN(A)'!$D$59:$J$59</definedName>
    <definedName name="__123Graph_ALCB" hidden="1">'[4]HIS19FIN(A)'!$D$83:$I$83</definedName>
    <definedName name="__123Graph_ANACFIN" hidden="1">'[4]HIS19FIN(A)'!$K$97:$Q$97</definedName>
    <definedName name="__123Graph_ANACHIC" hidden="1">'[4]HIS19FIN(A)'!$D$97:$J$97</definedName>
    <definedName name="__123Graph_APIC" hidden="1">'[3]T3 Page 1'!#REF!</definedName>
    <definedName name="__123Graph_B" hidden="1">'[1]Model inputs'!#REF!</definedName>
    <definedName name="__123Graph_BCHGSPD1" hidden="1">'[2]CHGSPD19.FIN'!$H$10:$H$25</definedName>
    <definedName name="__123Graph_BCHGSPD2" hidden="1">'[2]CHGSPD19.FIN'!$I$11:$I$25</definedName>
    <definedName name="__123Graph_BEFF" hidden="1">'[3]T3 Page 1'!#REF!</definedName>
    <definedName name="__123Graph_BLBF" hidden="1">'[3]T3 Page 1'!#REF!</definedName>
    <definedName name="__123Graph_BLBFFIN" hidden="1">'[3]FC Page 1'!#REF!</definedName>
    <definedName name="__123Graph_BLCB" hidden="1">'[4]HIS19FIN(A)'!$D$79:$I$79</definedName>
    <definedName name="__123Graph_BPIC" hidden="1">'[3]T3 Page 1'!#REF!</definedName>
    <definedName name="__123Graph_CACT13BUD" hidden="1">'[3]FC Page 1'!#REF!</definedName>
    <definedName name="__123Graph_CEFF" hidden="1">'[3]T3 Page 1'!#REF!</definedName>
    <definedName name="__123Graph_CGR14PBF1" hidden="1">'[4]HIS19FIN(A)'!$AK$70:$AK$81</definedName>
    <definedName name="__123Graph_CLBF" hidden="1">'[3]T3 Page 1'!#REF!</definedName>
    <definedName name="__123Graph_CPIC" hidden="1">'[3]T3 Page 1'!#REF!</definedName>
    <definedName name="__123Graph_DACT13BUD" hidden="1">'[3]FC Page 1'!#REF!</definedName>
    <definedName name="__123Graph_DEFF" hidden="1">'[3]T3 Page 1'!#REF!</definedName>
    <definedName name="__123Graph_DGR14PBF1" hidden="1">'[4]HIS19FIN(A)'!$AH$70:$AH$81</definedName>
    <definedName name="__123Graph_DLBF" hidden="1">'[3]T3 Page 1'!#REF!</definedName>
    <definedName name="__123Graph_DPIC" hidden="1">'[3]T3 Page 1'!#REF!</definedName>
    <definedName name="__123Graph_EACT13BUD" hidden="1">'[3]FC Page 1'!#REF!</definedName>
    <definedName name="__123Graph_EEFF" hidden="1">'[3]T3 Page 1'!#REF!</definedName>
    <definedName name="__123Graph_EEFFHIC" hidden="1">'[3]FC Page 1'!#REF!</definedName>
    <definedName name="__123Graph_EGR14PBF1" hidden="1">'[4]HIS19FIN(A)'!$AG$67:$AG$67</definedName>
    <definedName name="__123Graph_ELBF" hidden="1">'[3]T3 Page 1'!#REF!</definedName>
    <definedName name="__123Graph_EPIC" hidden="1">'[3]T3 Page 1'!#REF!</definedName>
    <definedName name="__123Graph_FACT13BUD" hidden="1">'[3]FC Page 1'!#REF!</definedName>
    <definedName name="__123Graph_FEFF" hidden="1">'[3]T3 Page 1'!#REF!</definedName>
    <definedName name="__123Graph_FEFFHIC" hidden="1">'[3]FC Page 1'!#REF!</definedName>
    <definedName name="__123Graph_FGR14PBF1" hidden="1">'[4]HIS19FIN(A)'!$AH$67:$AH$67</definedName>
    <definedName name="__123Graph_FLBF" hidden="1">'[3]T3 Page 1'!#REF!</definedName>
    <definedName name="__123Graph_FPIC" hidden="1">'[3]T3 Page 1'!#REF!</definedName>
    <definedName name="__123Graph_LBL_ARESID" hidden="1">'[4]HIS19FIN(A)'!$R$3:$W$3</definedName>
    <definedName name="__123Graph_LBL_BRESID" hidden="1">'[4]HIS19FIN(A)'!$R$3:$W$3</definedName>
    <definedName name="__123Graph_XACTHIC" hidden="1">'[3]FC Page 1'!#REF!</definedName>
    <definedName name="__123Graph_XCHGSPD1" hidden="1">'[2]CHGSPD19.FIN'!$A$10:$A$25</definedName>
    <definedName name="__123Graph_XCHGSPD2" hidden="1">'[2]CHGSPD19.FIN'!$A$11:$A$25</definedName>
    <definedName name="__123Graph_XEFF" hidden="1">'[3]T3 Page 1'!#REF!</definedName>
    <definedName name="__123Graph_XGR14PBF1" hidden="1">'[4]HIS19FIN(A)'!$AL$70:$AL$81</definedName>
    <definedName name="__123Graph_XLBF" hidden="1">'[3]T3 Page 1'!#REF!</definedName>
    <definedName name="__123Graph_XLBFFIN2" hidden="1">'[4]HIS19FIN(A)'!$K$61:$Q$61</definedName>
    <definedName name="__123Graph_XLBFHIC" hidden="1">'[4]HIS19FIN(A)'!$D$61:$J$61</definedName>
    <definedName name="__123Graph_XLBFHIC2" hidden="1">'[4]HIS19FIN(A)'!$D$61:$J$61</definedName>
    <definedName name="__123Graph_XLCB" hidden="1">'[4]HIS19FIN(A)'!$D$79:$I$79</definedName>
    <definedName name="__123Graph_XNACFIN" hidden="1">'[4]HIS19FIN(A)'!$K$95:$Q$95</definedName>
    <definedName name="__123Graph_XNACHIC" hidden="1">'[4]HIS19FIN(A)'!$D$95:$J$95</definedName>
    <definedName name="__123Graph_XPIC" hidden="1">'[3]T3 Page 1'!#REF!</definedName>
    <definedName name="_xlnm._FilterDatabase" localSheetId="0" hidden="1">#REF!</definedName>
    <definedName name="_xlnm._FilterDatabase" localSheetId="2" hidden="1">'2. Cover'!$B$18:$H$19</definedName>
    <definedName name="_xlnm._FilterDatabase" localSheetId="4" hidden="1">'4. Capacity&amp;Demand'!$F$79:$M$1508</definedName>
    <definedName name="_xlnm._FilterDatabase" localSheetId="9">'6a. Expenditure'!$B$57:$S$307</definedName>
    <definedName name="_xlnm._FilterDatabase" localSheetId="7" hidden="1">'I&amp;E Backsheet'!$A$3:$AT$185</definedName>
    <definedName name="_xlnm._FilterDatabase" localSheetId="12" hidden="1">'Metrics Backsheet'!$A$6:$BE$161</definedName>
    <definedName name="_xlnm._FilterDatabase" hidden="1">#REF!</definedName>
    <definedName name="_Order1" hidden="1">255</definedName>
    <definedName name="_Order2" hidden="1">0</definedName>
    <definedName name="_Regression_Out" localSheetId="0" hidden="1">#REF!</definedName>
    <definedName name="_Regression_Out" localSheetId="4" hidden="1">#REF!</definedName>
    <definedName name="_Regression_Out" hidden="1">#REF!</definedName>
    <definedName name="_Regression_X" localSheetId="0" hidden="1">#REF!</definedName>
    <definedName name="_Regression_X" localSheetId="4" hidden="1">#REF!</definedName>
    <definedName name="_Regression_X" hidden="1">#REF!</definedName>
    <definedName name="_Regression_Y" localSheetId="0" hidden="1">#REF!</definedName>
    <definedName name="_Regression_Y" localSheetId="4" hidden="1">#REF!</definedName>
    <definedName name="_Regression_Y" hidden="1">#REF!</definedName>
    <definedName name="a1_Integrated_Care_Planning_and_Navigation" localSheetId="4">#REF!</definedName>
    <definedName name="a1_Integrated_Care_Planning_and_Navigation">'6a. Expenditure'!$BH$5:$BH$9</definedName>
    <definedName name="a10_Prevention___Early_Intervention" localSheetId="4">#REF!</definedName>
    <definedName name="a10_Prevention___Early_Intervention">'6a. Expenditure'!$BN$5:$BN$9</definedName>
    <definedName name="a11_Carers_Services" localSheetId="4">#REF!</definedName>
    <definedName name="a11_Carers_Services">'6a. Expenditure'!$BO$5:$BO$8</definedName>
    <definedName name="a12_Care_Act_Implementation_Related_Duties" localSheetId="4">#REF!</definedName>
    <definedName name="a12_Care_Act_Implementation_Related_Duties">'6a. Expenditure'!$BP$5:$BP$7</definedName>
    <definedName name="a13_Assistive_Technologies_and_Equipment" localSheetId="4">#REF!</definedName>
    <definedName name="a13_Assistive_Technologies_and_Equipment">'6a. Expenditure'!$BQ$5:$BQ$10</definedName>
    <definedName name="a15_Personalised_Budgeting_and_Commissioning" localSheetId="4">#REF!</definedName>
    <definedName name="a15_Personalised_Budgeting_and_Commissioning">'6a. Expenditure'!$BU$5:$BU$9</definedName>
    <definedName name="a2_Intermediate_Care_Services" localSheetId="4">#REF!</definedName>
    <definedName name="a2_Intermediate_Care_Services">'6a. Expenditure'!$BI$5:$BI$9</definedName>
    <definedName name="a4_High_Impact_Change_Model_for_Managing_Transfer_of_Care" localSheetId="4">#REF!</definedName>
    <definedName name="a4_High_Impact_Change_Model_for_Managing_Transfer_of_Care">'6a. Expenditure'!$BJ$5:$BJ$15</definedName>
    <definedName name="a6_DFG_Related_Schemes" localSheetId="4">#REF!</definedName>
    <definedName name="a6_DFG_Related_Schemes">'6a. Expenditure'!$BK$5:$BK$7</definedName>
    <definedName name="a8_Residential_Placements" localSheetId="4">#REF!</definedName>
    <definedName name="a8_Residential_Placements">'6a. Expenditure'!$BL$5:$BL$11</definedName>
    <definedName name="a9_Enablers_for_Integration" localSheetId="4">#REF!</definedName>
    <definedName name="a9_Enablers_for_Integration">'6a. Expenditure'!$BM$5:$BM$13</definedName>
    <definedName name="asdas" localSheetId="0"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 localSheetId="0" hidden="1">{#N/A,#N/A,FALSE,"TMCOMP96";#N/A,#N/A,FALSE,"MAT96";#N/A,#N/A,FALSE,"FANDA96";#N/A,#N/A,FALSE,"INTRAN96";#N/A,#N/A,FALSE,"NAA9697";#N/A,#N/A,FALSE,"ECWEBB";#N/A,#N/A,FALSE,"MFT96";#N/A,#N/A,FALSE,"CTrecon"}</definedName>
    <definedName name="b" localSheetId="4" hidden="1">{#N/A,#N/A,FALSE,"TMCOMP96";#N/A,#N/A,FALSE,"MAT96";#N/A,#N/A,FALSE,"FANDA96";#N/A,#N/A,FALSE,"INTRAN96";#N/A,#N/A,FALSE,"NAA9697";#N/A,#N/A,FALSE,"ECWEBB";#N/A,#N/A,FALSE,"MFT96";#N/A,#N/A,FALSE,"CTrecon"}</definedName>
    <definedName name="b" hidden="1">{#N/A,#N/A,FALSE,"TMCOMP96";#N/A,#N/A,FALSE,"MAT96";#N/A,#N/A,FALSE,"FANDA96";#N/A,#N/A,FALSE,"INTRAN96";#N/A,#N/A,FALSE,"NAA9697";#N/A,#N/A,FALSE,"ECWEBB";#N/A,#N/A,FALSE,"MFT96";#N/A,#N/A,FALSE,"CTrecon"}</definedName>
    <definedName name="b1_Beds" localSheetId="4">#REF!</definedName>
    <definedName name="b1_Beds">'6a. Expenditure'!$BW$5</definedName>
    <definedName name="b2_Packages_or_placements_or_hours_of_care" localSheetId="4">#REF!</definedName>
    <definedName name="b2_Packages_or_placements_or_hours_of_care">'6a. Expenditure'!$BX$5:$BX$7</definedName>
    <definedName name="b3_Planned_service" localSheetId="4">#REF!</definedName>
    <definedName name="b3_Planned_service">'6a. Expenditure'!$BY$5</definedName>
    <definedName name="b4_Residential_care_placements" localSheetId="4">#REF!</definedName>
    <definedName name="b4_Residential_care_placements">'6a. Expenditure'!$BZ$5</definedName>
    <definedName name="b5_Packages_or_Hours_of_care_or_Placements_or_No._of_beds_or_Planned_service_capacity" localSheetId="4">#REF!</definedName>
    <definedName name="b5_Packages_or_Hours_of_care_or_Placements_or_No._of_beds_or_Planned_service_capacity">'6a. Expenditure'!$CA$5:$CA$9</definedName>
    <definedName name="BLPH1" hidden="1">'[5]4.6 ten year bonds'!$A$4</definedName>
    <definedName name="BLPH2" hidden="1">'[5]4.6 ten year bonds'!$D$4</definedName>
    <definedName name="BLPH3" hidden="1">'[5]4.6 ten year bonds'!$G$4</definedName>
    <definedName name="BLPH4" hidden="1">'[5]4.6 ten year bonds'!$J$4</definedName>
    <definedName name="BLPH5" hidden="1">'[5]4.6 ten year bonds'!$M$4</definedName>
    <definedName name="dgsgf" localSheetId="0"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hidden="1">#REF!</definedName>
    <definedName name="ExtraProfiles" localSheetId="0" hidden="1">#REF!</definedName>
    <definedName name="ExtraProfiles" localSheetId="4" hidden="1">#REF!</definedName>
    <definedName name="ExtraProfiles" hidden="1">#REF!</definedName>
    <definedName name="fg" localSheetId="0"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0"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ghj" localSheetId="0"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0"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0"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 hidden="1">#REF!</definedName>
    <definedName name="NewClass1" hidden="1">#REF!</definedName>
    <definedName name="Option2" localSheetId="0"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hidden="1">[6]Population!#REF!</definedName>
    <definedName name="Population" localSheetId="0" hidden="1">#REF!</definedName>
    <definedName name="Population" localSheetId="4" hidden="1">#REF!</definedName>
    <definedName name="Population" hidden="1">#REF!</definedName>
    <definedName name="_xlnm.Print_Area" localSheetId="0">'1. Guidance'!$A$1:$C$59</definedName>
    <definedName name="_xlnm.Print_Area" localSheetId="2">'2. Cover'!$A$7:$I$50</definedName>
    <definedName name="_xlnm.Print_Area" localSheetId="3">'3. Summary'!$A$1:$I$77</definedName>
    <definedName name="_xlnm.Print_Area" localSheetId="4">'4. Capacity&amp;Demand'!$F$74:$T$1551</definedName>
    <definedName name="_xlnm.Print_Area" localSheetId="5">'5. Income'!$A$1:$I$89</definedName>
    <definedName name="_xlnm.Print_Area" localSheetId="9">'6a. Expenditure'!$D$30:$U$87</definedName>
    <definedName name="_xlnm.Print_Area" localSheetId="11">'7. Metrics'!$A$1:$P$56</definedName>
    <definedName name="_xlnm.Print_Area" localSheetId="13">'8. Planning Requirements'!$A$7:$F$19</definedName>
    <definedName name="Profiles" localSheetId="4" hidden="1">#REF!</definedName>
    <definedName name="Profiles" hidden="1">#REF!</definedName>
    <definedName name="Projections" localSheetId="0" hidden="1">#REF!</definedName>
    <definedName name="Projections" localSheetId="4" hidden="1">#REF!</definedName>
    <definedName name="Projections" hidden="1">#REF!</definedName>
    <definedName name="Results" hidden="1">[7]UK99!$A$1:$A$1</definedName>
    <definedName name="sdf" localSheetId="0"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0"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0"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0"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MCOMP." localSheetId="0"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9" i="7" l="1"/>
  <c r="T83" i="7"/>
  <c r="T61" i="7"/>
  <c r="T60" i="7"/>
  <c r="T59" i="7"/>
  <c r="T58" i="7"/>
  <c r="M38" i="7" l="1"/>
  <c r="M37" i="7"/>
  <c r="M36" i="7"/>
  <c r="M35" i="7"/>
  <c r="M34" i="7"/>
  <c r="M33" i="7"/>
  <c r="M32" i="7"/>
  <c r="D207" i="33"/>
  <c r="E207" i="33"/>
  <c r="F207" i="33"/>
  <c r="G207" i="33"/>
  <c r="H207" i="33"/>
  <c r="I207" i="33"/>
  <c r="J207" i="33"/>
  <c r="K207" i="33"/>
  <c r="L207" i="33"/>
  <c r="M207" i="33"/>
  <c r="N207" i="33"/>
  <c r="O207" i="33"/>
  <c r="D208" i="33"/>
  <c r="E208" i="33"/>
  <c r="F208" i="33"/>
  <c r="G208" i="33"/>
  <c r="H208" i="33"/>
  <c r="I208" i="33"/>
  <c r="J208" i="33"/>
  <c r="K208" i="33"/>
  <c r="L208" i="33"/>
  <c r="M208" i="33"/>
  <c r="N208" i="33"/>
  <c r="O208" i="33"/>
  <c r="D209" i="33"/>
  <c r="E209" i="33"/>
  <c r="F209" i="33"/>
  <c r="G209" i="33"/>
  <c r="H209" i="33"/>
  <c r="I209" i="33"/>
  <c r="J209" i="33"/>
  <c r="K209" i="33"/>
  <c r="L209" i="33"/>
  <c r="M209" i="33"/>
  <c r="N209" i="33"/>
  <c r="O209" i="33"/>
  <c r="D210" i="33"/>
  <c r="E210" i="33"/>
  <c r="F210" i="33"/>
  <c r="G210" i="33"/>
  <c r="H210" i="33"/>
  <c r="I210" i="33"/>
  <c r="J210" i="33"/>
  <c r="K210" i="33"/>
  <c r="L210" i="33"/>
  <c r="M210" i="33"/>
  <c r="N210" i="33"/>
  <c r="O210" i="33"/>
  <c r="D211" i="33"/>
  <c r="E211" i="33"/>
  <c r="F211" i="33"/>
  <c r="G211" i="33"/>
  <c r="H211" i="33"/>
  <c r="I211" i="33"/>
  <c r="J211" i="33"/>
  <c r="K211" i="33"/>
  <c r="L211" i="33"/>
  <c r="M211" i="33"/>
  <c r="N211" i="33"/>
  <c r="O211" i="33"/>
  <c r="D212" i="33"/>
  <c r="E212" i="33"/>
  <c r="F212" i="33"/>
  <c r="G212" i="33"/>
  <c r="H212" i="33"/>
  <c r="I212" i="33"/>
  <c r="J212" i="33"/>
  <c r="K212" i="33"/>
  <c r="L212" i="33"/>
  <c r="M212" i="33"/>
  <c r="N212" i="33"/>
  <c r="O212" i="33"/>
  <c r="D213" i="33"/>
  <c r="E213" i="33"/>
  <c r="F213" i="33"/>
  <c r="G213" i="33"/>
  <c r="H213" i="33"/>
  <c r="I213" i="33"/>
  <c r="J213" i="33"/>
  <c r="K213" i="33"/>
  <c r="L213" i="33"/>
  <c r="M213" i="33"/>
  <c r="N213" i="33"/>
  <c r="O213" i="33"/>
  <c r="D214" i="33"/>
  <c r="E214" i="33"/>
  <c r="F214" i="33"/>
  <c r="G214" i="33"/>
  <c r="H214" i="33"/>
  <c r="I214" i="33"/>
  <c r="J214" i="33"/>
  <c r="K214" i="33"/>
  <c r="L214" i="33"/>
  <c r="M214" i="33"/>
  <c r="N214" i="33"/>
  <c r="O214" i="33"/>
  <c r="D215" i="33"/>
  <c r="E215" i="33"/>
  <c r="F215" i="33"/>
  <c r="G215" i="33"/>
  <c r="H215" i="33"/>
  <c r="I215" i="33"/>
  <c r="J215" i="33"/>
  <c r="K215" i="33"/>
  <c r="L215" i="33"/>
  <c r="M215" i="33"/>
  <c r="N215" i="33"/>
  <c r="O215" i="33"/>
  <c r="D216" i="33"/>
  <c r="E216" i="33"/>
  <c r="F216" i="33"/>
  <c r="G216" i="33"/>
  <c r="H216" i="33"/>
  <c r="I216" i="33"/>
  <c r="J216" i="33"/>
  <c r="K216" i="33"/>
  <c r="L216" i="33"/>
  <c r="M216" i="33"/>
  <c r="N216" i="33"/>
  <c r="O216" i="33"/>
  <c r="D217" i="33"/>
  <c r="E217" i="33"/>
  <c r="F217" i="33"/>
  <c r="G217" i="33"/>
  <c r="H217" i="33"/>
  <c r="I217" i="33"/>
  <c r="J217" i="33"/>
  <c r="K217" i="33"/>
  <c r="L217" i="33"/>
  <c r="M217" i="33"/>
  <c r="N217" i="33"/>
  <c r="O217" i="33"/>
  <c r="D218" i="33"/>
  <c r="E218" i="33"/>
  <c r="F218" i="33"/>
  <c r="G218" i="33"/>
  <c r="H218" i="33"/>
  <c r="I218" i="33"/>
  <c r="J218" i="33"/>
  <c r="K218" i="33"/>
  <c r="L218" i="33"/>
  <c r="M218" i="33"/>
  <c r="N218" i="33"/>
  <c r="O218" i="33"/>
  <c r="D219" i="33"/>
  <c r="E219" i="33"/>
  <c r="F219" i="33"/>
  <c r="G219" i="33"/>
  <c r="H219" i="33"/>
  <c r="I219" i="33"/>
  <c r="J219" i="33"/>
  <c r="K219" i="33"/>
  <c r="L219" i="33"/>
  <c r="M219" i="33"/>
  <c r="N219" i="33"/>
  <c r="O219" i="33"/>
  <c r="D220" i="33"/>
  <c r="E220" i="33"/>
  <c r="F220" i="33"/>
  <c r="G220" i="33"/>
  <c r="H220" i="33"/>
  <c r="I220" i="33"/>
  <c r="J220" i="33"/>
  <c r="K220" i="33"/>
  <c r="L220" i="33"/>
  <c r="M220" i="33"/>
  <c r="N220" i="33"/>
  <c r="O220" i="33"/>
  <c r="D221" i="33"/>
  <c r="E221" i="33"/>
  <c r="F221" i="33"/>
  <c r="G221" i="33"/>
  <c r="H221" i="33"/>
  <c r="I221" i="33"/>
  <c r="J221" i="33"/>
  <c r="K221" i="33"/>
  <c r="L221" i="33"/>
  <c r="M221" i="33"/>
  <c r="N221" i="33"/>
  <c r="O221" i="33"/>
  <c r="D222" i="33"/>
  <c r="E222" i="33"/>
  <c r="F222" i="33"/>
  <c r="G222" i="33"/>
  <c r="H222" i="33"/>
  <c r="I222" i="33"/>
  <c r="J222" i="33"/>
  <c r="K222" i="33"/>
  <c r="L222" i="33"/>
  <c r="M222" i="33"/>
  <c r="N222" i="33"/>
  <c r="O222" i="33"/>
  <c r="D223" i="33"/>
  <c r="E223" i="33"/>
  <c r="F223" i="33"/>
  <c r="G223" i="33"/>
  <c r="H223" i="33"/>
  <c r="I223" i="33"/>
  <c r="J223" i="33"/>
  <c r="K223" i="33"/>
  <c r="L223" i="33"/>
  <c r="M223" i="33"/>
  <c r="N223" i="33"/>
  <c r="O223" i="33"/>
  <c r="D224" i="33"/>
  <c r="E224" i="33"/>
  <c r="F224" i="33"/>
  <c r="G224" i="33"/>
  <c r="H224" i="33"/>
  <c r="I224" i="33"/>
  <c r="J224" i="33"/>
  <c r="K224" i="33"/>
  <c r="L224" i="33"/>
  <c r="M224" i="33"/>
  <c r="N224" i="33"/>
  <c r="O224" i="33"/>
  <c r="D225" i="33"/>
  <c r="E225" i="33"/>
  <c r="F225" i="33"/>
  <c r="G225" i="33"/>
  <c r="H225" i="33"/>
  <c r="I225" i="33"/>
  <c r="J225" i="33"/>
  <c r="K225" i="33"/>
  <c r="L225" i="33"/>
  <c r="M225" i="33"/>
  <c r="N225" i="33"/>
  <c r="O225" i="33"/>
  <c r="D226" i="33"/>
  <c r="E226" i="33"/>
  <c r="F226" i="33"/>
  <c r="G226" i="33"/>
  <c r="H226" i="33"/>
  <c r="I226" i="33"/>
  <c r="J226" i="33"/>
  <c r="K226" i="33"/>
  <c r="L226" i="33"/>
  <c r="M226" i="33"/>
  <c r="N226" i="33"/>
  <c r="O226" i="33"/>
  <c r="D227" i="33"/>
  <c r="E227" i="33"/>
  <c r="F227" i="33"/>
  <c r="G227" i="33"/>
  <c r="H227" i="33"/>
  <c r="I227" i="33"/>
  <c r="J227" i="33"/>
  <c r="K227" i="33"/>
  <c r="L227" i="33"/>
  <c r="M227" i="33"/>
  <c r="N227" i="33"/>
  <c r="O227" i="33"/>
  <c r="D228" i="33"/>
  <c r="E228" i="33"/>
  <c r="F228" i="33"/>
  <c r="G228" i="33"/>
  <c r="H228" i="33"/>
  <c r="I228" i="33"/>
  <c r="J228" i="33"/>
  <c r="K228" i="33"/>
  <c r="L228" i="33"/>
  <c r="M228" i="33"/>
  <c r="N228" i="33"/>
  <c r="O228" i="33"/>
  <c r="D229" i="33"/>
  <c r="E229" i="33"/>
  <c r="F229" i="33"/>
  <c r="G229" i="33"/>
  <c r="H229" i="33"/>
  <c r="I229" i="33"/>
  <c r="J229" i="33"/>
  <c r="K229" i="33"/>
  <c r="L229" i="33"/>
  <c r="M229" i="33"/>
  <c r="N229" i="33"/>
  <c r="O229" i="33"/>
  <c r="D230" i="33"/>
  <c r="E230" i="33"/>
  <c r="F230" i="33"/>
  <c r="G230" i="33"/>
  <c r="H230" i="33"/>
  <c r="I230" i="33"/>
  <c r="J230" i="33"/>
  <c r="K230" i="33"/>
  <c r="L230" i="33"/>
  <c r="M230" i="33"/>
  <c r="N230" i="33"/>
  <c r="O230" i="33"/>
  <c r="D231" i="33"/>
  <c r="E231" i="33"/>
  <c r="F231" i="33"/>
  <c r="G231" i="33"/>
  <c r="H231" i="33"/>
  <c r="I231" i="33"/>
  <c r="J231" i="33"/>
  <c r="K231" i="33"/>
  <c r="L231" i="33"/>
  <c r="M231" i="33"/>
  <c r="N231" i="33"/>
  <c r="O231" i="33"/>
  <c r="D232" i="33"/>
  <c r="E232" i="33"/>
  <c r="F232" i="33"/>
  <c r="G232" i="33"/>
  <c r="H232" i="33"/>
  <c r="I232" i="33"/>
  <c r="J232" i="33"/>
  <c r="K232" i="33"/>
  <c r="L232" i="33"/>
  <c r="M232" i="33"/>
  <c r="N232" i="33"/>
  <c r="O232" i="33"/>
  <c r="D233" i="33"/>
  <c r="E233" i="33"/>
  <c r="F233" i="33"/>
  <c r="G233" i="33"/>
  <c r="H233" i="33"/>
  <c r="I233" i="33"/>
  <c r="J233" i="33"/>
  <c r="K233" i="33"/>
  <c r="L233" i="33"/>
  <c r="M233" i="33"/>
  <c r="N233" i="33"/>
  <c r="O233" i="33"/>
  <c r="D234" i="33"/>
  <c r="E234" i="33"/>
  <c r="F234" i="33"/>
  <c r="G234" i="33"/>
  <c r="H234" i="33"/>
  <c r="I234" i="33"/>
  <c r="J234" i="33"/>
  <c r="K234" i="33"/>
  <c r="L234" i="33"/>
  <c r="M234" i="33"/>
  <c r="N234" i="33"/>
  <c r="O234" i="33"/>
  <c r="D235" i="33"/>
  <c r="E235" i="33"/>
  <c r="F235" i="33"/>
  <c r="G235" i="33"/>
  <c r="H235" i="33"/>
  <c r="I235" i="33"/>
  <c r="J235" i="33"/>
  <c r="K235" i="33"/>
  <c r="L235" i="33"/>
  <c r="M235" i="33"/>
  <c r="N235" i="33"/>
  <c r="O235" i="33"/>
  <c r="D236" i="33"/>
  <c r="E236" i="33"/>
  <c r="F236" i="33"/>
  <c r="G236" i="33"/>
  <c r="H236" i="33"/>
  <c r="I236" i="33"/>
  <c r="J236" i="33"/>
  <c r="K236" i="33"/>
  <c r="L236" i="33"/>
  <c r="M236" i="33"/>
  <c r="N236" i="33"/>
  <c r="O236" i="33"/>
  <c r="D237" i="33"/>
  <c r="E237" i="33"/>
  <c r="F237" i="33"/>
  <c r="G237" i="33"/>
  <c r="H237" i="33"/>
  <c r="I237" i="33"/>
  <c r="J237" i="33"/>
  <c r="K237" i="33"/>
  <c r="L237" i="33"/>
  <c r="M237" i="33"/>
  <c r="N237" i="33"/>
  <c r="O237" i="33"/>
  <c r="D238" i="33"/>
  <c r="E238" i="33"/>
  <c r="F238" i="33"/>
  <c r="G238" i="33"/>
  <c r="H238" i="33"/>
  <c r="I238" i="33"/>
  <c r="J238" i="33"/>
  <c r="K238" i="33"/>
  <c r="L238" i="33"/>
  <c r="M238" i="33"/>
  <c r="N238" i="33"/>
  <c r="O238" i="33"/>
  <c r="D239" i="33"/>
  <c r="E239" i="33"/>
  <c r="F239" i="33"/>
  <c r="G239" i="33"/>
  <c r="H239" i="33"/>
  <c r="I239" i="33"/>
  <c r="J239" i="33"/>
  <c r="K239" i="33"/>
  <c r="L239" i="33"/>
  <c r="M239" i="33"/>
  <c r="N239" i="33"/>
  <c r="O239" i="33"/>
  <c r="D240" i="33"/>
  <c r="E240" i="33"/>
  <c r="F240" i="33"/>
  <c r="G240" i="33"/>
  <c r="H240" i="33"/>
  <c r="I240" i="33"/>
  <c r="J240" i="33"/>
  <c r="K240" i="33"/>
  <c r="L240" i="33"/>
  <c r="M240" i="33"/>
  <c r="N240" i="33"/>
  <c r="O240" i="33"/>
  <c r="D241" i="33"/>
  <c r="E241" i="33"/>
  <c r="F241" i="33"/>
  <c r="G241" i="33"/>
  <c r="H241" i="33"/>
  <c r="I241" i="33"/>
  <c r="J241" i="33"/>
  <c r="K241" i="33"/>
  <c r="L241" i="33"/>
  <c r="M241" i="33"/>
  <c r="N241" i="33"/>
  <c r="O241" i="33"/>
  <c r="D242" i="33"/>
  <c r="E242" i="33"/>
  <c r="F242" i="33"/>
  <c r="G242" i="33"/>
  <c r="H242" i="33"/>
  <c r="I242" i="33"/>
  <c r="J242" i="33"/>
  <c r="K242" i="33"/>
  <c r="L242" i="33"/>
  <c r="M242" i="33"/>
  <c r="N242" i="33"/>
  <c r="O242" i="33"/>
  <c r="D243" i="33"/>
  <c r="E243" i="33"/>
  <c r="F243" i="33"/>
  <c r="G243" i="33"/>
  <c r="H243" i="33"/>
  <c r="I243" i="33"/>
  <c r="J243" i="33"/>
  <c r="K243" i="33"/>
  <c r="L243" i="33"/>
  <c r="M243" i="33"/>
  <c r="N243" i="33"/>
  <c r="O243" i="33"/>
  <c r="D244" i="33"/>
  <c r="E244" i="33"/>
  <c r="F244" i="33"/>
  <c r="G244" i="33"/>
  <c r="H244" i="33"/>
  <c r="I244" i="33"/>
  <c r="J244" i="33"/>
  <c r="K244" i="33"/>
  <c r="L244" i="33"/>
  <c r="M244" i="33"/>
  <c r="N244" i="33"/>
  <c r="O244" i="33"/>
  <c r="D245" i="33"/>
  <c r="E245" i="33"/>
  <c r="F245" i="33"/>
  <c r="G245" i="33"/>
  <c r="H245" i="33"/>
  <c r="I245" i="33"/>
  <c r="J245" i="33"/>
  <c r="K245" i="33"/>
  <c r="L245" i="33"/>
  <c r="M245" i="33"/>
  <c r="N245" i="33"/>
  <c r="O245" i="33"/>
  <c r="D246" i="33"/>
  <c r="E246" i="33"/>
  <c r="F246" i="33"/>
  <c r="G246" i="33"/>
  <c r="H246" i="33"/>
  <c r="I246" i="33"/>
  <c r="J246" i="33"/>
  <c r="K246" i="33"/>
  <c r="L246" i="33"/>
  <c r="M246" i="33"/>
  <c r="N246" i="33"/>
  <c r="O246" i="33"/>
  <c r="D247" i="33"/>
  <c r="E247" i="33"/>
  <c r="F247" i="33"/>
  <c r="G247" i="33"/>
  <c r="H247" i="33"/>
  <c r="I247" i="33"/>
  <c r="J247" i="33"/>
  <c r="K247" i="33"/>
  <c r="L247" i="33"/>
  <c r="M247" i="33"/>
  <c r="N247" i="33"/>
  <c r="O247" i="33"/>
  <c r="D248" i="33"/>
  <c r="E248" i="33"/>
  <c r="F248" i="33"/>
  <c r="G248" i="33"/>
  <c r="H248" i="33"/>
  <c r="I248" i="33"/>
  <c r="J248" i="33"/>
  <c r="K248" i="33"/>
  <c r="L248" i="33"/>
  <c r="M248" i="33"/>
  <c r="N248" i="33"/>
  <c r="O248" i="33"/>
  <c r="D249" i="33"/>
  <c r="E249" i="33"/>
  <c r="F249" i="33"/>
  <c r="G249" i="33"/>
  <c r="H249" i="33"/>
  <c r="I249" i="33"/>
  <c r="J249" i="33"/>
  <c r="K249" i="33"/>
  <c r="L249" i="33"/>
  <c r="M249" i="33"/>
  <c r="N249" i="33"/>
  <c r="O249" i="33"/>
  <c r="D250" i="33"/>
  <c r="E250" i="33"/>
  <c r="F250" i="33"/>
  <c r="G250" i="33"/>
  <c r="H250" i="33"/>
  <c r="I250" i="33"/>
  <c r="J250" i="33"/>
  <c r="K250" i="33"/>
  <c r="L250" i="33"/>
  <c r="M250" i="33"/>
  <c r="N250" i="33"/>
  <c r="O250" i="33"/>
  <c r="D251" i="33"/>
  <c r="E251" i="33"/>
  <c r="F251" i="33"/>
  <c r="G251" i="33"/>
  <c r="H251" i="33"/>
  <c r="I251" i="33"/>
  <c r="J251" i="33"/>
  <c r="K251" i="33"/>
  <c r="L251" i="33"/>
  <c r="M251" i="33"/>
  <c r="N251" i="33"/>
  <c r="O251" i="33"/>
  <c r="D252" i="33"/>
  <c r="E252" i="33"/>
  <c r="F252" i="33"/>
  <c r="G252" i="33"/>
  <c r="H252" i="33"/>
  <c r="I252" i="33"/>
  <c r="J252" i="33"/>
  <c r="K252" i="33"/>
  <c r="L252" i="33"/>
  <c r="M252" i="33"/>
  <c r="N252" i="33"/>
  <c r="O252" i="33"/>
  <c r="D253" i="33"/>
  <c r="E253" i="33"/>
  <c r="F253" i="33"/>
  <c r="G253" i="33"/>
  <c r="H253" i="33"/>
  <c r="I253" i="33"/>
  <c r="J253" i="33"/>
  <c r="K253" i="33"/>
  <c r="L253" i="33"/>
  <c r="M253" i="33"/>
  <c r="N253" i="33"/>
  <c r="O253" i="33"/>
  <c r="D254" i="33"/>
  <c r="E254" i="33"/>
  <c r="F254" i="33"/>
  <c r="G254" i="33"/>
  <c r="H254" i="33"/>
  <c r="I254" i="33"/>
  <c r="J254" i="33"/>
  <c r="K254" i="33"/>
  <c r="L254" i="33"/>
  <c r="M254" i="33"/>
  <c r="N254" i="33"/>
  <c r="O254" i="33"/>
  <c r="D255" i="33"/>
  <c r="E255" i="33"/>
  <c r="F255" i="33"/>
  <c r="G255" i="33"/>
  <c r="H255" i="33"/>
  <c r="I255" i="33"/>
  <c r="J255" i="33"/>
  <c r="K255" i="33"/>
  <c r="L255" i="33"/>
  <c r="M255" i="33"/>
  <c r="N255" i="33"/>
  <c r="O255" i="33"/>
  <c r="D256" i="33"/>
  <c r="E256" i="33"/>
  <c r="F256" i="33"/>
  <c r="G256" i="33"/>
  <c r="H256" i="33"/>
  <c r="I256" i="33"/>
  <c r="J256" i="33"/>
  <c r="K256" i="33"/>
  <c r="L256" i="33"/>
  <c r="M256" i="33"/>
  <c r="N256" i="33"/>
  <c r="O256" i="33"/>
  <c r="D257" i="33"/>
  <c r="E257" i="33"/>
  <c r="F257" i="33"/>
  <c r="G257" i="33"/>
  <c r="H257" i="33"/>
  <c r="I257" i="33"/>
  <c r="J257" i="33"/>
  <c r="K257" i="33"/>
  <c r="L257" i="33"/>
  <c r="M257" i="33"/>
  <c r="N257" i="33"/>
  <c r="O257" i="33"/>
  <c r="D258" i="33"/>
  <c r="E258" i="33"/>
  <c r="F258" i="33"/>
  <c r="G258" i="33"/>
  <c r="H258" i="33"/>
  <c r="I258" i="33"/>
  <c r="J258" i="33"/>
  <c r="K258" i="33"/>
  <c r="L258" i="33"/>
  <c r="M258" i="33"/>
  <c r="N258" i="33"/>
  <c r="O258" i="33"/>
  <c r="D259" i="33"/>
  <c r="E259" i="33"/>
  <c r="F259" i="33"/>
  <c r="G259" i="33"/>
  <c r="H259" i="33"/>
  <c r="I259" i="33"/>
  <c r="J259" i="33"/>
  <c r="K259" i="33"/>
  <c r="L259" i="33"/>
  <c r="M259" i="33"/>
  <c r="N259" i="33"/>
  <c r="O259" i="33"/>
  <c r="D260" i="33"/>
  <c r="E260" i="33"/>
  <c r="F260" i="33"/>
  <c r="G260" i="33"/>
  <c r="H260" i="33"/>
  <c r="I260" i="33"/>
  <c r="J260" i="33"/>
  <c r="K260" i="33"/>
  <c r="L260" i="33"/>
  <c r="M260" i="33"/>
  <c r="N260" i="33"/>
  <c r="O260" i="33"/>
  <c r="D261" i="33"/>
  <c r="E261" i="33"/>
  <c r="F261" i="33"/>
  <c r="G261" i="33"/>
  <c r="H261" i="33"/>
  <c r="I261" i="33"/>
  <c r="J261" i="33"/>
  <c r="K261" i="33"/>
  <c r="L261" i="33"/>
  <c r="M261" i="33"/>
  <c r="N261" i="33"/>
  <c r="O261" i="33"/>
  <c r="D262" i="33"/>
  <c r="E262" i="33"/>
  <c r="F262" i="33"/>
  <c r="G262" i="33"/>
  <c r="H262" i="33"/>
  <c r="I262" i="33"/>
  <c r="J262" i="33"/>
  <c r="K262" i="33"/>
  <c r="L262" i="33"/>
  <c r="M262" i="33"/>
  <c r="N262" i="33"/>
  <c r="O262" i="33"/>
  <c r="D263" i="33"/>
  <c r="E263" i="33"/>
  <c r="F263" i="33"/>
  <c r="G263" i="33"/>
  <c r="H263" i="33"/>
  <c r="I263" i="33"/>
  <c r="J263" i="33"/>
  <c r="K263" i="33"/>
  <c r="L263" i="33"/>
  <c r="M263" i="33"/>
  <c r="N263" i="33"/>
  <c r="O263" i="33"/>
  <c r="D264" i="33"/>
  <c r="E264" i="33"/>
  <c r="F264" i="33"/>
  <c r="G264" i="33"/>
  <c r="H264" i="33"/>
  <c r="I264" i="33"/>
  <c r="J264" i="33"/>
  <c r="K264" i="33"/>
  <c r="L264" i="33"/>
  <c r="M264" i="33"/>
  <c r="N264" i="33"/>
  <c r="O264" i="33"/>
  <c r="D265" i="33"/>
  <c r="E265" i="33"/>
  <c r="F265" i="33"/>
  <c r="G265" i="33"/>
  <c r="H265" i="33"/>
  <c r="I265" i="33"/>
  <c r="J265" i="33"/>
  <c r="K265" i="33"/>
  <c r="L265" i="33"/>
  <c r="M265" i="33"/>
  <c r="N265" i="33"/>
  <c r="O265" i="33"/>
  <c r="D266" i="33"/>
  <c r="E266" i="33"/>
  <c r="F266" i="33"/>
  <c r="G266" i="33"/>
  <c r="H266" i="33"/>
  <c r="I266" i="33"/>
  <c r="J266" i="33"/>
  <c r="K266" i="33"/>
  <c r="L266" i="33"/>
  <c r="M266" i="33"/>
  <c r="N266" i="33"/>
  <c r="O266" i="33"/>
  <c r="D267" i="33"/>
  <c r="E267" i="33"/>
  <c r="F267" i="33"/>
  <c r="G267" i="33"/>
  <c r="H267" i="33"/>
  <c r="I267" i="33"/>
  <c r="J267" i="33"/>
  <c r="K267" i="33"/>
  <c r="L267" i="33"/>
  <c r="M267" i="33"/>
  <c r="N267" i="33"/>
  <c r="O267" i="33"/>
  <c r="D268" i="33"/>
  <c r="E268" i="33"/>
  <c r="F268" i="33"/>
  <c r="G268" i="33"/>
  <c r="H268" i="33"/>
  <c r="I268" i="33"/>
  <c r="J268" i="33"/>
  <c r="K268" i="33"/>
  <c r="L268" i="33"/>
  <c r="M268" i="33"/>
  <c r="N268" i="33"/>
  <c r="O268" i="33"/>
  <c r="D269" i="33"/>
  <c r="E269" i="33"/>
  <c r="F269" i="33"/>
  <c r="G269" i="33"/>
  <c r="H269" i="33"/>
  <c r="I269" i="33"/>
  <c r="J269" i="33"/>
  <c r="K269" i="33"/>
  <c r="L269" i="33"/>
  <c r="M269" i="33"/>
  <c r="N269" i="33"/>
  <c r="O269" i="33"/>
  <c r="D270" i="33"/>
  <c r="E270" i="33"/>
  <c r="F270" i="33"/>
  <c r="G270" i="33"/>
  <c r="H270" i="33"/>
  <c r="I270" i="33"/>
  <c r="J270" i="33"/>
  <c r="K270" i="33"/>
  <c r="L270" i="33"/>
  <c r="M270" i="33"/>
  <c r="N270" i="33"/>
  <c r="O270" i="33"/>
  <c r="D271" i="33"/>
  <c r="E271" i="33"/>
  <c r="F271" i="33"/>
  <c r="G271" i="33"/>
  <c r="H271" i="33"/>
  <c r="I271" i="33"/>
  <c r="J271" i="33"/>
  <c r="K271" i="33"/>
  <c r="L271" i="33"/>
  <c r="M271" i="33"/>
  <c r="N271" i="33"/>
  <c r="O271" i="33"/>
  <c r="D272" i="33"/>
  <c r="E272" i="33"/>
  <c r="F272" i="33"/>
  <c r="G272" i="33"/>
  <c r="H272" i="33"/>
  <c r="I272" i="33"/>
  <c r="J272" i="33"/>
  <c r="K272" i="33"/>
  <c r="L272" i="33"/>
  <c r="M272" i="33"/>
  <c r="N272" i="33"/>
  <c r="O272" i="33"/>
  <c r="D273" i="33"/>
  <c r="E273" i="33"/>
  <c r="F273" i="33"/>
  <c r="G273" i="33"/>
  <c r="H273" i="33"/>
  <c r="I273" i="33"/>
  <c r="J273" i="33"/>
  <c r="K273" i="33"/>
  <c r="L273" i="33"/>
  <c r="M273" i="33"/>
  <c r="N273" i="33"/>
  <c r="O273" i="33"/>
  <c r="D274" i="33"/>
  <c r="E274" i="33"/>
  <c r="F274" i="33"/>
  <c r="G274" i="33"/>
  <c r="H274" i="33"/>
  <c r="I274" i="33"/>
  <c r="J274" i="33"/>
  <c r="K274" i="33"/>
  <c r="L274" i="33"/>
  <c r="M274" i="33"/>
  <c r="N274" i="33"/>
  <c r="O274" i="33"/>
  <c r="D275" i="33"/>
  <c r="E275" i="33"/>
  <c r="F275" i="33"/>
  <c r="G275" i="33"/>
  <c r="H275" i="33"/>
  <c r="I275" i="33"/>
  <c r="J275" i="33"/>
  <c r="K275" i="33"/>
  <c r="L275" i="33"/>
  <c r="M275" i="33"/>
  <c r="N275" i="33"/>
  <c r="O275" i="33"/>
  <c r="D276" i="33"/>
  <c r="E276" i="33"/>
  <c r="F276" i="33"/>
  <c r="G276" i="33"/>
  <c r="H276" i="33"/>
  <c r="I276" i="33"/>
  <c r="J276" i="33"/>
  <c r="K276" i="33"/>
  <c r="L276" i="33"/>
  <c r="M276" i="33"/>
  <c r="N276" i="33"/>
  <c r="O276" i="33"/>
  <c r="D277" i="33"/>
  <c r="E277" i="33"/>
  <c r="F277" i="33"/>
  <c r="G277" i="33"/>
  <c r="H277" i="33"/>
  <c r="I277" i="33"/>
  <c r="J277" i="33"/>
  <c r="K277" i="33"/>
  <c r="L277" i="33"/>
  <c r="M277" i="33"/>
  <c r="N277" i="33"/>
  <c r="O277" i="33"/>
  <c r="D278" i="33"/>
  <c r="E278" i="33"/>
  <c r="F278" i="33"/>
  <c r="G278" i="33"/>
  <c r="H278" i="33"/>
  <c r="I278" i="33"/>
  <c r="J278" i="33"/>
  <c r="K278" i="33"/>
  <c r="L278" i="33"/>
  <c r="M278" i="33"/>
  <c r="N278" i="33"/>
  <c r="O278" i="33"/>
  <c r="D279" i="33"/>
  <c r="E279" i="33"/>
  <c r="F279" i="33"/>
  <c r="G279" i="33"/>
  <c r="H279" i="33"/>
  <c r="I279" i="33"/>
  <c r="J279" i="33"/>
  <c r="K279" i="33"/>
  <c r="L279" i="33"/>
  <c r="M279" i="33"/>
  <c r="N279" i="33"/>
  <c r="O279" i="33"/>
  <c r="D280" i="33"/>
  <c r="E280" i="33"/>
  <c r="F280" i="33"/>
  <c r="G280" i="33"/>
  <c r="H280" i="33"/>
  <c r="I280" i="33"/>
  <c r="J280" i="33"/>
  <c r="K280" i="33"/>
  <c r="L280" i="33"/>
  <c r="M280" i="33"/>
  <c r="N280" i="33"/>
  <c r="O280" i="33"/>
  <c r="D281" i="33"/>
  <c r="E281" i="33"/>
  <c r="F281" i="33"/>
  <c r="G281" i="33"/>
  <c r="H281" i="33"/>
  <c r="I281" i="33"/>
  <c r="J281" i="33"/>
  <c r="K281" i="33"/>
  <c r="L281" i="33"/>
  <c r="M281" i="33"/>
  <c r="N281" i="33"/>
  <c r="O281" i="33"/>
  <c r="D282" i="33"/>
  <c r="E282" i="33"/>
  <c r="F282" i="33"/>
  <c r="G282" i="33"/>
  <c r="H282" i="33"/>
  <c r="I282" i="33"/>
  <c r="J282" i="33"/>
  <c r="K282" i="33"/>
  <c r="L282" i="33"/>
  <c r="M282" i="33"/>
  <c r="N282" i="33"/>
  <c r="O282" i="33"/>
  <c r="D283" i="33"/>
  <c r="E283" i="33"/>
  <c r="F283" i="33"/>
  <c r="G283" i="33"/>
  <c r="H283" i="33"/>
  <c r="I283" i="33"/>
  <c r="J283" i="33"/>
  <c r="K283" i="33"/>
  <c r="L283" i="33"/>
  <c r="M283" i="33"/>
  <c r="N283" i="33"/>
  <c r="O283" i="33"/>
  <c r="D284" i="33"/>
  <c r="E284" i="33"/>
  <c r="F284" i="33"/>
  <c r="G284" i="33"/>
  <c r="H284" i="33"/>
  <c r="I284" i="33"/>
  <c r="J284" i="33"/>
  <c r="K284" i="33"/>
  <c r="L284" i="33"/>
  <c r="M284" i="33"/>
  <c r="N284" i="33"/>
  <c r="O284" i="33"/>
  <c r="D285" i="33"/>
  <c r="E285" i="33"/>
  <c r="F285" i="33"/>
  <c r="G285" i="33"/>
  <c r="H285" i="33"/>
  <c r="I285" i="33"/>
  <c r="J285" i="33"/>
  <c r="K285" i="33"/>
  <c r="L285" i="33"/>
  <c r="M285" i="33"/>
  <c r="N285" i="33"/>
  <c r="O285" i="33"/>
  <c r="D286" i="33"/>
  <c r="E286" i="33"/>
  <c r="F286" i="33"/>
  <c r="G286" i="33"/>
  <c r="H286" i="33"/>
  <c r="I286" i="33"/>
  <c r="J286" i="33"/>
  <c r="K286" i="33"/>
  <c r="L286" i="33"/>
  <c r="M286" i="33"/>
  <c r="N286" i="33"/>
  <c r="O286" i="33"/>
  <c r="D287" i="33"/>
  <c r="E287" i="33"/>
  <c r="F287" i="33"/>
  <c r="G287" i="33"/>
  <c r="H287" i="33"/>
  <c r="I287" i="33"/>
  <c r="J287" i="33"/>
  <c r="K287" i="33"/>
  <c r="L287" i="33"/>
  <c r="M287" i="33"/>
  <c r="N287" i="33"/>
  <c r="O287" i="33"/>
  <c r="D288" i="33"/>
  <c r="E288" i="33"/>
  <c r="F288" i="33"/>
  <c r="G288" i="33"/>
  <c r="H288" i="33"/>
  <c r="I288" i="33"/>
  <c r="J288" i="33"/>
  <c r="K288" i="33"/>
  <c r="L288" i="33"/>
  <c r="M288" i="33"/>
  <c r="N288" i="33"/>
  <c r="O288" i="33"/>
  <c r="D289" i="33"/>
  <c r="E289" i="33"/>
  <c r="F289" i="33"/>
  <c r="G289" i="33"/>
  <c r="H289" i="33"/>
  <c r="I289" i="33"/>
  <c r="J289" i="33"/>
  <c r="K289" i="33"/>
  <c r="L289" i="33"/>
  <c r="M289" i="33"/>
  <c r="N289" i="33"/>
  <c r="O289" i="33"/>
  <c r="D290" i="33"/>
  <c r="E290" i="33"/>
  <c r="F290" i="33"/>
  <c r="G290" i="33"/>
  <c r="H290" i="33"/>
  <c r="I290" i="33"/>
  <c r="J290" i="33"/>
  <c r="K290" i="33"/>
  <c r="L290" i="33"/>
  <c r="M290" i="33"/>
  <c r="N290" i="33"/>
  <c r="O290" i="33"/>
  <c r="D291" i="33"/>
  <c r="E291" i="33"/>
  <c r="F291" i="33"/>
  <c r="G291" i="33"/>
  <c r="H291" i="33"/>
  <c r="I291" i="33"/>
  <c r="J291" i="33"/>
  <c r="K291" i="33"/>
  <c r="L291" i="33"/>
  <c r="M291" i="33"/>
  <c r="N291" i="33"/>
  <c r="O291" i="33"/>
  <c r="D292" i="33"/>
  <c r="E292" i="33"/>
  <c r="F292" i="33"/>
  <c r="G292" i="33"/>
  <c r="H292" i="33"/>
  <c r="I292" i="33"/>
  <c r="J292" i="33"/>
  <c r="K292" i="33"/>
  <c r="L292" i="33"/>
  <c r="M292" i="33"/>
  <c r="N292" i="33"/>
  <c r="O292" i="33"/>
  <c r="D293" i="33"/>
  <c r="E293" i="33"/>
  <c r="F293" i="33"/>
  <c r="G293" i="33"/>
  <c r="H293" i="33"/>
  <c r="I293" i="33"/>
  <c r="J293" i="33"/>
  <c r="K293" i="33"/>
  <c r="L293" i="33"/>
  <c r="M293" i="33"/>
  <c r="N293" i="33"/>
  <c r="O293" i="33"/>
  <c r="D294" i="33"/>
  <c r="E294" i="33"/>
  <c r="F294" i="33"/>
  <c r="G294" i="33"/>
  <c r="H294" i="33"/>
  <c r="I294" i="33"/>
  <c r="J294" i="33"/>
  <c r="K294" i="33"/>
  <c r="L294" i="33"/>
  <c r="M294" i="33"/>
  <c r="N294" i="33"/>
  <c r="O294" i="33"/>
  <c r="D295" i="33"/>
  <c r="E295" i="33"/>
  <c r="F295" i="33"/>
  <c r="G295" i="33"/>
  <c r="H295" i="33"/>
  <c r="I295" i="33"/>
  <c r="J295" i="33"/>
  <c r="K295" i="33"/>
  <c r="L295" i="33"/>
  <c r="M295" i="33"/>
  <c r="N295" i="33"/>
  <c r="O295" i="33"/>
  <c r="D296" i="33"/>
  <c r="E296" i="33"/>
  <c r="F296" i="33"/>
  <c r="G296" i="33"/>
  <c r="H296" i="33"/>
  <c r="I296" i="33"/>
  <c r="J296" i="33"/>
  <c r="K296" i="33"/>
  <c r="L296" i="33"/>
  <c r="M296" i="33"/>
  <c r="N296" i="33"/>
  <c r="O296" i="33"/>
  <c r="D297" i="33"/>
  <c r="E297" i="33"/>
  <c r="F297" i="33"/>
  <c r="G297" i="33"/>
  <c r="H297" i="33"/>
  <c r="I297" i="33"/>
  <c r="J297" i="33"/>
  <c r="K297" i="33"/>
  <c r="L297" i="33"/>
  <c r="M297" i="33"/>
  <c r="N297" i="33"/>
  <c r="O297" i="33"/>
  <c r="D298" i="33"/>
  <c r="E298" i="33"/>
  <c r="F298" i="33"/>
  <c r="G298" i="33"/>
  <c r="H298" i="33"/>
  <c r="I298" i="33"/>
  <c r="J298" i="33"/>
  <c r="K298" i="33"/>
  <c r="L298" i="33"/>
  <c r="M298" i="33"/>
  <c r="N298" i="33"/>
  <c r="O298" i="33"/>
  <c r="D299" i="33"/>
  <c r="E299" i="33"/>
  <c r="F299" i="33"/>
  <c r="G299" i="33"/>
  <c r="H299" i="33"/>
  <c r="I299" i="33"/>
  <c r="J299" i="33"/>
  <c r="K299" i="33"/>
  <c r="L299" i="33"/>
  <c r="M299" i="33"/>
  <c r="N299" i="33"/>
  <c r="O299" i="33"/>
  <c r="D300" i="33"/>
  <c r="E300" i="33"/>
  <c r="F300" i="33"/>
  <c r="G300" i="33"/>
  <c r="H300" i="33"/>
  <c r="I300" i="33"/>
  <c r="J300" i="33"/>
  <c r="K300" i="33"/>
  <c r="L300" i="33"/>
  <c r="M300" i="33"/>
  <c r="N300" i="33"/>
  <c r="O300" i="33"/>
  <c r="D301" i="33"/>
  <c r="E301" i="33"/>
  <c r="F301" i="33"/>
  <c r="G301" i="33"/>
  <c r="H301" i="33"/>
  <c r="I301" i="33"/>
  <c r="J301" i="33"/>
  <c r="K301" i="33"/>
  <c r="L301" i="33"/>
  <c r="M301" i="33"/>
  <c r="N301" i="33"/>
  <c r="O301" i="33"/>
  <c r="D302" i="33"/>
  <c r="E302" i="33"/>
  <c r="F302" i="33"/>
  <c r="G302" i="33"/>
  <c r="H302" i="33"/>
  <c r="I302" i="33"/>
  <c r="J302" i="33"/>
  <c r="K302" i="33"/>
  <c r="L302" i="33"/>
  <c r="M302" i="33"/>
  <c r="N302" i="33"/>
  <c r="O302" i="33"/>
  <c r="D303" i="33"/>
  <c r="E303" i="33"/>
  <c r="F303" i="33"/>
  <c r="G303" i="33"/>
  <c r="H303" i="33"/>
  <c r="I303" i="33"/>
  <c r="J303" i="33"/>
  <c r="K303" i="33"/>
  <c r="L303" i="33"/>
  <c r="M303" i="33"/>
  <c r="N303" i="33"/>
  <c r="O303" i="33"/>
  <c r="D304" i="33"/>
  <c r="E304" i="33"/>
  <c r="F304" i="33"/>
  <c r="G304" i="33"/>
  <c r="H304" i="33"/>
  <c r="I304" i="33"/>
  <c r="J304" i="33"/>
  <c r="K304" i="33"/>
  <c r="L304" i="33"/>
  <c r="M304" i="33"/>
  <c r="N304" i="33"/>
  <c r="O304" i="33"/>
  <c r="D305" i="33"/>
  <c r="E305" i="33"/>
  <c r="F305" i="33"/>
  <c r="G305" i="33"/>
  <c r="H305" i="33"/>
  <c r="I305" i="33"/>
  <c r="J305" i="33"/>
  <c r="K305" i="33"/>
  <c r="L305" i="33"/>
  <c r="M305" i="33"/>
  <c r="N305" i="33"/>
  <c r="O305" i="33"/>
  <c r="D306" i="33"/>
  <c r="E306" i="33"/>
  <c r="F306" i="33"/>
  <c r="G306" i="33"/>
  <c r="H306" i="33"/>
  <c r="I306" i="33"/>
  <c r="J306" i="33"/>
  <c r="K306" i="33"/>
  <c r="L306" i="33"/>
  <c r="M306" i="33"/>
  <c r="N306" i="33"/>
  <c r="O306" i="33"/>
  <c r="D307" i="33"/>
  <c r="E307" i="33"/>
  <c r="F307" i="33"/>
  <c r="G307" i="33"/>
  <c r="H307" i="33"/>
  <c r="I307" i="33"/>
  <c r="J307" i="33"/>
  <c r="K307" i="33"/>
  <c r="L307" i="33"/>
  <c r="M307" i="33"/>
  <c r="N307" i="33"/>
  <c r="O307" i="33"/>
  <c r="D308" i="33"/>
  <c r="E308" i="33"/>
  <c r="F308" i="33"/>
  <c r="G308" i="33"/>
  <c r="H308" i="33"/>
  <c r="I308" i="33"/>
  <c r="J308" i="33"/>
  <c r="K308" i="33"/>
  <c r="L308" i="33"/>
  <c r="M308" i="33"/>
  <c r="N308" i="33"/>
  <c r="O308" i="33"/>
  <c r="D309" i="33"/>
  <c r="E309" i="33"/>
  <c r="F309" i="33"/>
  <c r="G309" i="33"/>
  <c r="H309" i="33"/>
  <c r="I309" i="33"/>
  <c r="J309" i="33"/>
  <c r="K309" i="33"/>
  <c r="L309" i="33"/>
  <c r="M309" i="33"/>
  <c r="N309" i="33"/>
  <c r="O309" i="33"/>
  <c r="D310" i="33"/>
  <c r="E310" i="33"/>
  <c r="F310" i="33"/>
  <c r="G310" i="33"/>
  <c r="H310" i="33"/>
  <c r="I310" i="33"/>
  <c r="J310" i="33"/>
  <c r="K310" i="33"/>
  <c r="L310" i="33"/>
  <c r="M310" i="33"/>
  <c r="N310" i="33"/>
  <c r="O310" i="33"/>
  <c r="D311" i="33"/>
  <c r="E311" i="33"/>
  <c r="F311" i="33"/>
  <c r="G311" i="33"/>
  <c r="H311" i="33"/>
  <c r="I311" i="33"/>
  <c r="J311" i="33"/>
  <c r="K311" i="33"/>
  <c r="L311" i="33"/>
  <c r="M311" i="33"/>
  <c r="N311" i="33"/>
  <c r="O311" i="33"/>
  <c r="D312" i="33"/>
  <c r="E312" i="33"/>
  <c r="F312" i="33"/>
  <c r="G312" i="33"/>
  <c r="H312" i="33"/>
  <c r="I312" i="33"/>
  <c r="J312" i="33"/>
  <c r="K312" i="33"/>
  <c r="L312" i="33"/>
  <c r="M312" i="33"/>
  <c r="N312" i="33"/>
  <c r="O312" i="33"/>
  <c r="D313" i="33"/>
  <c r="E313" i="33"/>
  <c r="F313" i="33"/>
  <c r="G313" i="33"/>
  <c r="H313" i="33"/>
  <c r="I313" i="33"/>
  <c r="J313" i="33"/>
  <c r="K313" i="33"/>
  <c r="L313" i="33"/>
  <c r="M313" i="33"/>
  <c r="N313" i="33"/>
  <c r="O313" i="33"/>
  <c r="D314" i="33"/>
  <c r="E314" i="33"/>
  <c r="F314" i="33"/>
  <c r="G314" i="33"/>
  <c r="H314" i="33"/>
  <c r="I314" i="33"/>
  <c r="J314" i="33"/>
  <c r="K314" i="33"/>
  <c r="L314" i="33"/>
  <c r="M314" i="33"/>
  <c r="N314" i="33"/>
  <c r="O314" i="33"/>
  <c r="D315" i="33"/>
  <c r="E315" i="33"/>
  <c r="F315" i="33"/>
  <c r="G315" i="33"/>
  <c r="H315" i="33"/>
  <c r="I315" i="33"/>
  <c r="J315" i="33"/>
  <c r="K315" i="33"/>
  <c r="L315" i="33"/>
  <c r="M315" i="33"/>
  <c r="N315" i="33"/>
  <c r="O315" i="33"/>
  <c r="D316" i="33"/>
  <c r="E316" i="33"/>
  <c r="F316" i="33"/>
  <c r="G316" i="33"/>
  <c r="H316" i="33"/>
  <c r="I316" i="33"/>
  <c r="J316" i="33"/>
  <c r="K316" i="33"/>
  <c r="L316" i="33"/>
  <c r="M316" i="33"/>
  <c r="N316" i="33"/>
  <c r="O316" i="33"/>
  <c r="D317" i="33"/>
  <c r="E317" i="33"/>
  <c r="F317" i="33"/>
  <c r="G317" i="33"/>
  <c r="H317" i="33"/>
  <c r="I317" i="33"/>
  <c r="J317" i="33"/>
  <c r="K317" i="33"/>
  <c r="L317" i="33"/>
  <c r="M317" i="33"/>
  <c r="N317" i="33"/>
  <c r="O317" i="33"/>
  <c r="D318" i="33"/>
  <c r="E318" i="33"/>
  <c r="F318" i="33"/>
  <c r="G318" i="33"/>
  <c r="H318" i="33"/>
  <c r="I318" i="33"/>
  <c r="J318" i="33"/>
  <c r="K318" i="33"/>
  <c r="L318" i="33"/>
  <c r="M318" i="33"/>
  <c r="N318" i="33"/>
  <c r="O318" i="33"/>
  <c r="D319" i="33"/>
  <c r="E319" i="33"/>
  <c r="F319" i="33"/>
  <c r="G319" i="33"/>
  <c r="H319" i="33"/>
  <c r="I319" i="33"/>
  <c r="J319" i="33"/>
  <c r="K319" i="33"/>
  <c r="L319" i="33"/>
  <c r="M319" i="33"/>
  <c r="N319" i="33"/>
  <c r="O319" i="33"/>
  <c r="D320" i="33"/>
  <c r="E320" i="33"/>
  <c r="F320" i="33"/>
  <c r="G320" i="33"/>
  <c r="H320" i="33"/>
  <c r="I320" i="33"/>
  <c r="J320" i="33"/>
  <c r="K320" i="33"/>
  <c r="L320" i="33"/>
  <c r="M320" i="33"/>
  <c r="N320" i="33"/>
  <c r="O320" i="33"/>
  <c r="D321" i="33"/>
  <c r="E321" i="33"/>
  <c r="F321" i="33"/>
  <c r="G321" i="33"/>
  <c r="H321" i="33"/>
  <c r="I321" i="33"/>
  <c r="J321" i="33"/>
  <c r="K321" i="33"/>
  <c r="L321" i="33"/>
  <c r="M321" i="33"/>
  <c r="N321" i="33"/>
  <c r="O321" i="33"/>
  <c r="D322" i="33"/>
  <c r="E322" i="33"/>
  <c r="F322" i="33"/>
  <c r="G322" i="33"/>
  <c r="H322" i="33"/>
  <c r="I322" i="33"/>
  <c r="J322" i="33"/>
  <c r="K322" i="33"/>
  <c r="L322" i="33"/>
  <c r="M322" i="33"/>
  <c r="N322" i="33"/>
  <c r="O322" i="33"/>
  <c r="D323" i="33"/>
  <c r="E323" i="33"/>
  <c r="F323" i="33"/>
  <c r="G323" i="33"/>
  <c r="H323" i="33"/>
  <c r="I323" i="33"/>
  <c r="J323" i="33"/>
  <c r="K323" i="33"/>
  <c r="L323" i="33"/>
  <c r="M323" i="33"/>
  <c r="N323" i="33"/>
  <c r="O323" i="33"/>
  <c r="D324" i="33"/>
  <c r="E324" i="33"/>
  <c r="F324" i="33"/>
  <c r="G324" i="33"/>
  <c r="H324" i="33"/>
  <c r="I324" i="33"/>
  <c r="J324" i="33"/>
  <c r="K324" i="33"/>
  <c r="L324" i="33"/>
  <c r="M324" i="33"/>
  <c r="N324" i="33"/>
  <c r="O324" i="33"/>
  <c r="D325" i="33"/>
  <c r="E325" i="33"/>
  <c r="F325" i="33"/>
  <c r="G325" i="33"/>
  <c r="H325" i="33"/>
  <c r="I325" i="33"/>
  <c r="J325" i="33"/>
  <c r="K325" i="33"/>
  <c r="L325" i="33"/>
  <c r="M325" i="33"/>
  <c r="N325" i="33"/>
  <c r="O325" i="33"/>
  <c r="D326" i="33"/>
  <c r="E326" i="33"/>
  <c r="F326" i="33"/>
  <c r="G326" i="33"/>
  <c r="H326" i="33"/>
  <c r="I326" i="33"/>
  <c r="J326" i="33"/>
  <c r="K326" i="33"/>
  <c r="L326" i="33"/>
  <c r="M326" i="33"/>
  <c r="N326" i="33"/>
  <c r="O326" i="33"/>
  <c r="D327" i="33"/>
  <c r="E327" i="33"/>
  <c r="F327" i="33"/>
  <c r="G327" i="33"/>
  <c r="H327" i="33"/>
  <c r="I327" i="33"/>
  <c r="J327" i="33"/>
  <c r="K327" i="33"/>
  <c r="L327" i="33"/>
  <c r="M327" i="33"/>
  <c r="N327" i="33"/>
  <c r="O327" i="33"/>
  <c r="D328" i="33"/>
  <c r="E328" i="33"/>
  <c r="F328" i="33"/>
  <c r="G328" i="33"/>
  <c r="H328" i="33"/>
  <c r="I328" i="33"/>
  <c r="J328" i="33"/>
  <c r="K328" i="33"/>
  <c r="L328" i="33"/>
  <c r="M328" i="33"/>
  <c r="N328" i="33"/>
  <c r="O328" i="33"/>
  <c r="D329" i="33"/>
  <c r="E329" i="33"/>
  <c r="F329" i="33"/>
  <c r="G329" i="33"/>
  <c r="H329" i="33"/>
  <c r="I329" i="33"/>
  <c r="J329" i="33"/>
  <c r="K329" i="33"/>
  <c r="L329" i="33"/>
  <c r="M329" i="33"/>
  <c r="N329" i="33"/>
  <c r="O329" i="33"/>
  <c r="D330" i="33"/>
  <c r="E330" i="33"/>
  <c r="F330" i="33"/>
  <c r="G330" i="33"/>
  <c r="H330" i="33"/>
  <c r="I330" i="33"/>
  <c r="J330" i="33"/>
  <c r="K330" i="33"/>
  <c r="L330" i="33"/>
  <c r="M330" i="33"/>
  <c r="N330" i="33"/>
  <c r="O330" i="33"/>
  <c r="D331" i="33"/>
  <c r="E331" i="33"/>
  <c r="F331" i="33"/>
  <c r="G331" i="33"/>
  <c r="H331" i="33"/>
  <c r="I331" i="33"/>
  <c r="J331" i="33"/>
  <c r="K331" i="33"/>
  <c r="L331" i="33"/>
  <c r="M331" i="33"/>
  <c r="N331" i="33"/>
  <c r="O331" i="33"/>
  <c r="D332" i="33"/>
  <c r="E332" i="33"/>
  <c r="F332" i="33"/>
  <c r="G332" i="33"/>
  <c r="H332" i="33"/>
  <c r="I332" i="33"/>
  <c r="J332" i="33"/>
  <c r="K332" i="33"/>
  <c r="L332" i="33"/>
  <c r="M332" i="33"/>
  <c r="N332" i="33"/>
  <c r="O332" i="33"/>
  <c r="D333" i="33"/>
  <c r="E333" i="33"/>
  <c r="F333" i="33"/>
  <c r="G333" i="33"/>
  <c r="H333" i="33"/>
  <c r="I333" i="33"/>
  <c r="J333" i="33"/>
  <c r="K333" i="33"/>
  <c r="L333" i="33"/>
  <c r="M333" i="33"/>
  <c r="N333" i="33"/>
  <c r="O333" i="33"/>
  <c r="D334" i="33"/>
  <c r="E334" i="33"/>
  <c r="F334" i="33"/>
  <c r="G334" i="33"/>
  <c r="H334" i="33"/>
  <c r="I334" i="33"/>
  <c r="J334" i="33"/>
  <c r="K334" i="33"/>
  <c r="L334" i="33"/>
  <c r="M334" i="33"/>
  <c r="N334" i="33"/>
  <c r="O334" i="33"/>
  <c r="D335" i="33"/>
  <c r="E335" i="33"/>
  <c r="F335" i="33"/>
  <c r="G335" i="33"/>
  <c r="H335" i="33"/>
  <c r="I335" i="33"/>
  <c r="J335" i="33"/>
  <c r="K335" i="33"/>
  <c r="L335" i="33"/>
  <c r="M335" i="33"/>
  <c r="N335" i="33"/>
  <c r="O335" i="33"/>
  <c r="D336" i="33"/>
  <c r="E336" i="33"/>
  <c r="F336" i="33"/>
  <c r="G336" i="33"/>
  <c r="H336" i="33"/>
  <c r="I336" i="33"/>
  <c r="J336" i="33"/>
  <c r="K336" i="33"/>
  <c r="L336" i="33"/>
  <c r="M336" i="33"/>
  <c r="N336" i="33"/>
  <c r="O336" i="33"/>
  <c r="D337" i="33"/>
  <c r="E337" i="33"/>
  <c r="F337" i="33"/>
  <c r="G337" i="33"/>
  <c r="H337" i="33"/>
  <c r="I337" i="33"/>
  <c r="J337" i="33"/>
  <c r="K337" i="33"/>
  <c r="L337" i="33"/>
  <c r="M337" i="33"/>
  <c r="N337" i="33"/>
  <c r="O337" i="33"/>
  <c r="D338" i="33"/>
  <c r="E338" i="33"/>
  <c r="F338" i="33"/>
  <c r="G338" i="33"/>
  <c r="H338" i="33"/>
  <c r="I338" i="33"/>
  <c r="J338" i="33"/>
  <c r="K338" i="33"/>
  <c r="L338" i="33"/>
  <c r="M338" i="33"/>
  <c r="N338" i="33"/>
  <c r="O338" i="33"/>
  <c r="D339" i="33"/>
  <c r="E339" i="33"/>
  <c r="F339" i="33"/>
  <c r="G339" i="33"/>
  <c r="H339" i="33"/>
  <c r="I339" i="33"/>
  <c r="J339" i="33"/>
  <c r="K339" i="33"/>
  <c r="L339" i="33"/>
  <c r="M339" i="33"/>
  <c r="N339" i="33"/>
  <c r="O339" i="33"/>
  <c r="D340" i="33"/>
  <c r="E340" i="33"/>
  <c r="F340" i="33"/>
  <c r="G340" i="33"/>
  <c r="H340" i="33"/>
  <c r="I340" i="33"/>
  <c r="J340" i="33"/>
  <c r="K340" i="33"/>
  <c r="L340" i="33"/>
  <c r="M340" i="33"/>
  <c r="N340" i="33"/>
  <c r="O340" i="33"/>
  <c r="D341" i="33"/>
  <c r="E341" i="33"/>
  <c r="F341" i="33"/>
  <c r="G341" i="33"/>
  <c r="H341" i="33"/>
  <c r="I341" i="33"/>
  <c r="J341" i="33"/>
  <c r="K341" i="33"/>
  <c r="L341" i="33"/>
  <c r="M341" i="33"/>
  <c r="N341" i="33"/>
  <c r="O341" i="33"/>
  <c r="D342" i="33"/>
  <c r="E342" i="33"/>
  <c r="F342" i="33"/>
  <c r="G342" i="33"/>
  <c r="H342" i="33"/>
  <c r="I342" i="33"/>
  <c r="J342" i="33"/>
  <c r="K342" i="33"/>
  <c r="L342" i="33"/>
  <c r="M342" i="33"/>
  <c r="N342" i="33"/>
  <c r="O342" i="33"/>
  <c r="D343" i="33"/>
  <c r="E343" i="33"/>
  <c r="F343" i="33"/>
  <c r="G343" i="33"/>
  <c r="H343" i="33"/>
  <c r="I343" i="33"/>
  <c r="J343" i="33"/>
  <c r="K343" i="33"/>
  <c r="L343" i="33"/>
  <c r="M343" i="33"/>
  <c r="N343" i="33"/>
  <c r="O343" i="33"/>
  <c r="D344" i="33"/>
  <c r="E344" i="33"/>
  <c r="F344" i="33"/>
  <c r="G344" i="33"/>
  <c r="H344" i="33"/>
  <c r="I344" i="33"/>
  <c r="J344" i="33"/>
  <c r="K344" i="33"/>
  <c r="L344" i="33"/>
  <c r="M344" i="33"/>
  <c r="N344" i="33"/>
  <c r="O344" i="33"/>
  <c r="D345" i="33"/>
  <c r="E345" i="33"/>
  <c r="F345" i="33"/>
  <c r="G345" i="33"/>
  <c r="H345" i="33"/>
  <c r="I345" i="33"/>
  <c r="J345" i="33"/>
  <c r="K345" i="33"/>
  <c r="L345" i="33"/>
  <c r="M345" i="33"/>
  <c r="N345" i="33"/>
  <c r="O345" i="33"/>
  <c r="D346" i="33"/>
  <c r="E346" i="33"/>
  <c r="F346" i="33"/>
  <c r="G346" i="33"/>
  <c r="H346" i="33"/>
  <c r="I346" i="33"/>
  <c r="J346" i="33"/>
  <c r="K346" i="33"/>
  <c r="L346" i="33"/>
  <c r="M346" i="33"/>
  <c r="N346" i="33"/>
  <c r="O346" i="33"/>
  <c r="D347" i="33"/>
  <c r="E347" i="33"/>
  <c r="F347" i="33"/>
  <c r="G347" i="33"/>
  <c r="H347" i="33"/>
  <c r="I347" i="33"/>
  <c r="J347" i="33"/>
  <c r="K347" i="33"/>
  <c r="L347" i="33"/>
  <c r="M347" i="33"/>
  <c r="N347" i="33"/>
  <c r="O347" i="33"/>
  <c r="D348" i="33"/>
  <c r="E348" i="33"/>
  <c r="F348" i="33"/>
  <c r="G348" i="33"/>
  <c r="H348" i="33"/>
  <c r="I348" i="33"/>
  <c r="J348" i="33"/>
  <c r="K348" i="33"/>
  <c r="L348" i="33"/>
  <c r="M348" i="33"/>
  <c r="N348" i="33"/>
  <c r="O348" i="33"/>
  <c r="D349" i="33"/>
  <c r="E349" i="33"/>
  <c r="F349" i="33"/>
  <c r="G349" i="33"/>
  <c r="H349" i="33"/>
  <c r="I349" i="33"/>
  <c r="J349" i="33"/>
  <c r="K349" i="33"/>
  <c r="L349" i="33"/>
  <c r="M349" i="33"/>
  <c r="N349" i="33"/>
  <c r="O349" i="33"/>
  <c r="D350" i="33"/>
  <c r="E350" i="33"/>
  <c r="F350" i="33"/>
  <c r="G350" i="33"/>
  <c r="H350" i="33"/>
  <c r="I350" i="33"/>
  <c r="J350" i="33"/>
  <c r="K350" i="33"/>
  <c r="L350" i="33"/>
  <c r="M350" i="33"/>
  <c r="N350" i="33"/>
  <c r="O350" i="33"/>
  <c r="D351" i="33"/>
  <c r="E351" i="33"/>
  <c r="F351" i="33"/>
  <c r="G351" i="33"/>
  <c r="H351" i="33"/>
  <c r="I351" i="33"/>
  <c r="J351" i="33"/>
  <c r="K351" i="33"/>
  <c r="L351" i="33"/>
  <c r="M351" i="33"/>
  <c r="N351" i="33"/>
  <c r="O351" i="33"/>
  <c r="D352" i="33"/>
  <c r="E352" i="33"/>
  <c r="F352" i="33"/>
  <c r="G352" i="33"/>
  <c r="H352" i="33"/>
  <c r="I352" i="33"/>
  <c r="J352" i="33"/>
  <c r="K352" i="33"/>
  <c r="L352" i="33"/>
  <c r="M352" i="33"/>
  <c r="N352" i="33"/>
  <c r="O352" i="33"/>
  <c r="D353" i="33"/>
  <c r="E353" i="33"/>
  <c r="F353" i="33"/>
  <c r="G353" i="33"/>
  <c r="H353" i="33"/>
  <c r="I353" i="33"/>
  <c r="J353" i="33"/>
  <c r="K353" i="33"/>
  <c r="L353" i="33"/>
  <c r="M353" i="33"/>
  <c r="N353" i="33"/>
  <c r="O353" i="33"/>
  <c r="D354" i="33"/>
  <c r="E354" i="33"/>
  <c r="F354" i="33"/>
  <c r="G354" i="33"/>
  <c r="H354" i="33"/>
  <c r="I354" i="33"/>
  <c r="J354" i="33"/>
  <c r="K354" i="33"/>
  <c r="L354" i="33"/>
  <c r="M354" i="33"/>
  <c r="N354" i="33"/>
  <c r="O354" i="33"/>
  <c r="D355" i="33"/>
  <c r="E355" i="33"/>
  <c r="F355" i="33"/>
  <c r="G355" i="33"/>
  <c r="H355" i="33"/>
  <c r="I355" i="33"/>
  <c r="J355" i="33"/>
  <c r="K355" i="33"/>
  <c r="L355" i="33"/>
  <c r="M355" i="33"/>
  <c r="N355" i="33"/>
  <c r="O355" i="33"/>
  <c r="D356" i="33"/>
  <c r="E356" i="33"/>
  <c r="F356" i="33"/>
  <c r="G356" i="33"/>
  <c r="H356" i="33"/>
  <c r="I356" i="33"/>
  <c r="J356" i="33"/>
  <c r="K356" i="33"/>
  <c r="L356" i="33"/>
  <c r="M356" i="33"/>
  <c r="N356" i="33"/>
  <c r="O356" i="33"/>
  <c r="D357" i="33"/>
  <c r="E357" i="33"/>
  <c r="F357" i="33"/>
  <c r="G357" i="33"/>
  <c r="H357" i="33"/>
  <c r="I357" i="33"/>
  <c r="J357" i="33"/>
  <c r="K357" i="33"/>
  <c r="L357" i="33"/>
  <c r="M357" i="33"/>
  <c r="N357" i="33"/>
  <c r="O357" i="33"/>
  <c r="D358" i="33"/>
  <c r="E358" i="33"/>
  <c r="F358" i="33"/>
  <c r="G358" i="33"/>
  <c r="H358" i="33"/>
  <c r="I358" i="33"/>
  <c r="J358" i="33"/>
  <c r="K358" i="33"/>
  <c r="L358" i="33"/>
  <c r="M358" i="33"/>
  <c r="N358" i="33"/>
  <c r="O358" i="33"/>
  <c r="D359" i="33"/>
  <c r="E359" i="33"/>
  <c r="F359" i="33"/>
  <c r="G359" i="33"/>
  <c r="H359" i="33"/>
  <c r="I359" i="33"/>
  <c r="J359" i="33"/>
  <c r="K359" i="33"/>
  <c r="L359" i="33"/>
  <c r="M359" i="33"/>
  <c r="N359" i="33"/>
  <c r="O359" i="33"/>
  <c r="D360" i="33"/>
  <c r="E360" i="33"/>
  <c r="F360" i="33"/>
  <c r="G360" i="33"/>
  <c r="H360" i="33"/>
  <c r="I360" i="33"/>
  <c r="J360" i="33"/>
  <c r="K360" i="33"/>
  <c r="L360" i="33"/>
  <c r="M360" i="33"/>
  <c r="N360" i="33"/>
  <c r="O360" i="33"/>
  <c r="D361" i="33"/>
  <c r="E361" i="33"/>
  <c r="F361" i="33"/>
  <c r="G361" i="33"/>
  <c r="H361" i="33"/>
  <c r="I361" i="33"/>
  <c r="J361" i="33"/>
  <c r="K361" i="33"/>
  <c r="L361" i="33"/>
  <c r="M361" i="33"/>
  <c r="N361" i="33"/>
  <c r="O361" i="33"/>
  <c r="D362" i="33"/>
  <c r="E362" i="33"/>
  <c r="F362" i="33"/>
  <c r="G362" i="33"/>
  <c r="H362" i="33"/>
  <c r="I362" i="33"/>
  <c r="J362" i="33"/>
  <c r="K362" i="33"/>
  <c r="L362" i="33"/>
  <c r="M362" i="33"/>
  <c r="N362" i="33"/>
  <c r="O362" i="33"/>
  <c r="D363" i="33"/>
  <c r="E363" i="33"/>
  <c r="F363" i="33"/>
  <c r="G363" i="33"/>
  <c r="H363" i="33"/>
  <c r="I363" i="33"/>
  <c r="J363" i="33"/>
  <c r="K363" i="33"/>
  <c r="L363" i="33"/>
  <c r="M363" i="33"/>
  <c r="N363" i="33"/>
  <c r="O363" i="33"/>
  <c r="D364" i="33"/>
  <c r="E364" i="33"/>
  <c r="F364" i="33"/>
  <c r="G364" i="33"/>
  <c r="H364" i="33"/>
  <c r="I364" i="33"/>
  <c r="J364" i="33"/>
  <c r="K364" i="33"/>
  <c r="L364" i="33"/>
  <c r="M364" i="33"/>
  <c r="N364" i="33"/>
  <c r="O364" i="33"/>
  <c r="D365" i="33"/>
  <c r="E365" i="33"/>
  <c r="F365" i="33"/>
  <c r="G365" i="33"/>
  <c r="H365" i="33"/>
  <c r="I365" i="33"/>
  <c r="J365" i="33"/>
  <c r="K365" i="33"/>
  <c r="L365" i="33"/>
  <c r="M365" i="33"/>
  <c r="N365" i="33"/>
  <c r="O365" i="33"/>
  <c r="D366" i="33"/>
  <c r="E366" i="33"/>
  <c r="F366" i="33"/>
  <c r="G366" i="33"/>
  <c r="H366" i="33"/>
  <c r="I366" i="33"/>
  <c r="J366" i="33"/>
  <c r="K366" i="33"/>
  <c r="L366" i="33"/>
  <c r="M366" i="33"/>
  <c r="N366" i="33"/>
  <c r="O366" i="33"/>
  <c r="D367" i="33"/>
  <c r="E367" i="33"/>
  <c r="F367" i="33"/>
  <c r="G367" i="33"/>
  <c r="H367" i="33"/>
  <c r="I367" i="33"/>
  <c r="J367" i="33"/>
  <c r="K367" i="33"/>
  <c r="L367" i="33"/>
  <c r="M367" i="33"/>
  <c r="N367" i="33"/>
  <c r="O367" i="33"/>
  <c r="D368" i="33"/>
  <c r="E368" i="33"/>
  <c r="F368" i="33"/>
  <c r="G368" i="33"/>
  <c r="H368" i="33"/>
  <c r="I368" i="33"/>
  <c r="J368" i="33"/>
  <c r="K368" i="33"/>
  <c r="L368" i="33"/>
  <c r="M368" i="33"/>
  <c r="N368" i="33"/>
  <c r="O368" i="33"/>
  <c r="D369" i="33"/>
  <c r="E369" i="33"/>
  <c r="F369" i="33"/>
  <c r="G369" i="33"/>
  <c r="H369" i="33"/>
  <c r="I369" i="33"/>
  <c r="J369" i="33"/>
  <c r="K369" i="33"/>
  <c r="L369" i="33"/>
  <c r="M369" i="33"/>
  <c r="N369" i="33"/>
  <c r="O369" i="33"/>
  <c r="D370" i="33"/>
  <c r="E370" i="33"/>
  <c r="F370" i="33"/>
  <c r="G370" i="33"/>
  <c r="H370" i="33"/>
  <c r="I370" i="33"/>
  <c r="J370" i="33"/>
  <c r="K370" i="33"/>
  <c r="L370" i="33"/>
  <c r="M370" i="33"/>
  <c r="N370" i="33"/>
  <c r="O370" i="33"/>
  <c r="D371" i="33"/>
  <c r="E371" i="33"/>
  <c r="F371" i="33"/>
  <c r="G371" i="33"/>
  <c r="H371" i="33"/>
  <c r="I371" i="33"/>
  <c r="J371" i="33"/>
  <c r="K371" i="33"/>
  <c r="L371" i="33"/>
  <c r="M371" i="33"/>
  <c r="N371" i="33"/>
  <c r="O371" i="33"/>
  <c r="D372" i="33"/>
  <c r="E372" i="33"/>
  <c r="F372" i="33"/>
  <c r="G372" i="33"/>
  <c r="H372" i="33"/>
  <c r="I372" i="33"/>
  <c r="J372" i="33"/>
  <c r="K372" i="33"/>
  <c r="L372" i="33"/>
  <c r="M372" i="33"/>
  <c r="N372" i="33"/>
  <c r="O372" i="33"/>
  <c r="D373" i="33"/>
  <c r="E373" i="33"/>
  <c r="F373" i="33"/>
  <c r="G373" i="33"/>
  <c r="H373" i="33"/>
  <c r="I373" i="33"/>
  <c r="J373" i="33"/>
  <c r="K373" i="33"/>
  <c r="L373" i="33"/>
  <c r="M373" i="33"/>
  <c r="N373" i="33"/>
  <c r="O373" i="33"/>
  <c r="D374" i="33"/>
  <c r="E374" i="33"/>
  <c r="F374" i="33"/>
  <c r="G374" i="33"/>
  <c r="H374" i="33"/>
  <c r="I374" i="33"/>
  <c r="J374" i="33"/>
  <c r="K374" i="33"/>
  <c r="L374" i="33"/>
  <c r="M374" i="33"/>
  <c r="N374" i="33"/>
  <c r="O374" i="33"/>
  <c r="D375" i="33"/>
  <c r="E375" i="33"/>
  <c r="F375" i="33"/>
  <c r="G375" i="33"/>
  <c r="H375" i="33"/>
  <c r="I375" i="33"/>
  <c r="J375" i="33"/>
  <c r="K375" i="33"/>
  <c r="L375" i="33"/>
  <c r="M375" i="33"/>
  <c r="N375" i="33"/>
  <c r="O375" i="33"/>
  <c r="D376" i="33"/>
  <c r="E376" i="33"/>
  <c r="F376" i="33"/>
  <c r="G376" i="33"/>
  <c r="H376" i="33"/>
  <c r="I376" i="33"/>
  <c r="J376" i="33"/>
  <c r="K376" i="33"/>
  <c r="L376" i="33"/>
  <c r="M376" i="33"/>
  <c r="N376" i="33"/>
  <c r="O376" i="33"/>
  <c r="D377" i="33"/>
  <c r="E377" i="33"/>
  <c r="F377" i="33"/>
  <c r="G377" i="33"/>
  <c r="H377" i="33"/>
  <c r="I377" i="33"/>
  <c r="J377" i="33"/>
  <c r="K377" i="33"/>
  <c r="L377" i="33"/>
  <c r="M377" i="33"/>
  <c r="N377" i="33"/>
  <c r="O377" i="33"/>
  <c r="D378" i="33"/>
  <c r="E378" i="33"/>
  <c r="F378" i="33"/>
  <c r="G378" i="33"/>
  <c r="H378" i="33"/>
  <c r="I378" i="33"/>
  <c r="J378" i="33"/>
  <c r="K378" i="33"/>
  <c r="L378" i="33"/>
  <c r="M378" i="33"/>
  <c r="N378" i="33"/>
  <c r="O378" i="33"/>
  <c r="D379" i="33"/>
  <c r="E379" i="33"/>
  <c r="F379" i="33"/>
  <c r="G379" i="33"/>
  <c r="H379" i="33"/>
  <c r="I379" i="33"/>
  <c r="J379" i="33"/>
  <c r="K379" i="33"/>
  <c r="L379" i="33"/>
  <c r="M379" i="33"/>
  <c r="N379" i="33"/>
  <c r="O379" i="33"/>
  <c r="D380" i="33"/>
  <c r="E380" i="33"/>
  <c r="F380" i="33"/>
  <c r="G380" i="33"/>
  <c r="H380" i="33"/>
  <c r="I380" i="33"/>
  <c r="J380" i="33"/>
  <c r="K380" i="33"/>
  <c r="L380" i="33"/>
  <c r="M380" i="33"/>
  <c r="N380" i="33"/>
  <c r="O380" i="33"/>
  <c r="D381" i="33"/>
  <c r="E381" i="33"/>
  <c r="F381" i="33"/>
  <c r="G381" i="33"/>
  <c r="H381" i="33"/>
  <c r="I381" i="33"/>
  <c r="J381" i="33"/>
  <c r="K381" i="33"/>
  <c r="L381" i="33"/>
  <c r="M381" i="33"/>
  <c r="N381" i="33"/>
  <c r="O381" i="33"/>
  <c r="D382" i="33"/>
  <c r="E382" i="33"/>
  <c r="F382" i="33"/>
  <c r="G382" i="33"/>
  <c r="H382" i="33"/>
  <c r="I382" i="33"/>
  <c r="J382" i="33"/>
  <c r="K382" i="33"/>
  <c r="L382" i="33"/>
  <c r="M382" i="33"/>
  <c r="N382" i="33"/>
  <c r="O382" i="33"/>
  <c r="D383" i="33"/>
  <c r="E383" i="33"/>
  <c r="F383" i="33"/>
  <c r="G383" i="33"/>
  <c r="H383" i="33"/>
  <c r="I383" i="33"/>
  <c r="J383" i="33"/>
  <c r="K383" i="33"/>
  <c r="L383" i="33"/>
  <c r="M383" i="33"/>
  <c r="N383" i="33"/>
  <c r="O383" i="33"/>
  <c r="D384" i="33"/>
  <c r="E384" i="33"/>
  <c r="F384" i="33"/>
  <c r="G384" i="33"/>
  <c r="H384" i="33"/>
  <c r="I384" i="33"/>
  <c r="J384" i="33"/>
  <c r="K384" i="33"/>
  <c r="L384" i="33"/>
  <c r="M384" i="33"/>
  <c r="N384" i="33"/>
  <c r="O384" i="33"/>
  <c r="D385" i="33"/>
  <c r="E385" i="33"/>
  <c r="F385" i="33"/>
  <c r="G385" i="33"/>
  <c r="H385" i="33"/>
  <c r="I385" i="33"/>
  <c r="J385" i="33"/>
  <c r="K385" i="33"/>
  <c r="L385" i="33"/>
  <c r="M385" i="33"/>
  <c r="N385" i="33"/>
  <c r="O385" i="33"/>
  <c r="D386" i="33"/>
  <c r="E386" i="33"/>
  <c r="F386" i="33"/>
  <c r="G386" i="33"/>
  <c r="H386" i="33"/>
  <c r="I386" i="33"/>
  <c r="J386" i="33"/>
  <c r="K386" i="33"/>
  <c r="L386" i="33"/>
  <c r="M386" i="33"/>
  <c r="N386" i="33"/>
  <c r="O386" i="33"/>
  <c r="D387" i="33"/>
  <c r="E387" i="33"/>
  <c r="F387" i="33"/>
  <c r="G387" i="33"/>
  <c r="H387" i="33"/>
  <c r="I387" i="33"/>
  <c r="J387" i="33"/>
  <c r="K387" i="33"/>
  <c r="L387" i="33"/>
  <c r="M387" i="33"/>
  <c r="N387" i="33"/>
  <c r="O387" i="33"/>
  <c r="D388" i="33"/>
  <c r="E388" i="33"/>
  <c r="F388" i="33"/>
  <c r="G388" i="33"/>
  <c r="H388" i="33"/>
  <c r="I388" i="33"/>
  <c r="J388" i="33"/>
  <c r="K388" i="33"/>
  <c r="L388" i="33"/>
  <c r="M388" i="33"/>
  <c r="N388" i="33"/>
  <c r="O388" i="33"/>
  <c r="D389" i="33"/>
  <c r="E389" i="33"/>
  <c r="F389" i="33"/>
  <c r="G389" i="33"/>
  <c r="H389" i="33"/>
  <c r="I389" i="33"/>
  <c r="J389" i="33"/>
  <c r="K389" i="33"/>
  <c r="L389" i="33"/>
  <c r="M389" i="33"/>
  <c r="N389" i="33"/>
  <c r="O389" i="33"/>
  <c r="D390" i="33"/>
  <c r="E390" i="33"/>
  <c r="F390" i="33"/>
  <c r="G390" i="33"/>
  <c r="H390" i="33"/>
  <c r="I390" i="33"/>
  <c r="J390" i="33"/>
  <c r="K390" i="33"/>
  <c r="L390" i="33"/>
  <c r="M390" i="33"/>
  <c r="N390" i="33"/>
  <c r="O390" i="33"/>
  <c r="D391" i="33"/>
  <c r="E391" i="33"/>
  <c r="F391" i="33"/>
  <c r="G391" i="33"/>
  <c r="H391" i="33"/>
  <c r="I391" i="33"/>
  <c r="J391" i="33"/>
  <c r="K391" i="33"/>
  <c r="L391" i="33"/>
  <c r="M391" i="33"/>
  <c r="N391" i="33"/>
  <c r="O391" i="33"/>
  <c r="D392" i="33"/>
  <c r="E392" i="33"/>
  <c r="F392" i="33"/>
  <c r="G392" i="33"/>
  <c r="H392" i="33"/>
  <c r="I392" i="33"/>
  <c r="J392" i="33"/>
  <c r="K392" i="33"/>
  <c r="L392" i="33"/>
  <c r="M392" i="33"/>
  <c r="N392" i="33"/>
  <c r="O392" i="33"/>
  <c r="D393" i="33"/>
  <c r="E393" i="33"/>
  <c r="F393" i="33"/>
  <c r="G393" i="33"/>
  <c r="H393" i="33"/>
  <c r="I393" i="33"/>
  <c r="J393" i="33"/>
  <c r="K393" i="33"/>
  <c r="L393" i="33"/>
  <c r="M393" i="33"/>
  <c r="N393" i="33"/>
  <c r="O393" i="33"/>
  <c r="D394" i="33"/>
  <c r="E394" i="33"/>
  <c r="F394" i="33"/>
  <c r="G394" i="33"/>
  <c r="H394" i="33"/>
  <c r="I394" i="33"/>
  <c r="J394" i="33"/>
  <c r="K394" i="33"/>
  <c r="L394" i="33"/>
  <c r="M394" i="33"/>
  <c r="N394" i="33"/>
  <c r="O394" i="33"/>
  <c r="D395" i="33"/>
  <c r="E395" i="33"/>
  <c r="F395" i="33"/>
  <c r="G395" i="33"/>
  <c r="H395" i="33"/>
  <c r="I395" i="33"/>
  <c r="J395" i="33"/>
  <c r="K395" i="33"/>
  <c r="L395" i="33"/>
  <c r="M395" i="33"/>
  <c r="N395" i="33"/>
  <c r="O395" i="33"/>
  <c r="D396" i="33"/>
  <c r="E396" i="33"/>
  <c r="F396" i="33"/>
  <c r="G396" i="33"/>
  <c r="H396" i="33"/>
  <c r="I396" i="33"/>
  <c r="J396" i="33"/>
  <c r="K396" i="33"/>
  <c r="L396" i="33"/>
  <c r="M396" i="33"/>
  <c r="N396" i="33"/>
  <c r="O396" i="33"/>
  <c r="D397" i="33"/>
  <c r="E397" i="33"/>
  <c r="F397" i="33"/>
  <c r="G397" i="33"/>
  <c r="H397" i="33"/>
  <c r="I397" i="33"/>
  <c r="J397" i="33"/>
  <c r="K397" i="33"/>
  <c r="L397" i="33"/>
  <c r="M397" i="33"/>
  <c r="N397" i="33"/>
  <c r="O397" i="33"/>
  <c r="D398" i="33"/>
  <c r="E398" i="33"/>
  <c r="F398" i="33"/>
  <c r="G398" i="33"/>
  <c r="H398" i="33"/>
  <c r="I398" i="33"/>
  <c r="J398" i="33"/>
  <c r="K398" i="33"/>
  <c r="L398" i="33"/>
  <c r="M398" i="33"/>
  <c r="N398" i="33"/>
  <c r="O398" i="33"/>
  <c r="D399" i="33"/>
  <c r="E399" i="33"/>
  <c r="F399" i="33"/>
  <c r="G399" i="33"/>
  <c r="H399" i="33"/>
  <c r="I399" i="33"/>
  <c r="J399" i="33"/>
  <c r="K399" i="33"/>
  <c r="L399" i="33"/>
  <c r="M399" i="33"/>
  <c r="N399" i="33"/>
  <c r="O399" i="33"/>
  <c r="D400" i="33"/>
  <c r="E400" i="33"/>
  <c r="F400" i="33"/>
  <c r="G400" i="33"/>
  <c r="H400" i="33"/>
  <c r="I400" i="33"/>
  <c r="J400" i="33"/>
  <c r="K400" i="33"/>
  <c r="L400" i="33"/>
  <c r="M400" i="33"/>
  <c r="N400" i="33"/>
  <c r="O400" i="33"/>
  <c r="D401" i="33"/>
  <c r="E401" i="33"/>
  <c r="F401" i="33"/>
  <c r="G401" i="33"/>
  <c r="H401" i="33"/>
  <c r="I401" i="33"/>
  <c r="J401" i="33"/>
  <c r="K401" i="33"/>
  <c r="L401" i="33"/>
  <c r="M401" i="33"/>
  <c r="N401" i="33"/>
  <c r="O401" i="33"/>
  <c r="D402" i="33"/>
  <c r="E402" i="33"/>
  <c r="F402" i="33"/>
  <c r="G402" i="33"/>
  <c r="H402" i="33"/>
  <c r="I402" i="33"/>
  <c r="J402" i="33"/>
  <c r="K402" i="33"/>
  <c r="L402" i="33"/>
  <c r="M402" i="33"/>
  <c r="N402" i="33"/>
  <c r="O402" i="33"/>
  <c r="D403" i="33"/>
  <c r="E403" i="33"/>
  <c r="F403" i="33"/>
  <c r="G403" i="33"/>
  <c r="H403" i="33"/>
  <c r="I403" i="33"/>
  <c r="J403" i="33"/>
  <c r="K403" i="33"/>
  <c r="L403" i="33"/>
  <c r="M403" i="33"/>
  <c r="N403" i="33"/>
  <c r="O403" i="33"/>
  <c r="D404" i="33"/>
  <c r="E404" i="33"/>
  <c r="F404" i="33"/>
  <c r="G404" i="33"/>
  <c r="H404" i="33"/>
  <c r="I404" i="33"/>
  <c r="J404" i="33"/>
  <c r="K404" i="33"/>
  <c r="L404" i="33"/>
  <c r="M404" i="33"/>
  <c r="N404" i="33"/>
  <c r="O404" i="33"/>
  <c r="D405" i="33"/>
  <c r="E405" i="33"/>
  <c r="F405" i="33"/>
  <c r="G405" i="33"/>
  <c r="H405" i="33"/>
  <c r="I405" i="33"/>
  <c r="J405" i="33"/>
  <c r="K405" i="33"/>
  <c r="L405" i="33"/>
  <c r="M405" i="33"/>
  <c r="N405" i="33"/>
  <c r="O405" i="33"/>
  <c r="D406" i="33"/>
  <c r="E406" i="33"/>
  <c r="F406" i="33"/>
  <c r="G406" i="33"/>
  <c r="H406" i="33"/>
  <c r="I406" i="33"/>
  <c r="J406" i="33"/>
  <c r="K406" i="33"/>
  <c r="L406" i="33"/>
  <c r="M406" i="33"/>
  <c r="N406" i="33"/>
  <c r="O406" i="33"/>
  <c r="D407" i="33"/>
  <c r="E407" i="33"/>
  <c r="F407" i="33"/>
  <c r="G407" i="33"/>
  <c r="H407" i="33"/>
  <c r="I407" i="33"/>
  <c r="J407" i="33"/>
  <c r="K407" i="33"/>
  <c r="L407" i="33"/>
  <c r="M407" i="33"/>
  <c r="N407" i="33"/>
  <c r="O407" i="33"/>
  <c r="D408" i="33"/>
  <c r="E408" i="33"/>
  <c r="F408" i="33"/>
  <c r="G408" i="33"/>
  <c r="H408" i="33"/>
  <c r="I408" i="33"/>
  <c r="J408" i="33"/>
  <c r="K408" i="33"/>
  <c r="L408" i="33"/>
  <c r="M408" i="33"/>
  <c r="N408" i="33"/>
  <c r="O408" i="33"/>
  <c r="D409" i="33"/>
  <c r="E409" i="33"/>
  <c r="F409" i="33"/>
  <c r="G409" i="33"/>
  <c r="H409" i="33"/>
  <c r="I409" i="33"/>
  <c r="J409" i="33"/>
  <c r="K409" i="33"/>
  <c r="L409" i="33"/>
  <c r="M409" i="33"/>
  <c r="N409" i="33"/>
  <c r="O409" i="33"/>
  <c r="D410" i="33"/>
  <c r="E410" i="33"/>
  <c r="F410" i="33"/>
  <c r="G410" i="33"/>
  <c r="H410" i="33"/>
  <c r="I410" i="33"/>
  <c r="J410" i="33"/>
  <c r="K410" i="33"/>
  <c r="L410" i="33"/>
  <c r="M410" i="33"/>
  <c r="N410" i="33"/>
  <c r="O410" i="33"/>
  <c r="D411" i="33"/>
  <c r="E411" i="33"/>
  <c r="F411" i="33"/>
  <c r="G411" i="33"/>
  <c r="H411" i="33"/>
  <c r="I411" i="33"/>
  <c r="J411" i="33"/>
  <c r="K411" i="33"/>
  <c r="L411" i="33"/>
  <c r="M411" i="33"/>
  <c r="N411" i="33"/>
  <c r="O411" i="33"/>
  <c r="D412" i="33"/>
  <c r="E412" i="33"/>
  <c r="F412" i="33"/>
  <c r="G412" i="33"/>
  <c r="H412" i="33"/>
  <c r="I412" i="33"/>
  <c r="J412" i="33"/>
  <c r="K412" i="33"/>
  <c r="L412" i="33"/>
  <c r="M412" i="33"/>
  <c r="N412" i="33"/>
  <c r="O412" i="33"/>
  <c r="D413" i="33"/>
  <c r="E413" i="33"/>
  <c r="F413" i="33"/>
  <c r="G413" i="33"/>
  <c r="H413" i="33"/>
  <c r="I413" i="33"/>
  <c r="J413" i="33"/>
  <c r="K413" i="33"/>
  <c r="L413" i="33"/>
  <c r="M413" i="33"/>
  <c r="N413" i="33"/>
  <c r="O413" i="33"/>
  <c r="D414" i="33"/>
  <c r="E414" i="33"/>
  <c r="F414" i="33"/>
  <c r="G414" i="33"/>
  <c r="H414" i="33"/>
  <c r="I414" i="33"/>
  <c r="J414" i="33"/>
  <c r="K414" i="33"/>
  <c r="L414" i="33"/>
  <c r="M414" i="33"/>
  <c r="N414" i="33"/>
  <c r="O414" i="33"/>
  <c r="D415" i="33"/>
  <c r="E415" i="33"/>
  <c r="F415" i="33"/>
  <c r="G415" i="33"/>
  <c r="H415" i="33"/>
  <c r="I415" i="33"/>
  <c r="J415" i="33"/>
  <c r="K415" i="33"/>
  <c r="L415" i="33"/>
  <c r="M415" i="33"/>
  <c r="N415" i="33"/>
  <c r="O415" i="33"/>
  <c r="D416" i="33"/>
  <c r="E416" i="33"/>
  <c r="F416" i="33"/>
  <c r="G416" i="33"/>
  <c r="H416" i="33"/>
  <c r="I416" i="33"/>
  <c r="J416" i="33"/>
  <c r="K416" i="33"/>
  <c r="L416" i="33"/>
  <c r="M416" i="33"/>
  <c r="N416" i="33"/>
  <c r="O416" i="33"/>
  <c r="D417" i="33"/>
  <c r="E417" i="33"/>
  <c r="F417" i="33"/>
  <c r="G417" i="33"/>
  <c r="H417" i="33"/>
  <c r="I417" i="33"/>
  <c r="J417" i="33"/>
  <c r="K417" i="33"/>
  <c r="L417" i="33"/>
  <c r="M417" i="33"/>
  <c r="N417" i="33"/>
  <c r="O417" i="33"/>
  <c r="D418" i="33"/>
  <c r="E418" i="33"/>
  <c r="F418" i="33"/>
  <c r="G418" i="33"/>
  <c r="H418" i="33"/>
  <c r="I418" i="33"/>
  <c r="J418" i="33"/>
  <c r="K418" i="33"/>
  <c r="L418" i="33"/>
  <c r="M418" i="33"/>
  <c r="N418" i="33"/>
  <c r="O418" i="33"/>
  <c r="D419" i="33"/>
  <c r="E419" i="33"/>
  <c r="F419" i="33"/>
  <c r="G419" i="33"/>
  <c r="H419" i="33"/>
  <c r="I419" i="33"/>
  <c r="J419" i="33"/>
  <c r="K419" i="33"/>
  <c r="L419" i="33"/>
  <c r="M419" i="33"/>
  <c r="N419" i="33"/>
  <c r="O419" i="33"/>
  <c r="D420" i="33"/>
  <c r="E420" i="33"/>
  <c r="F420" i="33"/>
  <c r="G420" i="33"/>
  <c r="H420" i="33"/>
  <c r="I420" i="33"/>
  <c r="J420" i="33"/>
  <c r="K420" i="33"/>
  <c r="L420" i="33"/>
  <c r="M420" i="33"/>
  <c r="N420" i="33"/>
  <c r="O420" i="33"/>
  <c r="D421" i="33"/>
  <c r="E421" i="33"/>
  <c r="F421" i="33"/>
  <c r="G421" i="33"/>
  <c r="H421" i="33"/>
  <c r="I421" i="33"/>
  <c r="J421" i="33"/>
  <c r="K421" i="33"/>
  <c r="L421" i="33"/>
  <c r="M421" i="33"/>
  <c r="N421" i="33"/>
  <c r="O421" i="33"/>
  <c r="D422" i="33"/>
  <c r="E422" i="33"/>
  <c r="F422" i="33"/>
  <c r="G422" i="33"/>
  <c r="H422" i="33"/>
  <c r="I422" i="33"/>
  <c r="J422" i="33"/>
  <c r="K422" i="33"/>
  <c r="L422" i="33"/>
  <c r="M422" i="33"/>
  <c r="N422" i="33"/>
  <c r="O422" i="33"/>
  <c r="D423" i="33"/>
  <c r="E423" i="33"/>
  <c r="F423" i="33"/>
  <c r="G423" i="33"/>
  <c r="H423" i="33"/>
  <c r="I423" i="33"/>
  <c r="J423" i="33"/>
  <c r="K423" i="33"/>
  <c r="L423" i="33"/>
  <c r="M423" i="33"/>
  <c r="N423" i="33"/>
  <c r="O423" i="33"/>
  <c r="D424" i="33"/>
  <c r="E424" i="33"/>
  <c r="F424" i="33"/>
  <c r="G424" i="33"/>
  <c r="H424" i="33"/>
  <c r="I424" i="33"/>
  <c r="J424" i="33"/>
  <c r="K424" i="33"/>
  <c r="L424" i="33"/>
  <c r="M424" i="33"/>
  <c r="N424" i="33"/>
  <c r="O424" i="33"/>
  <c r="D425" i="33"/>
  <c r="E425" i="33"/>
  <c r="F425" i="33"/>
  <c r="G425" i="33"/>
  <c r="H425" i="33"/>
  <c r="I425" i="33"/>
  <c r="J425" i="33"/>
  <c r="K425" i="33"/>
  <c r="L425" i="33"/>
  <c r="M425" i="33"/>
  <c r="N425" i="33"/>
  <c r="O425" i="33"/>
  <c r="D426" i="33"/>
  <c r="E426" i="33"/>
  <c r="F426" i="33"/>
  <c r="G426" i="33"/>
  <c r="H426" i="33"/>
  <c r="I426" i="33"/>
  <c r="J426" i="33"/>
  <c r="K426" i="33"/>
  <c r="L426" i="33"/>
  <c r="M426" i="33"/>
  <c r="N426" i="33"/>
  <c r="O426" i="33"/>
  <c r="D427" i="33"/>
  <c r="E427" i="33"/>
  <c r="F427" i="33"/>
  <c r="G427" i="33"/>
  <c r="H427" i="33"/>
  <c r="I427" i="33"/>
  <c r="J427" i="33"/>
  <c r="K427" i="33"/>
  <c r="L427" i="33"/>
  <c r="M427" i="33"/>
  <c r="N427" i="33"/>
  <c r="O427" i="33"/>
  <c r="D428" i="33"/>
  <c r="E428" i="33"/>
  <c r="F428" i="33"/>
  <c r="G428" i="33"/>
  <c r="H428" i="33"/>
  <c r="I428" i="33"/>
  <c r="J428" i="33"/>
  <c r="K428" i="33"/>
  <c r="L428" i="33"/>
  <c r="M428" i="33"/>
  <c r="N428" i="33"/>
  <c r="O428" i="33"/>
  <c r="D429" i="33"/>
  <c r="E429" i="33"/>
  <c r="F429" i="33"/>
  <c r="G429" i="33"/>
  <c r="H429" i="33"/>
  <c r="I429" i="33"/>
  <c r="J429" i="33"/>
  <c r="K429" i="33"/>
  <c r="L429" i="33"/>
  <c r="M429" i="33"/>
  <c r="N429" i="33"/>
  <c r="O429" i="33"/>
  <c r="D430" i="33"/>
  <c r="E430" i="33"/>
  <c r="F430" i="33"/>
  <c r="G430" i="33"/>
  <c r="H430" i="33"/>
  <c r="I430" i="33"/>
  <c r="J430" i="33"/>
  <c r="K430" i="33"/>
  <c r="L430" i="33"/>
  <c r="M430" i="33"/>
  <c r="N430" i="33"/>
  <c r="O430" i="33"/>
  <c r="D431" i="33"/>
  <c r="E431" i="33"/>
  <c r="F431" i="33"/>
  <c r="G431" i="33"/>
  <c r="H431" i="33"/>
  <c r="I431" i="33"/>
  <c r="J431" i="33"/>
  <c r="K431" i="33"/>
  <c r="L431" i="33"/>
  <c r="M431" i="33"/>
  <c r="N431" i="33"/>
  <c r="O431" i="33"/>
  <c r="D432" i="33"/>
  <c r="E432" i="33"/>
  <c r="F432" i="33"/>
  <c r="G432" i="33"/>
  <c r="H432" i="33"/>
  <c r="I432" i="33"/>
  <c r="J432" i="33"/>
  <c r="K432" i="33"/>
  <c r="L432" i="33"/>
  <c r="M432" i="33"/>
  <c r="N432" i="33"/>
  <c r="O432" i="33"/>
  <c r="D433" i="33"/>
  <c r="E433" i="33"/>
  <c r="F433" i="33"/>
  <c r="G433" i="33"/>
  <c r="H433" i="33"/>
  <c r="I433" i="33"/>
  <c r="J433" i="33"/>
  <c r="K433" i="33"/>
  <c r="L433" i="33"/>
  <c r="M433" i="33"/>
  <c r="N433" i="33"/>
  <c r="O433" i="33"/>
  <c r="D434" i="33"/>
  <c r="E434" i="33"/>
  <c r="F434" i="33"/>
  <c r="G434" i="33"/>
  <c r="H434" i="33"/>
  <c r="I434" i="33"/>
  <c r="J434" i="33"/>
  <c r="K434" i="33"/>
  <c r="L434" i="33"/>
  <c r="M434" i="33"/>
  <c r="N434" i="33"/>
  <c r="O434" i="33"/>
  <c r="D435" i="33"/>
  <c r="E435" i="33"/>
  <c r="F435" i="33"/>
  <c r="G435" i="33"/>
  <c r="H435" i="33"/>
  <c r="I435" i="33"/>
  <c r="J435" i="33"/>
  <c r="K435" i="33"/>
  <c r="L435" i="33"/>
  <c r="M435" i="33"/>
  <c r="N435" i="33"/>
  <c r="O435" i="33"/>
  <c r="D436" i="33"/>
  <c r="E436" i="33"/>
  <c r="F436" i="33"/>
  <c r="G436" i="33"/>
  <c r="H436" i="33"/>
  <c r="I436" i="33"/>
  <c r="J436" i="33"/>
  <c r="K436" i="33"/>
  <c r="L436" i="33"/>
  <c r="M436" i="33"/>
  <c r="N436" i="33"/>
  <c r="O436" i="33"/>
  <c r="D437" i="33"/>
  <c r="E437" i="33"/>
  <c r="F437" i="33"/>
  <c r="G437" i="33"/>
  <c r="H437" i="33"/>
  <c r="I437" i="33"/>
  <c r="J437" i="33"/>
  <c r="K437" i="33"/>
  <c r="L437" i="33"/>
  <c r="M437" i="33"/>
  <c r="N437" i="33"/>
  <c r="O437" i="33"/>
  <c r="D438" i="33"/>
  <c r="E438" i="33"/>
  <c r="F438" i="33"/>
  <c r="G438" i="33"/>
  <c r="H438" i="33"/>
  <c r="I438" i="33"/>
  <c r="J438" i="33"/>
  <c r="K438" i="33"/>
  <c r="L438" i="33"/>
  <c r="M438" i="33"/>
  <c r="N438" i="33"/>
  <c r="O438" i="33"/>
  <c r="D439" i="33"/>
  <c r="E439" i="33"/>
  <c r="F439" i="33"/>
  <c r="G439" i="33"/>
  <c r="H439" i="33"/>
  <c r="I439" i="33"/>
  <c r="J439" i="33"/>
  <c r="K439" i="33"/>
  <c r="L439" i="33"/>
  <c r="M439" i="33"/>
  <c r="N439" i="33"/>
  <c r="O439" i="33"/>
  <c r="D440" i="33"/>
  <c r="E440" i="33"/>
  <c r="F440" i="33"/>
  <c r="G440" i="33"/>
  <c r="H440" i="33"/>
  <c r="I440" i="33"/>
  <c r="J440" i="33"/>
  <c r="K440" i="33"/>
  <c r="L440" i="33"/>
  <c r="M440" i="33"/>
  <c r="N440" i="33"/>
  <c r="O440" i="33"/>
  <c r="D441" i="33"/>
  <c r="E441" i="33"/>
  <c r="F441" i="33"/>
  <c r="G441" i="33"/>
  <c r="H441" i="33"/>
  <c r="I441" i="33"/>
  <c r="J441" i="33"/>
  <c r="K441" i="33"/>
  <c r="L441" i="33"/>
  <c r="M441" i="33"/>
  <c r="N441" i="33"/>
  <c r="O441" i="33"/>
  <c r="D442" i="33"/>
  <c r="E442" i="33"/>
  <c r="F442" i="33"/>
  <c r="G442" i="33"/>
  <c r="H442" i="33"/>
  <c r="I442" i="33"/>
  <c r="J442" i="33"/>
  <c r="K442" i="33"/>
  <c r="L442" i="33"/>
  <c r="M442" i="33"/>
  <c r="N442" i="33"/>
  <c r="O442" i="33"/>
  <c r="D443" i="33"/>
  <c r="E443" i="33"/>
  <c r="F443" i="33"/>
  <c r="G443" i="33"/>
  <c r="H443" i="33"/>
  <c r="I443" i="33"/>
  <c r="J443" i="33"/>
  <c r="K443" i="33"/>
  <c r="L443" i="33"/>
  <c r="M443" i="33"/>
  <c r="N443" i="33"/>
  <c r="O443" i="33"/>
  <c r="D444" i="33"/>
  <c r="E444" i="33"/>
  <c r="F444" i="33"/>
  <c r="G444" i="33"/>
  <c r="H444" i="33"/>
  <c r="I444" i="33"/>
  <c r="J444" i="33"/>
  <c r="K444" i="33"/>
  <c r="L444" i="33"/>
  <c r="M444" i="33"/>
  <c r="N444" i="33"/>
  <c r="O444" i="33"/>
  <c r="D445" i="33"/>
  <c r="E445" i="33"/>
  <c r="F445" i="33"/>
  <c r="G445" i="33"/>
  <c r="H445" i="33"/>
  <c r="I445" i="33"/>
  <c r="J445" i="33"/>
  <c r="K445" i="33"/>
  <c r="L445" i="33"/>
  <c r="M445" i="33"/>
  <c r="N445" i="33"/>
  <c r="O445" i="33"/>
  <c r="D446" i="33"/>
  <c r="E446" i="33"/>
  <c r="F446" i="33"/>
  <c r="G446" i="33"/>
  <c r="H446" i="33"/>
  <c r="I446" i="33"/>
  <c r="J446" i="33"/>
  <c r="K446" i="33"/>
  <c r="L446" i="33"/>
  <c r="M446" i="33"/>
  <c r="N446" i="33"/>
  <c r="O446" i="33"/>
  <c r="D447" i="33"/>
  <c r="E447" i="33"/>
  <c r="F447" i="33"/>
  <c r="G447" i="33"/>
  <c r="H447" i="33"/>
  <c r="I447" i="33"/>
  <c r="J447" i="33"/>
  <c r="K447" i="33"/>
  <c r="L447" i="33"/>
  <c r="M447" i="33"/>
  <c r="N447" i="33"/>
  <c r="O447" i="33"/>
  <c r="D448" i="33"/>
  <c r="E448" i="33"/>
  <c r="F448" i="33"/>
  <c r="G448" i="33"/>
  <c r="H448" i="33"/>
  <c r="I448" i="33"/>
  <c r="J448" i="33"/>
  <c r="K448" i="33"/>
  <c r="L448" i="33"/>
  <c r="M448" i="33"/>
  <c r="N448" i="33"/>
  <c r="O448" i="33"/>
  <c r="D449" i="33"/>
  <c r="E449" i="33"/>
  <c r="F449" i="33"/>
  <c r="G449" i="33"/>
  <c r="H449" i="33"/>
  <c r="I449" i="33"/>
  <c r="J449" i="33"/>
  <c r="K449" i="33"/>
  <c r="L449" i="33"/>
  <c r="M449" i="33"/>
  <c r="N449" i="33"/>
  <c r="O449" i="33"/>
  <c r="D450" i="33"/>
  <c r="E450" i="33"/>
  <c r="F450" i="33"/>
  <c r="G450" i="33"/>
  <c r="H450" i="33"/>
  <c r="I450" i="33"/>
  <c r="J450" i="33"/>
  <c r="K450" i="33"/>
  <c r="L450" i="33"/>
  <c r="M450" i="33"/>
  <c r="N450" i="33"/>
  <c r="O450" i="33"/>
  <c r="D451" i="33"/>
  <c r="E451" i="33"/>
  <c r="F451" i="33"/>
  <c r="G451" i="33"/>
  <c r="H451" i="33"/>
  <c r="I451" i="33"/>
  <c r="J451" i="33"/>
  <c r="K451" i="33"/>
  <c r="L451" i="33"/>
  <c r="M451" i="33"/>
  <c r="N451" i="33"/>
  <c r="O451" i="33"/>
  <c r="D452" i="33"/>
  <c r="E452" i="33"/>
  <c r="F452" i="33"/>
  <c r="G452" i="33"/>
  <c r="H452" i="33"/>
  <c r="I452" i="33"/>
  <c r="J452" i="33"/>
  <c r="K452" i="33"/>
  <c r="L452" i="33"/>
  <c r="M452" i="33"/>
  <c r="N452" i="33"/>
  <c r="O452" i="33"/>
  <c r="D453" i="33"/>
  <c r="E453" i="33"/>
  <c r="F453" i="33"/>
  <c r="G453" i="33"/>
  <c r="H453" i="33"/>
  <c r="I453" i="33"/>
  <c r="J453" i="33"/>
  <c r="K453" i="33"/>
  <c r="L453" i="33"/>
  <c r="M453" i="33"/>
  <c r="N453" i="33"/>
  <c r="O453" i="33"/>
  <c r="D454" i="33"/>
  <c r="E454" i="33"/>
  <c r="F454" i="33"/>
  <c r="G454" i="33"/>
  <c r="H454" i="33"/>
  <c r="I454" i="33"/>
  <c r="J454" i="33"/>
  <c r="K454" i="33"/>
  <c r="L454" i="33"/>
  <c r="M454" i="33"/>
  <c r="N454" i="33"/>
  <c r="O454" i="33"/>
  <c r="D455" i="33"/>
  <c r="E455" i="33"/>
  <c r="F455" i="33"/>
  <c r="G455" i="33"/>
  <c r="H455" i="33"/>
  <c r="I455" i="33"/>
  <c r="J455" i="33"/>
  <c r="K455" i="33"/>
  <c r="L455" i="33"/>
  <c r="M455" i="33"/>
  <c r="N455" i="33"/>
  <c r="O455" i="33"/>
  <c r="D456" i="33"/>
  <c r="E456" i="33"/>
  <c r="F456" i="33"/>
  <c r="G456" i="33"/>
  <c r="H456" i="33"/>
  <c r="I456" i="33"/>
  <c r="J456" i="33"/>
  <c r="K456" i="33"/>
  <c r="L456" i="33"/>
  <c r="M456" i="33"/>
  <c r="N456" i="33"/>
  <c r="O456" i="33"/>
  <c r="D457" i="33"/>
  <c r="E457" i="33"/>
  <c r="F457" i="33"/>
  <c r="G457" i="33"/>
  <c r="H457" i="33"/>
  <c r="I457" i="33"/>
  <c r="J457" i="33"/>
  <c r="K457" i="33"/>
  <c r="L457" i="33"/>
  <c r="M457" i="33"/>
  <c r="N457" i="33"/>
  <c r="O457" i="33"/>
  <c r="D458" i="33"/>
  <c r="E458" i="33"/>
  <c r="F458" i="33"/>
  <c r="G458" i="33"/>
  <c r="H458" i="33"/>
  <c r="I458" i="33"/>
  <c r="J458" i="33"/>
  <c r="K458" i="33"/>
  <c r="L458" i="33"/>
  <c r="M458" i="33"/>
  <c r="N458" i="33"/>
  <c r="O458" i="33"/>
  <c r="D459" i="33"/>
  <c r="E459" i="33"/>
  <c r="F459" i="33"/>
  <c r="G459" i="33"/>
  <c r="H459" i="33"/>
  <c r="I459" i="33"/>
  <c r="J459" i="33"/>
  <c r="K459" i="33"/>
  <c r="L459" i="33"/>
  <c r="M459" i="33"/>
  <c r="N459" i="33"/>
  <c r="O459" i="33"/>
  <c r="D460" i="33"/>
  <c r="E460" i="33"/>
  <c r="F460" i="33"/>
  <c r="G460" i="33"/>
  <c r="H460" i="33"/>
  <c r="I460" i="33"/>
  <c r="J460" i="33"/>
  <c r="K460" i="33"/>
  <c r="L460" i="33"/>
  <c r="M460" i="33"/>
  <c r="N460" i="33"/>
  <c r="O460" i="33"/>
  <c r="D461" i="33"/>
  <c r="E461" i="33"/>
  <c r="F461" i="33"/>
  <c r="G461" i="33"/>
  <c r="H461" i="33"/>
  <c r="I461" i="33"/>
  <c r="J461" i="33"/>
  <c r="K461" i="33"/>
  <c r="L461" i="33"/>
  <c r="M461" i="33"/>
  <c r="N461" i="33"/>
  <c r="O461" i="33"/>
  <c r="D462" i="33"/>
  <c r="E462" i="33"/>
  <c r="F462" i="33"/>
  <c r="G462" i="33"/>
  <c r="H462" i="33"/>
  <c r="I462" i="33"/>
  <c r="J462" i="33"/>
  <c r="K462" i="33"/>
  <c r="L462" i="33"/>
  <c r="M462" i="33"/>
  <c r="N462" i="33"/>
  <c r="O462" i="33"/>
  <c r="D463" i="33"/>
  <c r="E463" i="33"/>
  <c r="F463" i="33"/>
  <c r="G463" i="33"/>
  <c r="H463" i="33"/>
  <c r="I463" i="33"/>
  <c r="J463" i="33"/>
  <c r="K463" i="33"/>
  <c r="L463" i="33"/>
  <c r="M463" i="33"/>
  <c r="N463" i="33"/>
  <c r="O463" i="33"/>
  <c r="D464" i="33"/>
  <c r="E464" i="33"/>
  <c r="F464" i="33"/>
  <c r="G464" i="33"/>
  <c r="H464" i="33"/>
  <c r="I464" i="33"/>
  <c r="J464" i="33"/>
  <c r="K464" i="33"/>
  <c r="L464" i="33"/>
  <c r="M464" i="33"/>
  <c r="N464" i="33"/>
  <c r="O464" i="33"/>
  <c r="D465" i="33"/>
  <c r="E465" i="33"/>
  <c r="F465" i="33"/>
  <c r="G465" i="33"/>
  <c r="H465" i="33"/>
  <c r="I465" i="33"/>
  <c r="J465" i="33"/>
  <c r="K465" i="33"/>
  <c r="L465" i="33"/>
  <c r="M465" i="33"/>
  <c r="N465" i="33"/>
  <c r="O465" i="33"/>
  <c r="D466" i="33"/>
  <c r="E466" i="33"/>
  <c r="F466" i="33"/>
  <c r="G466" i="33"/>
  <c r="H466" i="33"/>
  <c r="I466" i="33"/>
  <c r="J466" i="33"/>
  <c r="K466" i="33"/>
  <c r="L466" i="33"/>
  <c r="M466" i="33"/>
  <c r="N466" i="33"/>
  <c r="O466" i="33"/>
  <c r="D467" i="33"/>
  <c r="E467" i="33"/>
  <c r="F467" i="33"/>
  <c r="G467" i="33"/>
  <c r="H467" i="33"/>
  <c r="I467" i="33"/>
  <c r="J467" i="33"/>
  <c r="K467" i="33"/>
  <c r="L467" i="33"/>
  <c r="M467" i="33"/>
  <c r="N467" i="33"/>
  <c r="O467" i="33"/>
  <c r="D468" i="33"/>
  <c r="E468" i="33"/>
  <c r="F468" i="33"/>
  <c r="G468" i="33"/>
  <c r="H468" i="33"/>
  <c r="I468" i="33"/>
  <c r="J468" i="33"/>
  <c r="K468" i="33"/>
  <c r="L468" i="33"/>
  <c r="M468" i="33"/>
  <c r="N468" i="33"/>
  <c r="O468" i="33"/>
  <c r="D469" i="33"/>
  <c r="E469" i="33"/>
  <c r="F469" i="33"/>
  <c r="G469" i="33"/>
  <c r="H469" i="33"/>
  <c r="I469" i="33"/>
  <c r="J469" i="33"/>
  <c r="K469" i="33"/>
  <c r="L469" i="33"/>
  <c r="M469" i="33"/>
  <c r="N469" i="33"/>
  <c r="O469" i="33"/>
  <c r="D470" i="33"/>
  <c r="E470" i="33"/>
  <c r="F470" i="33"/>
  <c r="G470" i="33"/>
  <c r="H470" i="33"/>
  <c r="I470" i="33"/>
  <c r="J470" i="33"/>
  <c r="K470" i="33"/>
  <c r="L470" i="33"/>
  <c r="M470" i="33"/>
  <c r="N470" i="33"/>
  <c r="O470" i="33"/>
  <c r="D471" i="33"/>
  <c r="E471" i="33"/>
  <c r="F471" i="33"/>
  <c r="G471" i="33"/>
  <c r="H471" i="33"/>
  <c r="I471" i="33"/>
  <c r="J471" i="33"/>
  <c r="K471" i="33"/>
  <c r="L471" i="33"/>
  <c r="M471" i="33"/>
  <c r="N471" i="33"/>
  <c r="O471" i="33"/>
  <c r="D472" i="33"/>
  <c r="E472" i="33"/>
  <c r="F472" i="33"/>
  <c r="G472" i="33"/>
  <c r="H472" i="33"/>
  <c r="I472" i="33"/>
  <c r="J472" i="33"/>
  <c r="K472" i="33"/>
  <c r="L472" i="33"/>
  <c r="M472" i="33"/>
  <c r="N472" i="33"/>
  <c r="O472" i="33"/>
  <c r="D473" i="33"/>
  <c r="E473" i="33"/>
  <c r="F473" i="33"/>
  <c r="G473" i="33"/>
  <c r="H473" i="33"/>
  <c r="I473" i="33"/>
  <c r="J473" i="33"/>
  <c r="K473" i="33"/>
  <c r="L473" i="33"/>
  <c r="M473" i="33"/>
  <c r="N473" i="33"/>
  <c r="O473" i="33"/>
  <c r="D474" i="33"/>
  <c r="E474" i="33"/>
  <c r="F474" i="33"/>
  <c r="G474" i="33"/>
  <c r="H474" i="33"/>
  <c r="I474" i="33"/>
  <c r="J474" i="33"/>
  <c r="K474" i="33"/>
  <c r="L474" i="33"/>
  <c r="M474" i="33"/>
  <c r="N474" i="33"/>
  <c r="O474" i="33"/>
  <c r="D475" i="33"/>
  <c r="E475" i="33"/>
  <c r="F475" i="33"/>
  <c r="G475" i="33"/>
  <c r="H475" i="33"/>
  <c r="I475" i="33"/>
  <c r="J475" i="33"/>
  <c r="K475" i="33"/>
  <c r="L475" i="33"/>
  <c r="M475" i="33"/>
  <c r="N475" i="33"/>
  <c r="O475" i="33"/>
  <c r="D476" i="33"/>
  <c r="E476" i="33"/>
  <c r="F476" i="33"/>
  <c r="G476" i="33"/>
  <c r="H476" i="33"/>
  <c r="I476" i="33"/>
  <c r="J476" i="33"/>
  <c r="K476" i="33"/>
  <c r="L476" i="33"/>
  <c r="M476" i="33"/>
  <c r="N476" i="33"/>
  <c r="O476" i="33"/>
  <c r="D477" i="33"/>
  <c r="E477" i="33"/>
  <c r="F477" i="33"/>
  <c r="G477" i="33"/>
  <c r="H477" i="33"/>
  <c r="I477" i="33"/>
  <c r="J477" i="33"/>
  <c r="K477" i="33"/>
  <c r="L477" i="33"/>
  <c r="M477" i="33"/>
  <c r="N477" i="33"/>
  <c r="O477" i="33"/>
  <c r="D478" i="33"/>
  <c r="E478" i="33"/>
  <c r="F478" i="33"/>
  <c r="G478" i="33"/>
  <c r="H478" i="33"/>
  <c r="I478" i="33"/>
  <c r="J478" i="33"/>
  <c r="K478" i="33"/>
  <c r="L478" i="33"/>
  <c r="M478" i="33"/>
  <c r="N478" i="33"/>
  <c r="O478" i="33"/>
  <c r="D479" i="33"/>
  <c r="E479" i="33"/>
  <c r="F479" i="33"/>
  <c r="G479" i="33"/>
  <c r="H479" i="33"/>
  <c r="I479" i="33"/>
  <c r="J479" i="33"/>
  <c r="K479" i="33"/>
  <c r="L479" i="33"/>
  <c r="M479" i="33"/>
  <c r="N479" i="33"/>
  <c r="O479" i="33"/>
  <c r="D480" i="33"/>
  <c r="E480" i="33"/>
  <c r="F480" i="33"/>
  <c r="G480" i="33"/>
  <c r="H480" i="33"/>
  <c r="I480" i="33"/>
  <c r="J480" i="33"/>
  <c r="K480" i="33"/>
  <c r="L480" i="33"/>
  <c r="M480" i="33"/>
  <c r="N480" i="33"/>
  <c r="O480" i="33"/>
  <c r="D481" i="33"/>
  <c r="E481" i="33"/>
  <c r="F481" i="33"/>
  <c r="G481" i="33"/>
  <c r="H481" i="33"/>
  <c r="I481" i="33"/>
  <c r="J481" i="33"/>
  <c r="K481" i="33"/>
  <c r="L481" i="33"/>
  <c r="M481" i="33"/>
  <c r="N481" i="33"/>
  <c r="O481" i="33"/>
  <c r="D482" i="33"/>
  <c r="E482" i="33"/>
  <c r="F482" i="33"/>
  <c r="G482" i="33"/>
  <c r="H482" i="33"/>
  <c r="I482" i="33"/>
  <c r="J482" i="33"/>
  <c r="K482" i="33"/>
  <c r="L482" i="33"/>
  <c r="M482" i="33"/>
  <c r="N482" i="33"/>
  <c r="O482" i="33"/>
  <c r="D483" i="33"/>
  <c r="E483" i="33"/>
  <c r="F483" i="33"/>
  <c r="G483" i="33"/>
  <c r="H483" i="33"/>
  <c r="I483" i="33"/>
  <c r="J483" i="33"/>
  <c r="K483" i="33"/>
  <c r="L483" i="33"/>
  <c r="M483" i="33"/>
  <c r="N483" i="33"/>
  <c r="O483" i="33"/>
  <c r="D484" i="33"/>
  <c r="E484" i="33"/>
  <c r="F484" i="33"/>
  <c r="G484" i="33"/>
  <c r="H484" i="33"/>
  <c r="I484" i="33"/>
  <c r="J484" i="33"/>
  <c r="K484" i="33"/>
  <c r="L484" i="33"/>
  <c r="M484" i="33"/>
  <c r="N484" i="33"/>
  <c r="O484" i="33"/>
  <c r="D485" i="33"/>
  <c r="E485" i="33"/>
  <c r="F485" i="33"/>
  <c r="G485" i="33"/>
  <c r="H485" i="33"/>
  <c r="I485" i="33"/>
  <c r="J485" i="33"/>
  <c r="K485" i="33"/>
  <c r="L485" i="33"/>
  <c r="M485" i="33"/>
  <c r="N485" i="33"/>
  <c r="O485" i="33"/>
  <c r="D486" i="33"/>
  <c r="E486" i="33"/>
  <c r="F486" i="33"/>
  <c r="G486" i="33"/>
  <c r="H486" i="33"/>
  <c r="I486" i="33"/>
  <c r="J486" i="33"/>
  <c r="K486" i="33"/>
  <c r="L486" i="33"/>
  <c r="M486" i="33"/>
  <c r="N486" i="33"/>
  <c r="O486" i="33"/>
  <c r="D487" i="33"/>
  <c r="E487" i="33"/>
  <c r="F487" i="33"/>
  <c r="G487" i="33"/>
  <c r="H487" i="33"/>
  <c r="I487" i="33"/>
  <c r="J487" i="33"/>
  <c r="K487" i="33"/>
  <c r="L487" i="33"/>
  <c r="M487" i="33"/>
  <c r="N487" i="33"/>
  <c r="O487" i="33"/>
  <c r="D488" i="33"/>
  <c r="E488" i="33"/>
  <c r="F488" i="33"/>
  <c r="G488" i="33"/>
  <c r="H488" i="33"/>
  <c r="I488" i="33"/>
  <c r="J488" i="33"/>
  <c r="K488" i="33"/>
  <c r="L488" i="33"/>
  <c r="M488" i="33"/>
  <c r="N488" i="33"/>
  <c r="O488" i="33"/>
  <c r="D489" i="33"/>
  <c r="E489" i="33"/>
  <c r="F489" i="33"/>
  <c r="G489" i="33"/>
  <c r="H489" i="33"/>
  <c r="I489" i="33"/>
  <c r="J489" i="33"/>
  <c r="K489" i="33"/>
  <c r="L489" i="33"/>
  <c r="M489" i="33"/>
  <c r="N489" i="33"/>
  <c r="O489" i="33"/>
  <c r="D490" i="33"/>
  <c r="E490" i="33"/>
  <c r="F490" i="33"/>
  <c r="G490" i="33"/>
  <c r="H490" i="33"/>
  <c r="I490" i="33"/>
  <c r="J490" i="33"/>
  <c r="K490" i="33"/>
  <c r="L490" i="33"/>
  <c r="M490" i="33"/>
  <c r="N490" i="33"/>
  <c r="O490" i="33"/>
  <c r="D491" i="33"/>
  <c r="E491" i="33"/>
  <c r="F491" i="33"/>
  <c r="G491" i="33"/>
  <c r="H491" i="33"/>
  <c r="I491" i="33"/>
  <c r="J491" i="33"/>
  <c r="K491" i="33"/>
  <c r="L491" i="33"/>
  <c r="M491" i="33"/>
  <c r="N491" i="33"/>
  <c r="O491" i="33"/>
  <c r="D492" i="33"/>
  <c r="E492" i="33"/>
  <c r="F492" i="33"/>
  <c r="G492" i="33"/>
  <c r="H492" i="33"/>
  <c r="I492" i="33"/>
  <c r="J492" i="33"/>
  <c r="K492" i="33"/>
  <c r="L492" i="33"/>
  <c r="M492" i="33"/>
  <c r="N492" i="33"/>
  <c r="O492" i="33"/>
  <c r="D493" i="33"/>
  <c r="E493" i="33"/>
  <c r="F493" i="33"/>
  <c r="G493" i="33"/>
  <c r="H493" i="33"/>
  <c r="I493" i="33"/>
  <c r="J493" i="33"/>
  <c r="K493" i="33"/>
  <c r="L493" i="33"/>
  <c r="M493" i="33"/>
  <c r="N493" i="33"/>
  <c r="O493" i="33"/>
  <c r="D494" i="33"/>
  <c r="E494" i="33"/>
  <c r="F494" i="33"/>
  <c r="G494" i="33"/>
  <c r="H494" i="33"/>
  <c r="I494" i="33"/>
  <c r="J494" i="33"/>
  <c r="K494" i="33"/>
  <c r="L494" i="33"/>
  <c r="M494" i="33"/>
  <c r="N494" i="33"/>
  <c r="O494" i="33"/>
  <c r="D495" i="33"/>
  <c r="E495" i="33"/>
  <c r="F495" i="33"/>
  <c r="G495" i="33"/>
  <c r="H495" i="33"/>
  <c r="I495" i="33"/>
  <c r="J495" i="33"/>
  <c r="K495" i="33"/>
  <c r="L495" i="33"/>
  <c r="M495" i="33"/>
  <c r="N495" i="33"/>
  <c r="O495" i="33"/>
  <c r="D496" i="33"/>
  <c r="E496" i="33"/>
  <c r="F496" i="33"/>
  <c r="G496" i="33"/>
  <c r="H496" i="33"/>
  <c r="I496" i="33"/>
  <c r="J496" i="33"/>
  <c r="K496" i="33"/>
  <c r="L496" i="33"/>
  <c r="M496" i="33"/>
  <c r="N496" i="33"/>
  <c r="O496" i="33"/>
  <c r="D497" i="33"/>
  <c r="E497" i="33"/>
  <c r="F497" i="33"/>
  <c r="G497" i="33"/>
  <c r="H497" i="33"/>
  <c r="I497" i="33"/>
  <c r="J497" i="33"/>
  <c r="K497" i="33"/>
  <c r="L497" i="33"/>
  <c r="M497" i="33"/>
  <c r="N497" i="33"/>
  <c r="O497" i="33"/>
  <c r="D498" i="33"/>
  <c r="E498" i="33"/>
  <c r="F498" i="33"/>
  <c r="G498" i="33"/>
  <c r="H498" i="33"/>
  <c r="I498" i="33"/>
  <c r="J498" i="33"/>
  <c r="K498" i="33"/>
  <c r="L498" i="33"/>
  <c r="M498" i="33"/>
  <c r="N498" i="33"/>
  <c r="O498" i="33"/>
  <c r="D499" i="33"/>
  <c r="E499" i="33"/>
  <c r="F499" i="33"/>
  <c r="G499" i="33"/>
  <c r="H499" i="33"/>
  <c r="I499" i="33"/>
  <c r="J499" i="33"/>
  <c r="K499" i="33"/>
  <c r="L499" i="33"/>
  <c r="M499" i="33"/>
  <c r="N499" i="33"/>
  <c r="O499" i="33"/>
  <c r="D500" i="33"/>
  <c r="E500" i="33"/>
  <c r="F500" i="33"/>
  <c r="G500" i="33"/>
  <c r="H500" i="33"/>
  <c r="I500" i="33"/>
  <c r="J500" i="33"/>
  <c r="K500" i="33"/>
  <c r="L500" i="33"/>
  <c r="M500" i="33"/>
  <c r="N500" i="33"/>
  <c r="O500" i="33"/>
  <c r="D501" i="33"/>
  <c r="E501" i="33"/>
  <c r="F501" i="33"/>
  <c r="G501" i="33"/>
  <c r="H501" i="33"/>
  <c r="I501" i="33"/>
  <c r="J501" i="33"/>
  <c r="K501" i="33"/>
  <c r="L501" i="33"/>
  <c r="M501" i="33"/>
  <c r="N501" i="33"/>
  <c r="O501" i="33"/>
  <c r="D502" i="33"/>
  <c r="E502" i="33"/>
  <c r="F502" i="33"/>
  <c r="G502" i="33"/>
  <c r="H502" i="33"/>
  <c r="I502" i="33"/>
  <c r="J502" i="33"/>
  <c r="K502" i="33"/>
  <c r="L502" i="33"/>
  <c r="M502" i="33"/>
  <c r="N502" i="33"/>
  <c r="O502" i="33"/>
  <c r="D503" i="33"/>
  <c r="E503" i="33"/>
  <c r="F503" i="33"/>
  <c r="G503" i="33"/>
  <c r="H503" i="33"/>
  <c r="I503" i="33"/>
  <c r="J503" i="33"/>
  <c r="K503" i="33"/>
  <c r="L503" i="33"/>
  <c r="M503" i="33"/>
  <c r="N503" i="33"/>
  <c r="O503" i="33"/>
  <c r="D504" i="33"/>
  <c r="E504" i="33"/>
  <c r="F504" i="33"/>
  <c r="G504" i="33"/>
  <c r="H504" i="33"/>
  <c r="I504" i="33"/>
  <c r="J504" i="33"/>
  <c r="K504" i="33"/>
  <c r="L504" i="33"/>
  <c r="M504" i="33"/>
  <c r="N504" i="33"/>
  <c r="O504" i="33"/>
  <c r="D505" i="33"/>
  <c r="E505" i="33"/>
  <c r="F505" i="33"/>
  <c r="G505" i="33"/>
  <c r="H505" i="33"/>
  <c r="I505" i="33"/>
  <c r="J505" i="33"/>
  <c r="K505" i="33"/>
  <c r="L505" i="33"/>
  <c r="M505" i="33"/>
  <c r="N505" i="33"/>
  <c r="O505" i="33"/>
  <c r="D506" i="33"/>
  <c r="E506" i="33"/>
  <c r="F506" i="33"/>
  <c r="G506" i="33"/>
  <c r="H506" i="33"/>
  <c r="I506" i="33"/>
  <c r="J506" i="33"/>
  <c r="K506" i="33"/>
  <c r="L506" i="33"/>
  <c r="M506" i="33"/>
  <c r="N506" i="33"/>
  <c r="O506" i="33"/>
  <c r="D507" i="33"/>
  <c r="E507" i="33"/>
  <c r="F507" i="33"/>
  <c r="G507" i="33"/>
  <c r="H507" i="33"/>
  <c r="I507" i="33"/>
  <c r="J507" i="33"/>
  <c r="K507" i="33"/>
  <c r="L507" i="33"/>
  <c r="M507" i="33"/>
  <c r="N507" i="33"/>
  <c r="O507" i="33"/>
  <c r="D508" i="33"/>
  <c r="E508" i="33"/>
  <c r="F508" i="33"/>
  <c r="G508" i="33"/>
  <c r="H508" i="33"/>
  <c r="I508" i="33"/>
  <c r="J508" i="33"/>
  <c r="K508" i="33"/>
  <c r="L508" i="33"/>
  <c r="M508" i="33"/>
  <c r="N508" i="33"/>
  <c r="O508" i="33"/>
  <c r="D509" i="33"/>
  <c r="E509" i="33"/>
  <c r="F509" i="33"/>
  <c r="G509" i="33"/>
  <c r="H509" i="33"/>
  <c r="I509" i="33"/>
  <c r="J509" i="33"/>
  <c r="K509" i="33"/>
  <c r="L509" i="33"/>
  <c r="M509" i="33"/>
  <c r="N509" i="33"/>
  <c r="O509" i="33"/>
  <c r="D510" i="33"/>
  <c r="E510" i="33"/>
  <c r="F510" i="33"/>
  <c r="G510" i="33"/>
  <c r="H510" i="33"/>
  <c r="I510" i="33"/>
  <c r="J510" i="33"/>
  <c r="K510" i="33"/>
  <c r="L510" i="33"/>
  <c r="M510" i="33"/>
  <c r="N510" i="33"/>
  <c r="O510" i="33"/>
  <c r="D511" i="33"/>
  <c r="E511" i="33"/>
  <c r="F511" i="33"/>
  <c r="G511" i="33"/>
  <c r="H511" i="33"/>
  <c r="I511" i="33"/>
  <c r="J511" i="33"/>
  <c r="K511" i="33"/>
  <c r="L511" i="33"/>
  <c r="M511" i="33"/>
  <c r="N511" i="33"/>
  <c r="O511" i="33"/>
  <c r="D512" i="33"/>
  <c r="E512" i="33"/>
  <c r="F512" i="33"/>
  <c r="G512" i="33"/>
  <c r="H512" i="33"/>
  <c r="I512" i="33"/>
  <c r="J512" i="33"/>
  <c r="K512" i="33"/>
  <c r="L512" i="33"/>
  <c r="M512" i="33"/>
  <c r="N512" i="33"/>
  <c r="O512" i="33"/>
  <c r="D513" i="33"/>
  <c r="E513" i="33"/>
  <c r="F513" i="33"/>
  <c r="G513" i="33"/>
  <c r="H513" i="33"/>
  <c r="I513" i="33"/>
  <c r="J513" i="33"/>
  <c r="K513" i="33"/>
  <c r="L513" i="33"/>
  <c r="M513" i="33"/>
  <c r="N513" i="33"/>
  <c r="O513" i="33"/>
  <c r="D514" i="33"/>
  <c r="E514" i="33"/>
  <c r="F514" i="33"/>
  <c r="G514" i="33"/>
  <c r="H514" i="33"/>
  <c r="I514" i="33"/>
  <c r="J514" i="33"/>
  <c r="K514" i="33"/>
  <c r="L514" i="33"/>
  <c r="M514" i="33"/>
  <c r="N514" i="33"/>
  <c r="O514" i="33"/>
  <c r="D515" i="33"/>
  <c r="E515" i="33"/>
  <c r="F515" i="33"/>
  <c r="G515" i="33"/>
  <c r="H515" i="33"/>
  <c r="I515" i="33"/>
  <c r="J515" i="33"/>
  <c r="K515" i="33"/>
  <c r="L515" i="33"/>
  <c r="M515" i="33"/>
  <c r="N515" i="33"/>
  <c r="O515" i="33"/>
  <c r="D516" i="33"/>
  <c r="E516" i="33"/>
  <c r="F516" i="33"/>
  <c r="G516" i="33"/>
  <c r="H516" i="33"/>
  <c r="I516" i="33"/>
  <c r="J516" i="33"/>
  <c r="K516" i="33"/>
  <c r="L516" i="33"/>
  <c r="M516" i="33"/>
  <c r="N516" i="33"/>
  <c r="O516" i="33"/>
  <c r="D517" i="33"/>
  <c r="E517" i="33"/>
  <c r="F517" i="33"/>
  <c r="G517" i="33"/>
  <c r="H517" i="33"/>
  <c r="I517" i="33"/>
  <c r="J517" i="33"/>
  <c r="K517" i="33"/>
  <c r="L517" i="33"/>
  <c r="M517" i="33"/>
  <c r="N517" i="33"/>
  <c r="O517" i="33"/>
  <c r="D518" i="33"/>
  <c r="E518" i="33"/>
  <c r="F518" i="33"/>
  <c r="G518" i="33"/>
  <c r="H518" i="33"/>
  <c r="I518" i="33"/>
  <c r="J518" i="33"/>
  <c r="K518" i="33"/>
  <c r="L518" i="33"/>
  <c r="M518" i="33"/>
  <c r="N518" i="33"/>
  <c r="O518" i="33"/>
  <c r="D519" i="33"/>
  <c r="E519" i="33"/>
  <c r="F519" i="33"/>
  <c r="G519" i="33"/>
  <c r="H519" i="33"/>
  <c r="I519" i="33"/>
  <c r="J519" i="33"/>
  <c r="K519" i="33"/>
  <c r="L519" i="33"/>
  <c r="M519" i="33"/>
  <c r="N519" i="33"/>
  <c r="O519" i="33"/>
  <c r="D520" i="33"/>
  <c r="E520" i="33"/>
  <c r="F520" i="33"/>
  <c r="G520" i="33"/>
  <c r="H520" i="33"/>
  <c r="I520" i="33"/>
  <c r="J520" i="33"/>
  <c r="K520" i="33"/>
  <c r="L520" i="33"/>
  <c r="M520" i="33"/>
  <c r="N520" i="33"/>
  <c r="O520" i="33"/>
  <c r="D521" i="33"/>
  <c r="E521" i="33"/>
  <c r="F521" i="33"/>
  <c r="G521" i="33"/>
  <c r="H521" i="33"/>
  <c r="I521" i="33"/>
  <c r="J521" i="33"/>
  <c r="K521" i="33"/>
  <c r="L521" i="33"/>
  <c r="M521" i="33"/>
  <c r="N521" i="33"/>
  <c r="O521" i="33"/>
  <c r="D522" i="33"/>
  <c r="E522" i="33"/>
  <c r="F522" i="33"/>
  <c r="G522" i="33"/>
  <c r="H522" i="33"/>
  <c r="I522" i="33"/>
  <c r="J522" i="33"/>
  <c r="K522" i="33"/>
  <c r="L522" i="33"/>
  <c r="M522" i="33"/>
  <c r="N522" i="33"/>
  <c r="O522" i="33"/>
  <c r="D523" i="33"/>
  <c r="E523" i="33"/>
  <c r="F523" i="33"/>
  <c r="G523" i="33"/>
  <c r="H523" i="33"/>
  <c r="I523" i="33"/>
  <c r="J523" i="33"/>
  <c r="K523" i="33"/>
  <c r="L523" i="33"/>
  <c r="M523" i="33"/>
  <c r="N523" i="33"/>
  <c r="O523" i="33"/>
  <c r="D524" i="33"/>
  <c r="E524" i="33"/>
  <c r="F524" i="33"/>
  <c r="G524" i="33"/>
  <c r="H524" i="33"/>
  <c r="I524" i="33"/>
  <c r="J524" i="33"/>
  <c r="K524" i="33"/>
  <c r="L524" i="33"/>
  <c r="M524" i="33"/>
  <c r="N524" i="33"/>
  <c r="O524" i="33"/>
  <c r="D525" i="33"/>
  <c r="E525" i="33"/>
  <c r="F525" i="33"/>
  <c r="G525" i="33"/>
  <c r="H525" i="33"/>
  <c r="I525" i="33"/>
  <c r="J525" i="33"/>
  <c r="K525" i="33"/>
  <c r="L525" i="33"/>
  <c r="M525" i="33"/>
  <c r="N525" i="33"/>
  <c r="O525" i="33"/>
  <c r="D526" i="33"/>
  <c r="E526" i="33"/>
  <c r="F526" i="33"/>
  <c r="G526" i="33"/>
  <c r="H526" i="33"/>
  <c r="I526" i="33"/>
  <c r="J526" i="33"/>
  <c r="K526" i="33"/>
  <c r="L526" i="33"/>
  <c r="M526" i="33"/>
  <c r="N526" i="33"/>
  <c r="O526" i="33"/>
  <c r="D527" i="33"/>
  <c r="E527" i="33"/>
  <c r="F527" i="33"/>
  <c r="G527" i="33"/>
  <c r="H527" i="33"/>
  <c r="I527" i="33"/>
  <c r="J527" i="33"/>
  <c r="K527" i="33"/>
  <c r="L527" i="33"/>
  <c r="M527" i="33"/>
  <c r="N527" i="33"/>
  <c r="O527" i="33"/>
  <c r="D528" i="33"/>
  <c r="E528" i="33"/>
  <c r="F528" i="33"/>
  <c r="G528" i="33"/>
  <c r="H528" i="33"/>
  <c r="I528" i="33"/>
  <c r="J528" i="33"/>
  <c r="K528" i="33"/>
  <c r="L528" i="33"/>
  <c r="M528" i="33"/>
  <c r="N528" i="33"/>
  <c r="O528" i="33"/>
  <c r="D529" i="33"/>
  <c r="E529" i="33"/>
  <c r="F529" i="33"/>
  <c r="G529" i="33"/>
  <c r="H529" i="33"/>
  <c r="I529" i="33"/>
  <c r="J529" i="33"/>
  <c r="K529" i="33"/>
  <c r="L529" i="33"/>
  <c r="M529" i="33"/>
  <c r="N529" i="33"/>
  <c r="O529" i="33"/>
  <c r="D530" i="33"/>
  <c r="E530" i="33"/>
  <c r="F530" i="33"/>
  <c r="G530" i="33"/>
  <c r="H530" i="33"/>
  <c r="I530" i="33"/>
  <c r="J530" i="33"/>
  <c r="K530" i="33"/>
  <c r="L530" i="33"/>
  <c r="M530" i="33"/>
  <c r="N530" i="33"/>
  <c r="O530" i="33"/>
  <c r="D531" i="33"/>
  <c r="E531" i="33"/>
  <c r="F531" i="33"/>
  <c r="G531" i="33"/>
  <c r="H531" i="33"/>
  <c r="I531" i="33"/>
  <c r="J531" i="33"/>
  <c r="K531" i="33"/>
  <c r="L531" i="33"/>
  <c r="M531" i="33"/>
  <c r="N531" i="33"/>
  <c r="O531" i="33"/>
  <c r="D532" i="33"/>
  <c r="E532" i="33"/>
  <c r="F532" i="33"/>
  <c r="G532" i="33"/>
  <c r="H532" i="33"/>
  <c r="I532" i="33"/>
  <c r="J532" i="33"/>
  <c r="K532" i="33"/>
  <c r="L532" i="33"/>
  <c r="M532" i="33"/>
  <c r="N532" i="33"/>
  <c r="O532" i="33"/>
  <c r="D533" i="33"/>
  <c r="E533" i="33"/>
  <c r="F533" i="33"/>
  <c r="G533" i="33"/>
  <c r="H533" i="33"/>
  <c r="I533" i="33"/>
  <c r="J533" i="33"/>
  <c r="K533" i="33"/>
  <c r="L533" i="33"/>
  <c r="M533" i="33"/>
  <c r="N533" i="33"/>
  <c r="O533" i="33"/>
  <c r="D534" i="33"/>
  <c r="E534" i="33"/>
  <c r="F534" i="33"/>
  <c r="G534" i="33"/>
  <c r="H534" i="33"/>
  <c r="I534" i="33"/>
  <c r="J534" i="33"/>
  <c r="K534" i="33"/>
  <c r="L534" i="33"/>
  <c r="M534" i="33"/>
  <c r="N534" i="33"/>
  <c r="O534" i="33"/>
  <c r="D535" i="33"/>
  <c r="E535" i="33"/>
  <c r="F535" i="33"/>
  <c r="G535" i="33"/>
  <c r="H535" i="33"/>
  <c r="I535" i="33"/>
  <c r="J535" i="33"/>
  <c r="K535" i="33"/>
  <c r="L535" i="33"/>
  <c r="M535" i="33"/>
  <c r="N535" i="33"/>
  <c r="O535" i="33"/>
  <c r="D536" i="33"/>
  <c r="E536" i="33"/>
  <c r="F536" i="33"/>
  <c r="G536" i="33"/>
  <c r="H536" i="33"/>
  <c r="I536" i="33"/>
  <c r="J536" i="33"/>
  <c r="K536" i="33"/>
  <c r="L536" i="33"/>
  <c r="M536" i="33"/>
  <c r="N536" i="33"/>
  <c r="O536" i="33"/>
  <c r="D537" i="33"/>
  <c r="E537" i="33"/>
  <c r="F537" i="33"/>
  <c r="G537" i="33"/>
  <c r="H537" i="33"/>
  <c r="I537" i="33"/>
  <c r="J537" i="33"/>
  <c r="K537" i="33"/>
  <c r="L537" i="33"/>
  <c r="M537" i="33"/>
  <c r="N537" i="33"/>
  <c r="O537" i="33"/>
  <c r="D538" i="33"/>
  <c r="E538" i="33"/>
  <c r="F538" i="33"/>
  <c r="G538" i="33"/>
  <c r="H538" i="33"/>
  <c r="I538" i="33"/>
  <c r="J538" i="33"/>
  <c r="K538" i="33"/>
  <c r="L538" i="33"/>
  <c r="M538" i="33"/>
  <c r="N538" i="33"/>
  <c r="O538" i="33"/>
  <c r="D539" i="33"/>
  <c r="E539" i="33"/>
  <c r="F539" i="33"/>
  <c r="G539" i="33"/>
  <c r="H539" i="33"/>
  <c r="I539" i="33"/>
  <c r="J539" i="33"/>
  <c r="K539" i="33"/>
  <c r="L539" i="33"/>
  <c r="M539" i="33"/>
  <c r="N539" i="33"/>
  <c r="O539" i="33"/>
  <c r="D540" i="33"/>
  <c r="E540" i="33"/>
  <c r="F540" i="33"/>
  <c r="G540" i="33"/>
  <c r="H540" i="33"/>
  <c r="I540" i="33"/>
  <c r="J540" i="33"/>
  <c r="K540" i="33"/>
  <c r="L540" i="33"/>
  <c r="M540" i="33"/>
  <c r="N540" i="33"/>
  <c r="O540" i="33"/>
  <c r="D541" i="33"/>
  <c r="E541" i="33"/>
  <c r="F541" i="33"/>
  <c r="G541" i="33"/>
  <c r="H541" i="33"/>
  <c r="I541" i="33"/>
  <c r="J541" i="33"/>
  <c r="K541" i="33"/>
  <c r="L541" i="33"/>
  <c r="M541" i="33"/>
  <c r="N541" i="33"/>
  <c r="O541" i="33"/>
  <c r="D542" i="33"/>
  <c r="E542" i="33"/>
  <c r="F542" i="33"/>
  <c r="G542" i="33"/>
  <c r="H542" i="33"/>
  <c r="I542" i="33"/>
  <c r="J542" i="33"/>
  <c r="K542" i="33"/>
  <c r="L542" i="33"/>
  <c r="M542" i="33"/>
  <c r="N542" i="33"/>
  <c r="O542" i="33"/>
  <c r="D543" i="33"/>
  <c r="E543" i="33"/>
  <c r="F543" i="33"/>
  <c r="G543" i="33"/>
  <c r="H543" i="33"/>
  <c r="I543" i="33"/>
  <c r="J543" i="33"/>
  <c r="K543" i="33"/>
  <c r="L543" i="33"/>
  <c r="M543" i="33"/>
  <c r="N543" i="33"/>
  <c r="O543" i="33"/>
  <c r="D544" i="33"/>
  <c r="E544" i="33"/>
  <c r="F544" i="33"/>
  <c r="G544" i="33"/>
  <c r="H544" i="33"/>
  <c r="I544" i="33"/>
  <c r="J544" i="33"/>
  <c r="K544" i="33"/>
  <c r="L544" i="33"/>
  <c r="M544" i="33"/>
  <c r="N544" i="33"/>
  <c r="O544" i="33"/>
  <c r="D545" i="33"/>
  <c r="E545" i="33"/>
  <c r="F545" i="33"/>
  <c r="G545" i="33"/>
  <c r="H545" i="33"/>
  <c r="I545" i="33"/>
  <c r="J545" i="33"/>
  <c r="K545" i="33"/>
  <c r="L545" i="33"/>
  <c r="M545" i="33"/>
  <c r="N545" i="33"/>
  <c r="O545" i="33"/>
  <c r="D546" i="33"/>
  <c r="E546" i="33"/>
  <c r="F546" i="33"/>
  <c r="G546" i="33"/>
  <c r="H546" i="33"/>
  <c r="I546" i="33"/>
  <c r="J546" i="33"/>
  <c r="K546" i="33"/>
  <c r="L546" i="33"/>
  <c r="M546" i="33"/>
  <c r="N546" i="33"/>
  <c r="O546" i="33"/>
  <c r="D547" i="33"/>
  <c r="E547" i="33"/>
  <c r="F547" i="33"/>
  <c r="G547" i="33"/>
  <c r="H547" i="33"/>
  <c r="I547" i="33"/>
  <c r="J547" i="33"/>
  <c r="K547" i="33"/>
  <c r="L547" i="33"/>
  <c r="M547" i="33"/>
  <c r="N547" i="33"/>
  <c r="O547" i="33"/>
  <c r="D548" i="33"/>
  <c r="E548" i="33"/>
  <c r="F548" i="33"/>
  <c r="G548" i="33"/>
  <c r="H548" i="33"/>
  <c r="I548" i="33"/>
  <c r="J548" i="33"/>
  <c r="K548" i="33"/>
  <c r="L548" i="33"/>
  <c r="M548" i="33"/>
  <c r="N548" i="33"/>
  <c r="O548" i="33"/>
  <c r="D549" i="33"/>
  <c r="E549" i="33"/>
  <c r="F549" i="33"/>
  <c r="G549" i="33"/>
  <c r="H549" i="33"/>
  <c r="I549" i="33"/>
  <c r="J549" i="33"/>
  <c r="K549" i="33"/>
  <c r="L549" i="33"/>
  <c r="M549" i="33"/>
  <c r="N549" i="33"/>
  <c r="O549" i="33"/>
  <c r="D550" i="33"/>
  <c r="E550" i="33"/>
  <c r="F550" i="33"/>
  <c r="G550" i="33"/>
  <c r="H550" i="33"/>
  <c r="I550" i="33"/>
  <c r="J550" i="33"/>
  <c r="K550" i="33"/>
  <c r="L550" i="33"/>
  <c r="M550" i="33"/>
  <c r="N550" i="33"/>
  <c r="O550" i="33"/>
  <c r="D551" i="33"/>
  <c r="E551" i="33"/>
  <c r="F551" i="33"/>
  <c r="G551" i="33"/>
  <c r="H551" i="33"/>
  <c r="I551" i="33"/>
  <c r="J551" i="33"/>
  <c r="K551" i="33"/>
  <c r="L551" i="33"/>
  <c r="M551" i="33"/>
  <c r="N551" i="33"/>
  <c r="O551" i="33"/>
  <c r="D552" i="33"/>
  <c r="E552" i="33"/>
  <c r="F552" i="33"/>
  <c r="G552" i="33"/>
  <c r="H552" i="33"/>
  <c r="I552" i="33"/>
  <c r="J552" i="33"/>
  <c r="K552" i="33"/>
  <c r="L552" i="33"/>
  <c r="M552" i="33"/>
  <c r="N552" i="33"/>
  <c r="O552" i="33"/>
  <c r="D553" i="33"/>
  <c r="E553" i="33"/>
  <c r="F553" i="33"/>
  <c r="G553" i="33"/>
  <c r="H553" i="33"/>
  <c r="I553" i="33"/>
  <c r="J553" i="33"/>
  <c r="K553" i="33"/>
  <c r="L553" i="33"/>
  <c r="M553" i="33"/>
  <c r="N553" i="33"/>
  <c r="O553" i="33"/>
  <c r="D554" i="33"/>
  <c r="E554" i="33"/>
  <c r="F554" i="33"/>
  <c r="G554" i="33"/>
  <c r="H554" i="33"/>
  <c r="I554" i="33"/>
  <c r="J554" i="33"/>
  <c r="K554" i="33"/>
  <c r="L554" i="33"/>
  <c r="M554" i="33"/>
  <c r="N554" i="33"/>
  <c r="O554" i="33"/>
  <c r="D555" i="33"/>
  <c r="E555" i="33"/>
  <c r="F555" i="33"/>
  <c r="G555" i="33"/>
  <c r="H555" i="33"/>
  <c r="I555" i="33"/>
  <c r="J555" i="33"/>
  <c r="K555" i="33"/>
  <c r="L555" i="33"/>
  <c r="M555" i="33"/>
  <c r="N555" i="33"/>
  <c r="O555" i="33"/>
  <c r="D556" i="33"/>
  <c r="E556" i="33"/>
  <c r="F556" i="33"/>
  <c r="G556" i="33"/>
  <c r="H556" i="33"/>
  <c r="I556" i="33"/>
  <c r="J556" i="33"/>
  <c r="K556" i="33"/>
  <c r="L556" i="33"/>
  <c r="M556" i="33"/>
  <c r="N556" i="33"/>
  <c r="O556" i="33"/>
  <c r="D557" i="33"/>
  <c r="E557" i="33"/>
  <c r="F557" i="33"/>
  <c r="G557" i="33"/>
  <c r="H557" i="33"/>
  <c r="I557" i="33"/>
  <c r="J557" i="33"/>
  <c r="K557" i="33"/>
  <c r="L557" i="33"/>
  <c r="M557" i="33"/>
  <c r="N557" i="33"/>
  <c r="O557" i="33"/>
  <c r="D558" i="33"/>
  <c r="E558" i="33"/>
  <c r="F558" i="33"/>
  <c r="G558" i="33"/>
  <c r="H558" i="33"/>
  <c r="I558" i="33"/>
  <c r="J558" i="33"/>
  <c r="K558" i="33"/>
  <c r="L558" i="33"/>
  <c r="M558" i="33"/>
  <c r="N558" i="33"/>
  <c r="O558" i="33"/>
  <c r="D559" i="33"/>
  <c r="E559" i="33"/>
  <c r="F559" i="33"/>
  <c r="G559" i="33"/>
  <c r="H559" i="33"/>
  <c r="I559" i="33"/>
  <c r="J559" i="33"/>
  <c r="K559" i="33"/>
  <c r="L559" i="33"/>
  <c r="M559" i="33"/>
  <c r="N559" i="33"/>
  <c r="O559" i="33"/>
  <c r="D560" i="33"/>
  <c r="E560" i="33"/>
  <c r="F560" i="33"/>
  <c r="G560" i="33"/>
  <c r="H560" i="33"/>
  <c r="I560" i="33"/>
  <c r="J560" i="33"/>
  <c r="K560" i="33"/>
  <c r="L560" i="33"/>
  <c r="M560" i="33"/>
  <c r="N560" i="33"/>
  <c r="O560" i="33"/>
  <c r="D561" i="33"/>
  <c r="E561" i="33"/>
  <c r="F561" i="33"/>
  <c r="G561" i="33"/>
  <c r="H561" i="33"/>
  <c r="I561" i="33"/>
  <c r="J561" i="33"/>
  <c r="K561" i="33"/>
  <c r="L561" i="33"/>
  <c r="M561" i="33"/>
  <c r="N561" i="33"/>
  <c r="O561" i="33"/>
  <c r="D562" i="33"/>
  <c r="E562" i="33"/>
  <c r="F562" i="33"/>
  <c r="G562" i="33"/>
  <c r="H562" i="33"/>
  <c r="I562" i="33"/>
  <c r="J562" i="33"/>
  <c r="K562" i="33"/>
  <c r="L562" i="33"/>
  <c r="M562" i="33"/>
  <c r="N562" i="33"/>
  <c r="O562" i="33"/>
  <c r="D563" i="33"/>
  <c r="E563" i="33"/>
  <c r="F563" i="33"/>
  <c r="G563" i="33"/>
  <c r="H563" i="33"/>
  <c r="I563" i="33"/>
  <c r="J563" i="33"/>
  <c r="K563" i="33"/>
  <c r="L563" i="33"/>
  <c r="M563" i="33"/>
  <c r="N563" i="33"/>
  <c r="O563" i="33"/>
  <c r="D564" i="33"/>
  <c r="E564" i="33"/>
  <c r="F564" i="33"/>
  <c r="G564" i="33"/>
  <c r="H564" i="33"/>
  <c r="I564" i="33"/>
  <c r="J564" i="33"/>
  <c r="K564" i="33"/>
  <c r="L564" i="33"/>
  <c r="M564" i="33"/>
  <c r="N564" i="33"/>
  <c r="O564" i="33"/>
  <c r="D565" i="33"/>
  <c r="E565" i="33"/>
  <c r="F565" i="33"/>
  <c r="G565" i="33"/>
  <c r="H565" i="33"/>
  <c r="I565" i="33"/>
  <c r="J565" i="33"/>
  <c r="K565" i="33"/>
  <c r="L565" i="33"/>
  <c r="M565" i="33"/>
  <c r="N565" i="33"/>
  <c r="O565" i="33"/>
  <c r="D566" i="33"/>
  <c r="E566" i="33"/>
  <c r="F566" i="33"/>
  <c r="G566" i="33"/>
  <c r="H566" i="33"/>
  <c r="I566" i="33"/>
  <c r="J566" i="33"/>
  <c r="K566" i="33"/>
  <c r="L566" i="33"/>
  <c r="M566" i="33"/>
  <c r="N566" i="33"/>
  <c r="O566" i="33"/>
  <c r="D567" i="33"/>
  <c r="E567" i="33"/>
  <c r="F567" i="33"/>
  <c r="G567" i="33"/>
  <c r="H567" i="33"/>
  <c r="I567" i="33"/>
  <c r="J567" i="33"/>
  <c r="K567" i="33"/>
  <c r="L567" i="33"/>
  <c r="M567" i="33"/>
  <c r="N567" i="33"/>
  <c r="O567" i="33"/>
  <c r="D568" i="33"/>
  <c r="E568" i="33"/>
  <c r="F568" i="33"/>
  <c r="G568" i="33"/>
  <c r="H568" i="33"/>
  <c r="I568" i="33"/>
  <c r="J568" i="33"/>
  <c r="K568" i="33"/>
  <c r="L568" i="33"/>
  <c r="M568" i="33"/>
  <c r="N568" i="33"/>
  <c r="O568" i="33"/>
  <c r="D569" i="33"/>
  <c r="E569" i="33"/>
  <c r="F569" i="33"/>
  <c r="G569" i="33"/>
  <c r="H569" i="33"/>
  <c r="I569" i="33"/>
  <c r="J569" i="33"/>
  <c r="K569" i="33"/>
  <c r="L569" i="33"/>
  <c r="M569" i="33"/>
  <c r="N569" i="33"/>
  <c r="O569" i="33"/>
  <c r="D570" i="33"/>
  <c r="E570" i="33"/>
  <c r="F570" i="33"/>
  <c r="G570" i="33"/>
  <c r="H570" i="33"/>
  <c r="I570" i="33"/>
  <c r="J570" i="33"/>
  <c r="K570" i="33"/>
  <c r="L570" i="33"/>
  <c r="M570" i="33"/>
  <c r="N570" i="33"/>
  <c r="O570" i="33"/>
  <c r="D571" i="33"/>
  <c r="E571" i="33"/>
  <c r="F571" i="33"/>
  <c r="G571" i="33"/>
  <c r="H571" i="33"/>
  <c r="I571" i="33"/>
  <c r="J571" i="33"/>
  <c r="K571" i="33"/>
  <c r="L571" i="33"/>
  <c r="M571" i="33"/>
  <c r="N571" i="33"/>
  <c r="O571" i="33"/>
  <c r="D572" i="33"/>
  <c r="E572" i="33"/>
  <c r="F572" i="33"/>
  <c r="G572" i="33"/>
  <c r="H572" i="33"/>
  <c r="I572" i="33"/>
  <c r="J572" i="33"/>
  <c r="K572" i="33"/>
  <c r="L572" i="33"/>
  <c r="M572" i="33"/>
  <c r="N572" i="33"/>
  <c r="O572" i="33"/>
  <c r="D573" i="33"/>
  <c r="E573" i="33"/>
  <c r="F573" i="33"/>
  <c r="G573" i="33"/>
  <c r="H573" i="33"/>
  <c r="I573" i="33"/>
  <c r="J573" i="33"/>
  <c r="K573" i="33"/>
  <c r="L573" i="33"/>
  <c r="M573" i="33"/>
  <c r="N573" i="33"/>
  <c r="O573" i="33"/>
  <c r="D574" i="33"/>
  <c r="E574" i="33"/>
  <c r="F574" i="33"/>
  <c r="G574" i="33"/>
  <c r="H574" i="33"/>
  <c r="I574" i="33"/>
  <c r="J574" i="33"/>
  <c r="K574" i="33"/>
  <c r="L574" i="33"/>
  <c r="M574" i="33"/>
  <c r="N574" i="33"/>
  <c r="O574" i="33"/>
  <c r="D575" i="33"/>
  <c r="E575" i="33"/>
  <c r="F575" i="33"/>
  <c r="G575" i="33"/>
  <c r="H575" i="33"/>
  <c r="I575" i="33"/>
  <c r="J575" i="33"/>
  <c r="K575" i="33"/>
  <c r="L575" i="33"/>
  <c r="M575" i="33"/>
  <c r="N575" i="33"/>
  <c r="O575" i="33"/>
  <c r="D576" i="33"/>
  <c r="E576" i="33"/>
  <c r="F576" i="33"/>
  <c r="G576" i="33"/>
  <c r="H576" i="33"/>
  <c r="I576" i="33"/>
  <c r="J576" i="33"/>
  <c r="K576" i="33"/>
  <c r="L576" i="33"/>
  <c r="M576" i="33"/>
  <c r="N576" i="33"/>
  <c r="O576" i="33"/>
  <c r="D577" i="33"/>
  <c r="E577" i="33"/>
  <c r="F577" i="33"/>
  <c r="G577" i="33"/>
  <c r="H577" i="33"/>
  <c r="I577" i="33"/>
  <c r="J577" i="33"/>
  <c r="K577" i="33"/>
  <c r="L577" i="33"/>
  <c r="M577" i="33"/>
  <c r="N577" i="33"/>
  <c r="O577" i="33"/>
  <c r="D578" i="33"/>
  <c r="E578" i="33"/>
  <c r="F578" i="33"/>
  <c r="G578" i="33"/>
  <c r="H578" i="33"/>
  <c r="I578" i="33"/>
  <c r="J578" i="33"/>
  <c r="K578" i="33"/>
  <c r="L578" i="33"/>
  <c r="M578" i="33"/>
  <c r="N578" i="33"/>
  <c r="O578" i="33"/>
  <c r="D579" i="33"/>
  <c r="E579" i="33"/>
  <c r="F579" i="33"/>
  <c r="G579" i="33"/>
  <c r="H579" i="33"/>
  <c r="I579" i="33"/>
  <c r="J579" i="33"/>
  <c r="K579" i="33"/>
  <c r="L579" i="33"/>
  <c r="M579" i="33"/>
  <c r="N579" i="33"/>
  <c r="O579" i="33"/>
  <c r="D580" i="33"/>
  <c r="E580" i="33"/>
  <c r="F580" i="33"/>
  <c r="G580" i="33"/>
  <c r="H580" i="33"/>
  <c r="I580" i="33"/>
  <c r="J580" i="33"/>
  <c r="K580" i="33"/>
  <c r="L580" i="33"/>
  <c r="M580" i="33"/>
  <c r="N580" i="33"/>
  <c r="O580" i="33"/>
  <c r="D581" i="33"/>
  <c r="E581" i="33"/>
  <c r="F581" i="33"/>
  <c r="G581" i="33"/>
  <c r="H581" i="33"/>
  <c r="I581" i="33"/>
  <c r="J581" i="33"/>
  <c r="K581" i="33"/>
  <c r="L581" i="33"/>
  <c r="M581" i="33"/>
  <c r="N581" i="33"/>
  <c r="O581" i="33"/>
  <c r="D582" i="33"/>
  <c r="E582" i="33"/>
  <c r="F582" i="33"/>
  <c r="G582" i="33"/>
  <c r="H582" i="33"/>
  <c r="I582" i="33"/>
  <c r="J582" i="33"/>
  <c r="K582" i="33"/>
  <c r="L582" i="33"/>
  <c r="M582" i="33"/>
  <c r="N582" i="33"/>
  <c r="O582" i="33"/>
  <c r="D583" i="33"/>
  <c r="E583" i="33"/>
  <c r="F583" i="33"/>
  <c r="G583" i="33"/>
  <c r="H583" i="33"/>
  <c r="I583" i="33"/>
  <c r="J583" i="33"/>
  <c r="K583" i="33"/>
  <c r="L583" i="33"/>
  <c r="M583" i="33"/>
  <c r="N583" i="33"/>
  <c r="O583" i="33"/>
  <c r="D584" i="33"/>
  <c r="E584" i="33"/>
  <c r="F584" i="33"/>
  <c r="G584" i="33"/>
  <c r="H584" i="33"/>
  <c r="I584" i="33"/>
  <c r="J584" i="33"/>
  <c r="K584" i="33"/>
  <c r="L584" i="33"/>
  <c r="M584" i="33"/>
  <c r="N584" i="33"/>
  <c r="O584" i="33"/>
  <c r="D585" i="33"/>
  <c r="E585" i="33"/>
  <c r="F585" i="33"/>
  <c r="G585" i="33"/>
  <c r="H585" i="33"/>
  <c r="I585" i="33"/>
  <c r="J585" i="33"/>
  <c r="K585" i="33"/>
  <c r="L585" i="33"/>
  <c r="M585" i="33"/>
  <c r="N585" i="33"/>
  <c r="O585" i="33"/>
  <c r="D586" i="33"/>
  <c r="E586" i="33"/>
  <c r="F586" i="33"/>
  <c r="G586" i="33"/>
  <c r="H586" i="33"/>
  <c r="I586" i="33"/>
  <c r="J586" i="33"/>
  <c r="K586" i="33"/>
  <c r="L586" i="33"/>
  <c r="M586" i="33"/>
  <c r="N586" i="33"/>
  <c r="O586" i="33"/>
  <c r="D587" i="33"/>
  <c r="E587" i="33"/>
  <c r="F587" i="33"/>
  <c r="G587" i="33"/>
  <c r="H587" i="33"/>
  <c r="I587" i="33"/>
  <c r="J587" i="33"/>
  <c r="K587" i="33"/>
  <c r="L587" i="33"/>
  <c r="M587" i="33"/>
  <c r="N587" i="33"/>
  <c r="O587" i="33"/>
  <c r="D588" i="33"/>
  <c r="E588" i="33"/>
  <c r="F588" i="33"/>
  <c r="G588" i="33"/>
  <c r="H588" i="33"/>
  <c r="I588" i="33"/>
  <c r="J588" i="33"/>
  <c r="K588" i="33"/>
  <c r="L588" i="33"/>
  <c r="M588" i="33"/>
  <c r="N588" i="33"/>
  <c r="O588" i="33"/>
  <c r="D589" i="33"/>
  <c r="E589" i="33"/>
  <c r="F589" i="33"/>
  <c r="G589" i="33"/>
  <c r="H589" i="33"/>
  <c r="I589" i="33"/>
  <c r="J589" i="33"/>
  <c r="K589" i="33"/>
  <c r="L589" i="33"/>
  <c r="M589" i="33"/>
  <c r="N589" i="33"/>
  <c r="O589" i="33"/>
  <c r="D590" i="33"/>
  <c r="E590" i="33"/>
  <c r="F590" i="33"/>
  <c r="G590" i="33"/>
  <c r="H590" i="33"/>
  <c r="I590" i="33"/>
  <c r="J590" i="33"/>
  <c r="K590" i="33"/>
  <c r="L590" i="33"/>
  <c r="M590" i="33"/>
  <c r="N590" i="33"/>
  <c r="O590" i="33"/>
  <c r="D591" i="33"/>
  <c r="E591" i="33"/>
  <c r="F591" i="33"/>
  <c r="G591" i="33"/>
  <c r="H591" i="33"/>
  <c r="I591" i="33"/>
  <c r="J591" i="33"/>
  <c r="K591" i="33"/>
  <c r="L591" i="33"/>
  <c r="M591" i="33"/>
  <c r="N591" i="33"/>
  <c r="O591" i="33"/>
  <c r="D592" i="33"/>
  <c r="E592" i="33"/>
  <c r="F592" i="33"/>
  <c r="G592" i="33"/>
  <c r="H592" i="33"/>
  <c r="I592" i="33"/>
  <c r="J592" i="33"/>
  <c r="K592" i="33"/>
  <c r="L592" i="33"/>
  <c r="M592" i="33"/>
  <c r="N592" i="33"/>
  <c r="O592" i="33"/>
  <c r="D593" i="33"/>
  <c r="E593" i="33"/>
  <c r="F593" i="33"/>
  <c r="G593" i="33"/>
  <c r="H593" i="33"/>
  <c r="I593" i="33"/>
  <c r="J593" i="33"/>
  <c r="K593" i="33"/>
  <c r="L593" i="33"/>
  <c r="M593" i="33"/>
  <c r="N593" i="33"/>
  <c r="O593" i="33"/>
  <c r="D594" i="33"/>
  <c r="E594" i="33"/>
  <c r="F594" i="33"/>
  <c r="G594" i="33"/>
  <c r="H594" i="33"/>
  <c r="I594" i="33"/>
  <c r="J594" i="33"/>
  <c r="K594" i="33"/>
  <c r="L594" i="33"/>
  <c r="M594" i="33"/>
  <c r="N594" i="33"/>
  <c r="O594" i="33"/>
  <c r="D595" i="33"/>
  <c r="E595" i="33"/>
  <c r="F595" i="33"/>
  <c r="G595" i="33"/>
  <c r="H595" i="33"/>
  <c r="I595" i="33"/>
  <c r="J595" i="33"/>
  <c r="K595" i="33"/>
  <c r="L595" i="33"/>
  <c r="M595" i="33"/>
  <c r="N595" i="33"/>
  <c r="O595" i="33"/>
  <c r="D596" i="33"/>
  <c r="E596" i="33"/>
  <c r="F596" i="33"/>
  <c r="G596" i="33"/>
  <c r="H596" i="33"/>
  <c r="I596" i="33"/>
  <c r="J596" i="33"/>
  <c r="K596" i="33"/>
  <c r="L596" i="33"/>
  <c r="M596" i="33"/>
  <c r="N596" i="33"/>
  <c r="O596" i="33"/>
  <c r="D597" i="33"/>
  <c r="E597" i="33"/>
  <c r="F597" i="33"/>
  <c r="G597" i="33"/>
  <c r="H597" i="33"/>
  <c r="I597" i="33"/>
  <c r="J597" i="33"/>
  <c r="K597" i="33"/>
  <c r="L597" i="33"/>
  <c r="M597" i="33"/>
  <c r="N597" i="33"/>
  <c r="O597" i="33"/>
  <c r="D598" i="33"/>
  <c r="E598" i="33"/>
  <c r="F598" i="33"/>
  <c r="G598" i="33"/>
  <c r="H598" i="33"/>
  <c r="I598" i="33"/>
  <c r="J598" i="33"/>
  <c r="K598" i="33"/>
  <c r="L598" i="33"/>
  <c r="M598" i="33"/>
  <c r="N598" i="33"/>
  <c r="O598" i="33"/>
  <c r="D599" i="33"/>
  <c r="E599" i="33"/>
  <c r="F599" i="33"/>
  <c r="G599" i="33"/>
  <c r="H599" i="33"/>
  <c r="I599" i="33"/>
  <c r="J599" i="33"/>
  <c r="K599" i="33"/>
  <c r="L599" i="33"/>
  <c r="M599" i="33"/>
  <c r="N599" i="33"/>
  <c r="O599" i="33"/>
  <c r="D600" i="33"/>
  <c r="E600" i="33"/>
  <c r="F600" i="33"/>
  <c r="G600" i="33"/>
  <c r="H600" i="33"/>
  <c r="I600" i="33"/>
  <c r="J600" i="33"/>
  <c r="K600" i="33"/>
  <c r="L600" i="33"/>
  <c r="M600" i="33"/>
  <c r="N600" i="33"/>
  <c r="O600" i="33"/>
  <c r="D601" i="33"/>
  <c r="E601" i="33"/>
  <c r="F601" i="33"/>
  <c r="G601" i="33"/>
  <c r="H601" i="33"/>
  <c r="I601" i="33"/>
  <c r="J601" i="33"/>
  <c r="K601" i="33"/>
  <c r="L601" i="33"/>
  <c r="M601" i="33"/>
  <c r="N601" i="33"/>
  <c r="O601" i="33"/>
  <c r="D602" i="33"/>
  <c r="E602" i="33"/>
  <c r="F602" i="33"/>
  <c r="G602" i="33"/>
  <c r="H602" i="33"/>
  <c r="I602" i="33"/>
  <c r="J602" i="33"/>
  <c r="K602" i="33"/>
  <c r="L602" i="33"/>
  <c r="M602" i="33"/>
  <c r="N602" i="33"/>
  <c r="O602" i="33"/>
  <c r="D603" i="33"/>
  <c r="E603" i="33"/>
  <c r="F603" i="33"/>
  <c r="G603" i="33"/>
  <c r="H603" i="33"/>
  <c r="I603" i="33"/>
  <c r="J603" i="33"/>
  <c r="K603" i="33"/>
  <c r="L603" i="33"/>
  <c r="M603" i="33"/>
  <c r="N603" i="33"/>
  <c r="O603" i="33"/>
  <c r="D604" i="33"/>
  <c r="E604" i="33"/>
  <c r="F604" i="33"/>
  <c r="G604" i="33"/>
  <c r="H604" i="33"/>
  <c r="I604" i="33"/>
  <c r="J604" i="33"/>
  <c r="K604" i="33"/>
  <c r="L604" i="33"/>
  <c r="M604" i="33"/>
  <c r="N604" i="33"/>
  <c r="O604" i="33"/>
  <c r="D605" i="33"/>
  <c r="E605" i="33"/>
  <c r="F605" i="33"/>
  <c r="G605" i="33"/>
  <c r="H605" i="33"/>
  <c r="I605" i="33"/>
  <c r="J605" i="33"/>
  <c r="K605" i="33"/>
  <c r="L605" i="33"/>
  <c r="M605" i="33"/>
  <c r="N605" i="33"/>
  <c r="O605" i="33"/>
  <c r="D606" i="33"/>
  <c r="E606" i="33"/>
  <c r="F606" i="33"/>
  <c r="G606" i="33"/>
  <c r="H606" i="33"/>
  <c r="I606" i="33"/>
  <c r="J606" i="33"/>
  <c r="K606" i="33"/>
  <c r="L606" i="33"/>
  <c r="M606" i="33"/>
  <c r="N606" i="33"/>
  <c r="O606" i="33"/>
  <c r="D607" i="33"/>
  <c r="E607" i="33"/>
  <c r="F607" i="33"/>
  <c r="G607" i="33"/>
  <c r="H607" i="33"/>
  <c r="I607" i="33"/>
  <c r="J607" i="33"/>
  <c r="K607" i="33"/>
  <c r="L607" i="33"/>
  <c r="M607" i="33"/>
  <c r="N607" i="33"/>
  <c r="O607" i="33"/>
  <c r="D608" i="33"/>
  <c r="E608" i="33"/>
  <c r="F608" i="33"/>
  <c r="G608" i="33"/>
  <c r="H608" i="33"/>
  <c r="I608" i="33"/>
  <c r="J608" i="33"/>
  <c r="K608" i="33"/>
  <c r="L608" i="33"/>
  <c r="M608" i="33"/>
  <c r="N608" i="33"/>
  <c r="O608" i="33"/>
  <c r="D609" i="33"/>
  <c r="E609" i="33"/>
  <c r="F609" i="33"/>
  <c r="G609" i="33"/>
  <c r="H609" i="33"/>
  <c r="I609" i="33"/>
  <c r="J609" i="33"/>
  <c r="K609" i="33"/>
  <c r="L609" i="33"/>
  <c r="M609" i="33"/>
  <c r="N609" i="33"/>
  <c r="O609" i="33"/>
  <c r="D610" i="33"/>
  <c r="E610" i="33"/>
  <c r="F610" i="33"/>
  <c r="G610" i="33"/>
  <c r="H610" i="33"/>
  <c r="I610" i="33"/>
  <c r="J610" i="33"/>
  <c r="K610" i="33"/>
  <c r="L610" i="33"/>
  <c r="M610" i="33"/>
  <c r="N610" i="33"/>
  <c r="O610" i="33"/>
  <c r="D611" i="33"/>
  <c r="E611" i="33"/>
  <c r="F611" i="33"/>
  <c r="G611" i="33"/>
  <c r="H611" i="33"/>
  <c r="I611" i="33"/>
  <c r="J611" i="33"/>
  <c r="K611" i="33"/>
  <c r="L611" i="33"/>
  <c r="M611" i="33"/>
  <c r="N611" i="33"/>
  <c r="O611" i="33"/>
  <c r="D612" i="33"/>
  <c r="E612" i="33"/>
  <c r="F612" i="33"/>
  <c r="G612" i="33"/>
  <c r="H612" i="33"/>
  <c r="I612" i="33"/>
  <c r="J612" i="33"/>
  <c r="K612" i="33"/>
  <c r="L612" i="33"/>
  <c r="M612" i="33"/>
  <c r="N612" i="33"/>
  <c r="O612" i="33"/>
  <c r="D613" i="33"/>
  <c r="E613" i="33"/>
  <c r="F613" i="33"/>
  <c r="G613" i="33"/>
  <c r="H613" i="33"/>
  <c r="I613" i="33"/>
  <c r="J613" i="33"/>
  <c r="K613" i="33"/>
  <c r="L613" i="33"/>
  <c r="M613" i="33"/>
  <c r="N613" i="33"/>
  <c r="O613" i="33"/>
  <c r="D614" i="33"/>
  <c r="E614" i="33"/>
  <c r="F614" i="33"/>
  <c r="G614" i="33"/>
  <c r="H614" i="33"/>
  <c r="I614" i="33"/>
  <c r="J614" i="33"/>
  <c r="K614" i="33"/>
  <c r="L614" i="33"/>
  <c r="M614" i="33"/>
  <c r="N614" i="33"/>
  <c r="O614" i="33"/>
  <c r="D615" i="33"/>
  <c r="E615" i="33"/>
  <c r="F615" i="33"/>
  <c r="G615" i="33"/>
  <c r="H615" i="33"/>
  <c r="I615" i="33"/>
  <c r="J615" i="33"/>
  <c r="K615" i="33"/>
  <c r="L615" i="33"/>
  <c r="M615" i="33"/>
  <c r="N615" i="33"/>
  <c r="O615" i="33"/>
  <c r="D616" i="33"/>
  <c r="E616" i="33"/>
  <c r="F616" i="33"/>
  <c r="G616" i="33"/>
  <c r="H616" i="33"/>
  <c r="I616" i="33"/>
  <c r="J616" i="33"/>
  <c r="K616" i="33"/>
  <c r="L616" i="33"/>
  <c r="M616" i="33"/>
  <c r="N616" i="33"/>
  <c r="O616" i="33"/>
  <c r="D617" i="33"/>
  <c r="E617" i="33"/>
  <c r="F617" i="33"/>
  <c r="G617" i="33"/>
  <c r="H617" i="33"/>
  <c r="I617" i="33"/>
  <c r="J617" i="33"/>
  <c r="K617" i="33"/>
  <c r="L617" i="33"/>
  <c r="M617" i="33"/>
  <c r="N617" i="33"/>
  <c r="O617" i="33"/>
  <c r="D618" i="33"/>
  <c r="E618" i="33"/>
  <c r="F618" i="33"/>
  <c r="G618" i="33"/>
  <c r="H618" i="33"/>
  <c r="I618" i="33"/>
  <c r="J618" i="33"/>
  <c r="K618" i="33"/>
  <c r="L618" i="33"/>
  <c r="M618" i="33"/>
  <c r="N618" i="33"/>
  <c r="O618" i="33"/>
  <c r="D619" i="33"/>
  <c r="E619" i="33"/>
  <c r="F619" i="33"/>
  <c r="G619" i="33"/>
  <c r="H619" i="33"/>
  <c r="I619" i="33"/>
  <c r="J619" i="33"/>
  <c r="K619" i="33"/>
  <c r="L619" i="33"/>
  <c r="M619" i="33"/>
  <c r="N619" i="33"/>
  <c r="O619" i="33"/>
  <c r="D620" i="33"/>
  <c r="E620" i="33"/>
  <c r="F620" i="33"/>
  <c r="G620" i="33"/>
  <c r="H620" i="33"/>
  <c r="I620" i="33"/>
  <c r="J620" i="33"/>
  <c r="K620" i="33"/>
  <c r="L620" i="33"/>
  <c r="M620" i="33"/>
  <c r="N620" i="33"/>
  <c r="O620" i="33"/>
  <c r="D621" i="33"/>
  <c r="E621" i="33"/>
  <c r="F621" i="33"/>
  <c r="G621" i="33"/>
  <c r="H621" i="33"/>
  <c r="I621" i="33"/>
  <c r="J621" i="33"/>
  <c r="K621" i="33"/>
  <c r="L621" i="33"/>
  <c r="M621" i="33"/>
  <c r="N621" i="33"/>
  <c r="O621" i="33"/>
  <c r="D622" i="33"/>
  <c r="E622" i="33"/>
  <c r="F622" i="33"/>
  <c r="G622" i="33"/>
  <c r="H622" i="33"/>
  <c r="I622" i="33"/>
  <c r="J622" i="33"/>
  <c r="K622" i="33"/>
  <c r="L622" i="33"/>
  <c r="M622" i="33"/>
  <c r="N622" i="33"/>
  <c r="O622" i="33"/>
  <c r="D623" i="33"/>
  <c r="E623" i="33"/>
  <c r="F623" i="33"/>
  <c r="G623" i="33"/>
  <c r="H623" i="33"/>
  <c r="I623" i="33"/>
  <c r="J623" i="33"/>
  <c r="K623" i="33"/>
  <c r="L623" i="33"/>
  <c r="M623" i="33"/>
  <c r="N623" i="33"/>
  <c r="O623" i="33"/>
  <c r="D624" i="33"/>
  <c r="E624" i="33"/>
  <c r="F624" i="33"/>
  <c r="G624" i="33"/>
  <c r="H624" i="33"/>
  <c r="I624" i="33"/>
  <c r="J624" i="33"/>
  <c r="K624" i="33"/>
  <c r="L624" i="33"/>
  <c r="M624" i="33"/>
  <c r="N624" i="33"/>
  <c r="O624" i="33"/>
  <c r="D625" i="33"/>
  <c r="E625" i="33"/>
  <c r="F625" i="33"/>
  <c r="G625" i="33"/>
  <c r="H625" i="33"/>
  <c r="I625" i="33"/>
  <c r="J625" i="33"/>
  <c r="K625" i="33"/>
  <c r="L625" i="33"/>
  <c r="M625" i="33"/>
  <c r="N625" i="33"/>
  <c r="O625" i="33"/>
  <c r="D626" i="33"/>
  <c r="E626" i="33"/>
  <c r="F626" i="33"/>
  <c r="G626" i="33"/>
  <c r="H626" i="33"/>
  <c r="I626" i="33"/>
  <c r="J626" i="33"/>
  <c r="K626" i="33"/>
  <c r="L626" i="33"/>
  <c r="M626" i="33"/>
  <c r="N626" i="33"/>
  <c r="O626" i="33"/>
  <c r="D627" i="33"/>
  <c r="E627" i="33"/>
  <c r="F627" i="33"/>
  <c r="G627" i="33"/>
  <c r="H627" i="33"/>
  <c r="I627" i="33"/>
  <c r="J627" i="33"/>
  <c r="K627" i="33"/>
  <c r="L627" i="33"/>
  <c r="M627" i="33"/>
  <c r="N627" i="33"/>
  <c r="O627" i="33"/>
  <c r="D628" i="33"/>
  <c r="E628" i="33"/>
  <c r="F628" i="33"/>
  <c r="G628" i="33"/>
  <c r="H628" i="33"/>
  <c r="I628" i="33"/>
  <c r="J628" i="33"/>
  <c r="K628" i="33"/>
  <c r="L628" i="33"/>
  <c r="M628" i="33"/>
  <c r="N628" i="33"/>
  <c r="O628" i="33"/>
  <c r="D629" i="33"/>
  <c r="E629" i="33"/>
  <c r="F629" i="33"/>
  <c r="G629" i="33"/>
  <c r="H629" i="33"/>
  <c r="I629" i="33"/>
  <c r="J629" i="33"/>
  <c r="K629" i="33"/>
  <c r="L629" i="33"/>
  <c r="M629" i="33"/>
  <c r="N629" i="33"/>
  <c r="O629" i="33"/>
  <c r="D630" i="33"/>
  <c r="E630" i="33"/>
  <c r="F630" i="33"/>
  <c r="G630" i="33"/>
  <c r="H630" i="33"/>
  <c r="I630" i="33"/>
  <c r="J630" i="33"/>
  <c r="K630" i="33"/>
  <c r="L630" i="33"/>
  <c r="M630" i="33"/>
  <c r="N630" i="33"/>
  <c r="O630" i="33"/>
  <c r="D631" i="33"/>
  <c r="E631" i="33"/>
  <c r="F631" i="33"/>
  <c r="G631" i="33"/>
  <c r="H631" i="33"/>
  <c r="I631" i="33"/>
  <c r="J631" i="33"/>
  <c r="K631" i="33"/>
  <c r="L631" i="33"/>
  <c r="M631" i="33"/>
  <c r="N631" i="33"/>
  <c r="O631" i="33"/>
  <c r="D632" i="33"/>
  <c r="E632" i="33"/>
  <c r="F632" i="33"/>
  <c r="G632" i="33"/>
  <c r="H632" i="33"/>
  <c r="I632" i="33"/>
  <c r="J632" i="33"/>
  <c r="K632" i="33"/>
  <c r="L632" i="33"/>
  <c r="M632" i="33"/>
  <c r="N632" i="33"/>
  <c r="O632" i="33"/>
  <c r="D633" i="33"/>
  <c r="E633" i="33"/>
  <c r="F633" i="33"/>
  <c r="G633" i="33"/>
  <c r="H633" i="33"/>
  <c r="I633" i="33"/>
  <c r="J633" i="33"/>
  <c r="K633" i="33"/>
  <c r="L633" i="33"/>
  <c r="M633" i="33"/>
  <c r="N633" i="33"/>
  <c r="O633" i="33"/>
  <c r="D634" i="33"/>
  <c r="E634" i="33"/>
  <c r="F634" i="33"/>
  <c r="G634" i="33"/>
  <c r="H634" i="33"/>
  <c r="I634" i="33"/>
  <c r="J634" i="33"/>
  <c r="K634" i="33"/>
  <c r="L634" i="33"/>
  <c r="M634" i="33"/>
  <c r="N634" i="33"/>
  <c r="O634" i="33"/>
  <c r="D635" i="33"/>
  <c r="E635" i="33"/>
  <c r="F635" i="33"/>
  <c r="G635" i="33"/>
  <c r="H635" i="33"/>
  <c r="I635" i="33"/>
  <c r="J635" i="33"/>
  <c r="K635" i="33"/>
  <c r="L635" i="33"/>
  <c r="M635" i="33"/>
  <c r="N635" i="33"/>
  <c r="O635" i="33"/>
  <c r="D636" i="33"/>
  <c r="E636" i="33"/>
  <c r="F636" i="33"/>
  <c r="G636" i="33"/>
  <c r="H636" i="33"/>
  <c r="I636" i="33"/>
  <c r="J636" i="33"/>
  <c r="K636" i="33"/>
  <c r="L636" i="33"/>
  <c r="M636" i="33"/>
  <c r="N636" i="33"/>
  <c r="O636" i="33"/>
  <c r="D637" i="33"/>
  <c r="E637" i="33"/>
  <c r="F637" i="33"/>
  <c r="G637" i="33"/>
  <c r="H637" i="33"/>
  <c r="I637" i="33"/>
  <c r="J637" i="33"/>
  <c r="K637" i="33"/>
  <c r="L637" i="33"/>
  <c r="M637" i="33"/>
  <c r="N637" i="33"/>
  <c r="O637" i="33"/>
  <c r="D638" i="33"/>
  <c r="E638" i="33"/>
  <c r="F638" i="33"/>
  <c r="G638" i="33"/>
  <c r="H638" i="33"/>
  <c r="I638" i="33"/>
  <c r="J638" i="33"/>
  <c r="K638" i="33"/>
  <c r="L638" i="33"/>
  <c r="M638" i="33"/>
  <c r="N638" i="33"/>
  <c r="O638" i="33"/>
  <c r="D639" i="33"/>
  <c r="E639" i="33"/>
  <c r="F639" i="33"/>
  <c r="G639" i="33"/>
  <c r="H639" i="33"/>
  <c r="I639" i="33"/>
  <c r="J639" i="33"/>
  <c r="K639" i="33"/>
  <c r="L639" i="33"/>
  <c r="M639" i="33"/>
  <c r="N639" i="33"/>
  <c r="O639" i="33"/>
  <c r="D640" i="33"/>
  <c r="E640" i="33"/>
  <c r="F640" i="33"/>
  <c r="G640" i="33"/>
  <c r="H640" i="33"/>
  <c r="I640" i="33"/>
  <c r="J640" i="33"/>
  <c r="K640" i="33"/>
  <c r="L640" i="33"/>
  <c r="M640" i="33"/>
  <c r="N640" i="33"/>
  <c r="O640" i="33"/>
  <c r="D641" i="33"/>
  <c r="E641" i="33"/>
  <c r="F641" i="33"/>
  <c r="G641" i="33"/>
  <c r="H641" i="33"/>
  <c r="I641" i="33"/>
  <c r="J641" i="33"/>
  <c r="K641" i="33"/>
  <c r="L641" i="33"/>
  <c r="M641" i="33"/>
  <c r="N641" i="33"/>
  <c r="O641" i="33"/>
  <c r="D642" i="33"/>
  <c r="E642" i="33"/>
  <c r="F642" i="33"/>
  <c r="G642" i="33"/>
  <c r="H642" i="33"/>
  <c r="I642" i="33"/>
  <c r="J642" i="33"/>
  <c r="K642" i="33"/>
  <c r="L642" i="33"/>
  <c r="M642" i="33"/>
  <c r="N642" i="33"/>
  <c r="O642" i="33"/>
  <c r="D643" i="33"/>
  <c r="E643" i="33"/>
  <c r="F643" i="33"/>
  <c r="G643" i="33"/>
  <c r="H643" i="33"/>
  <c r="I643" i="33"/>
  <c r="J643" i="33"/>
  <c r="K643" i="33"/>
  <c r="L643" i="33"/>
  <c r="M643" i="33"/>
  <c r="N643" i="33"/>
  <c r="O643" i="33"/>
  <c r="D644" i="33"/>
  <c r="E644" i="33"/>
  <c r="F644" i="33"/>
  <c r="G644" i="33"/>
  <c r="H644" i="33"/>
  <c r="I644" i="33"/>
  <c r="J644" i="33"/>
  <c r="K644" i="33"/>
  <c r="L644" i="33"/>
  <c r="M644" i="33"/>
  <c r="N644" i="33"/>
  <c r="O644" i="33"/>
  <c r="D645" i="33"/>
  <c r="E645" i="33"/>
  <c r="F645" i="33"/>
  <c r="G645" i="33"/>
  <c r="H645" i="33"/>
  <c r="I645" i="33"/>
  <c r="J645" i="33"/>
  <c r="K645" i="33"/>
  <c r="L645" i="33"/>
  <c r="M645" i="33"/>
  <c r="N645" i="33"/>
  <c r="O645" i="33"/>
  <c r="D646" i="33"/>
  <c r="E646" i="33"/>
  <c r="F646" i="33"/>
  <c r="G646" i="33"/>
  <c r="H646" i="33"/>
  <c r="I646" i="33"/>
  <c r="J646" i="33"/>
  <c r="K646" i="33"/>
  <c r="L646" i="33"/>
  <c r="M646" i="33"/>
  <c r="N646" i="33"/>
  <c r="O646" i="33"/>
  <c r="D647" i="33"/>
  <c r="E647" i="33"/>
  <c r="F647" i="33"/>
  <c r="G647" i="33"/>
  <c r="H647" i="33"/>
  <c r="I647" i="33"/>
  <c r="J647" i="33"/>
  <c r="K647" i="33"/>
  <c r="L647" i="33"/>
  <c r="M647" i="33"/>
  <c r="N647" i="33"/>
  <c r="O647" i="33"/>
  <c r="D648" i="33"/>
  <c r="E648" i="33"/>
  <c r="F648" i="33"/>
  <c r="G648" i="33"/>
  <c r="H648" i="33"/>
  <c r="I648" i="33"/>
  <c r="J648" i="33"/>
  <c r="K648" i="33"/>
  <c r="L648" i="33"/>
  <c r="M648" i="33"/>
  <c r="N648" i="33"/>
  <c r="O648" i="33"/>
  <c r="D649" i="33"/>
  <c r="E649" i="33"/>
  <c r="F649" i="33"/>
  <c r="G649" i="33"/>
  <c r="H649" i="33"/>
  <c r="I649" i="33"/>
  <c r="J649" i="33"/>
  <c r="K649" i="33"/>
  <c r="L649" i="33"/>
  <c r="M649" i="33"/>
  <c r="N649" i="33"/>
  <c r="O649" i="33"/>
  <c r="D650" i="33"/>
  <c r="E650" i="33"/>
  <c r="F650" i="33"/>
  <c r="G650" i="33"/>
  <c r="H650" i="33"/>
  <c r="I650" i="33"/>
  <c r="J650" i="33"/>
  <c r="K650" i="33"/>
  <c r="L650" i="33"/>
  <c r="M650" i="33"/>
  <c r="N650" i="33"/>
  <c r="O650" i="33"/>
  <c r="D651" i="33"/>
  <c r="E651" i="33"/>
  <c r="F651" i="33"/>
  <c r="G651" i="33"/>
  <c r="H651" i="33"/>
  <c r="I651" i="33"/>
  <c r="J651" i="33"/>
  <c r="K651" i="33"/>
  <c r="L651" i="33"/>
  <c r="M651" i="33"/>
  <c r="N651" i="33"/>
  <c r="O651" i="33"/>
  <c r="D652" i="33"/>
  <c r="E652" i="33"/>
  <c r="F652" i="33"/>
  <c r="G652" i="33"/>
  <c r="H652" i="33"/>
  <c r="I652" i="33"/>
  <c r="J652" i="33"/>
  <c r="K652" i="33"/>
  <c r="L652" i="33"/>
  <c r="M652" i="33"/>
  <c r="N652" i="33"/>
  <c r="O652" i="33"/>
  <c r="D653" i="33"/>
  <c r="E653" i="33"/>
  <c r="F653" i="33"/>
  <c r="G653" i="33"/>
  <c r="H653" i="33"/>
  <c r="I653" i="33"/>
  <c r="J653" i="33"/>
  <c r="K653" i="33"/>
  <c r="L653" i="33"/>
  <c r="M653" i="33"/>
  <c r="N653" i="33"/>
  <c r="O653" i="33"/>
  <c r="D654" i="33"/>
  <c r="E654" i="33"/>
  <c r="F654" i="33"/>
  <c r="G654" i="33"/>
  <c r="H654" i="33"/>
  <c r="I654" i="33"/>
  <c r="J654" i="33"/>
  <c r="K654" i="33"/>
  <c r="L654" i="33"/>
  <c r="M654" i="33"/>
  <c r="N654" i="33"/>
  <c r="O654" i="33"/>
  <c r="D655" i="33"/>
  <c r="E655" i="33"/>
  <c r="F655" i="33"/>
  <c r="G655" i="33"/>
  <c r="H655" i="33"/>
  <c r="I655" i="33"/>
  <c r="J655" i="33"/>
  <c r="K655" i="33"/>
  <c r="L655" i="33"/>
  <c r="M655" i="33"/>
  <c r="N655" i="33"/>
  <c r="O655" i="33"/>
  <c r="D656" i="33"/>
  <c r="E656" i="33"/>
  <c r="F656" i="33"/>
  <c r="G656" i="33"/>
  <c r="H656" i="33"/>
  <c r="I656" i="33"/>
  <c r="J656" i="33"/>
  <c r="K656" i="33"/>
  <c r="L656" i="33"/>
  <c r="M656" i="33"/>
  <c r="N656" i="33"/>
  <c r="O656" i="33"/>
  <c r="D657" i="33"/>
  <c r="E657" i="33"/>
  <c r="F657" i="33"/>
  <c r="G657" i="33"/>
  <c r="H657" i="33"/>
  <c r="I657" i="33"/>
  <c r="J657" i="33"/>
  <c r="K657" i="33"/>
  <c r="L657" i="33"/>
  <c r="M657" i="33"/>
  <c r="N657" i="33"/>
  <c r="O657" i="33"/>
  <c r="D658" i="33"/>
  <c r="E658" i="33"/>
  <c r="F658" i="33"/>
  <c r="G658" i="33"/>
  <c r="H658" i="33"/>
  <c r="I658" i="33"/>
  <c r="J658" i="33"/>
  <c r="K658" i="33"/>
  <c r="L658" i="33"/>
  <c r="M658" i="33"/>
  <c r="N658" i="33"/>
  <c r="O658" i="33"/>
  <c r="D659" i="33"/>
  <c r="E659" i="33"/>
  <c r="F659" i="33"/>
  <c r="G659" i="33"/>
  <c r="H659" i="33"/>
  <c r="I659" i="33"/>
  <c r="J659" i="33"/>
  <c r="K659" i="33"/>
  <c r="L659" i="33"/>
  <c r="M659" i="33"/>
  <c r="N659" i="33"/>
  <c r="O659" i="33"/>
  <c r="D660" i="33"/>
  <c r="E660" i="33"/>
  <c r="F660" i="33"/>
  <c r="G660" i="33"/>
  <c r="H660" i="33"/>
  <c r="I660" i="33"/>
  <c r="J660" i="33"/>
  <c r="K660" i="33"/>
  <c r="L660" i="33"/>
  <c r="M660" i="33"/>
  <c r="N660" i="33"/>
  <c r="O660" i="33"/>
  <c r="D661" i="33"/>
  <c r="E661" i="33"/>
  <c r="F661" i="33"/>
  <c r="G661" i="33"/>
  <c r="H661" i="33"/>
  <c r="I661" i="33"/>
  <c r="J661" i="33"/>
  <c r="K661" i="33"/>
  <c r="L661" i="33"/>
  <c r="M661" i="33"/>
  <c r="N661" i="33"/>
  <c r="O661" i="33"/>
  <c r="D662" i="33"/>
  <c r="E662" i="33"/>
  <c r="F662" i="33"/>
  <c r="G662" i="33"/>
  <c r="H662" i="33"/>
  <c r="I662" i="33"/>
  <c r="J662" i="33"/>
  <c r="K662" i="33"/>
  <c r="L662" i="33"/>
  <c r="M662" i="33"/>
  <c r="N662" i="33"/>
  <c r="O662" i="33"/>
  <c r="D663" i="33"/>
  <c r="E663" i="33"/>
  <c r="F663" i="33"/>
  <c r="G663" i="33"/>
  <c r="H663" i="33"/>
  <c r="I663" i="33"/>
  <c r="J663" i="33"/>
  <c r="K663" i="33"/>
  <c r="L663" i="33"/>
  <c r="M663" i="33"/>
  <c r="N663" i="33"/>
  <c r="O663" i="33"/>
  <c r="D664" i="33"/>
  <c r="E664" i="33"/>
  <c r="F664" i="33"/>
  <c r="G664" i="33"/>
  <c r="H664" i="33"/>
  <c r="I664" i="33"/>
  <c r="J664" i="33"/>
  <c r="K664" i="33"/>
  <c r="L664" i="33"/>
  <c r="M664" i="33"/>
  <c r="N664" i="33"/>
  <c r="O664" i="33"/>
  <c r="D665" i="33"/>
  <c r="E665" i="33"/>
  <c r="F665" i="33"/>
  <c r="G665" i="33"/>
  <c r="H665" i="33"/>
  <c r="I665" i="33"/>
  <c r="J665" i="33"/>
  <c r="K665" i="33"/>
  <c r="L665" i="33"/>
  <c r="M665" i="33"/>
  <c r="N665" i="33"/>
  <c r="O665" i="33"/>
  <c r="D666" i="33"/>
  <c r="E666" i="33"/>
  <c r="F666" i="33"/>
  <c r="G666" i="33"/>
  <c r="H666" i="33"/>
  <c r="I666" i="33"/>
  <c r="J666" i="33"/>
  <c r="K666" i="33"/>
  <c r="L666" i="33"/>
  <c r="M666" i="33"/>
  <c r="N666" i="33"/>
  <c r="O666" i="33"/>
  <c r="D667" i="33"/>
  <c r="E667" i="33"/>
  <c r="F667" i="33"/>
  <c r="G667" i="33"/>
  <c r="H667" i="33"/>
  <c r="I667" i="33"/>
  <c r="J667" i="33"/>
  <c r="K667" i="33"/>
  <c r="L667" i="33"/>
  <c r="M667" i="33"/>
  <c r="N667" i="33"/>
  <c r="O667" i="33"/>
  <c r="D668" i="33"/>
  <c r="E668" i="33"/>
  <c r="F668" i="33"/>
  <c r="G668" i="33"/>
  <c r="H668" i="33"/>
  <c r="I668" i="33"/>
  <c r="J668" i="33"/>
  <c r="K668" i="33"/>
  <c r="L668" i="33"/>
  <c r="M668" i="33"/>
  <c r="N668" i="33"/>
  <c r="O668" i="33"/>
  <c r="D669" i="33"/>
  <c r="E669" i="33"/>
  <c r="F669" i="33"/>
  <c r="G669" i="33"/>
  <c r="H669" i="33"/>
  <c r="I669" i="33"/>
  <c r="J669" i="33"/>
  <c r="K669" i="33"/>
  <c r="L669" i="33"/>
  <c r="M669" i="33"/>
  <c r="N669" i="33"/>
  <c r="O669" i="33"/>
  <c r="D670" i="33"/>
  <c r="E670" i="33"/>
  <c r="F670" i="33"/>
  <c r="G670" i="33"/>
  <c r="H670" i="33"/>
  <c r="I670" i="33"/>
  <c r="J670" i="33"/>
  <c r="K670" i="33"/>
  <c r="L670" i="33"/>
  <c r="M670" i="33"/>
  <c r="N670" i="33"/>
  <c r="O670" i="33"/>
  <c r="D671" i="33"/>
  <c r="E671" i="33"/>
  <c r="F671" i="33"/>
  <c r="G671" i="33"/>
  <c r="H671" i="33"/>
  <c r="I671" i="33"/>
  <c r="J671" i="33"/>
  <c r="K671" i="33"/>
  <c r="L671" i="33"/>
  <c r="M671" i="33"/>
  <c r="N671" i="33"/>
  <c r="O671" i="33"/>
  <c r="D672" i="33"/>
  <c r="E672" i="33"/>
  <c r="F672" i="33"/>
  <c r="G672" i="33"/>
  <c r="H672" i="33"/>
  <c r="I672" i="33"/>
  <c r="J672" i="33"/>
  <c r="K672" i="33"/>
  <c r="L672" i="33"/>
  <c r="M672" i="33"/>
  <c r="N672" i="33"/>
  <c r="O672" i="33"/>
  <c r="D673" i="33"/>
  <c r="E673" i="33"/>
  <c r="F673" i="33"/>
  <c r="G673" i="33"/>
  <c r="H673" i="33"/>
  <c r="I673" i="33"/>
  <c r="J673" i="33"/>
  <c r="K673" i="33"/>
  <c r="L673" i="33"/>
  <c r="M673" i="33"/>
  <c r="N673" i="33"/>
  <c r="O673" i="33"/>
  <c r="D674" i="33"/>
  <c r="E674" i="33"/>
  <c r="F674" i="33"/>
  <c r="G674" i="33"/>
  <c r="H674" i="33"/>
  <c r="I674" i="33"/>
  <c r="J674" i="33"/>
  <c r="K674" i="33"/>
  <c r="L674" i="33"/>
  <c r="M674" i="33"/>
  <c r="N674" i="33"/>
  <c r="O674" i="33"/>
  <c r="D675" i="33"/>
  <c r="E675" i="33"/>
  <c r="F675" i="33"/>
  <c r="G675" i="33"/>
  <c r="H675" i="33"/>
  <c r="I675" i="33"/>
  <c r="J675" i="33"/>
  <c r="K675" i="33"/>
  <c r="L675" i="33"/>
  <c r="M675" i="33"/>
  <c r="N675" i="33"/>
  <c r="O675" i="33"/>
  <c r="D676" i="33"/>
  <c r="E676" i="33"/>
  <c r="F676" i="33"/>
  <c r="G676" i="33"/>
  <c r="H676" i="33"/>
  <c r="I676" i="33"/>
  <c r="J676" i="33"/>
  <c r="K676" i="33"/>
  <c r="L676" i="33"/>
  <c r="M676" i="33"/>
  <c r="N676" i="33"/>
  <c r="O676" i="33"/>
  <c r="D677" i="33"/>
  <c r="E677" i="33"/>
  <c r="F677" i="33"/>
  <c r="G677" i="33"/>
  <c r="H677" i="33"/>
  <c r="I677" i="33"/>
  <c r="J677" i="33"/>
  <c r="K677" i="33"/>
  <c r="L677" i="33"/>
  <c r="M677" i="33"/>
  <c r="N677" i="33"/>
  <c r="O677" i="33"/>
  <c r="D678" i="33"/>
  <c r="E678" i="33"/>
  <c r="F678" i="33"/>
  <c r="G678" i="33"/>
  <c r="H678" i="33"/>
  <c r="I678" i="33"/>
  <c r="J678" i="33"/>
  <c r="K678" i="33"/>
  <c r="L678" i="33"/>
  <c r="M678" i="33"/>
  <c r="N678" i="33"/>
  <c r="O678" i="33"/>
  <c r="D679" i="33"/>
  <c r="E679" i="33"/>
  <c r="F679" i="33"/>
  <c r="G679" i="33"/>
  <c r="H679" i="33"/>
  <c r="I679" i="33"/>
  <c r="J679" i="33"/>
  <c r="K679" i="33"/>
  <c r="L679" i="33"/>
  <c r="M679" i="33"/>
  <c r="N679" i="33"/>
  <c r="O679" i="33"/>
  <c r="D680" i="33"/>
  <c r="E680" i="33"/>
  <c r="F680" i="33"/>
  <c r="G680" i="33"/>
  <c r="H680" i="33"/>
  <c r="I680" i="33"/>
  <c r="J680" i="33"/>
  <c r="K680" i="33"/>
  <c r="L680" i="33"/>
  <c r="M680" i="33"/>
  <c r="N680" i="33"/>
  <c r="O680" i="33"/>
  <c r="D681" i="33"/>
  <c r="E681" i="33"/>
  <c r="F681" i="33"/>
  <c r="G681" i="33"/>
  <c r="H681" i="33"/>
  <c r="I681" i="33"/>
  <c r="J681" i="33"/>
  <c r="K681" i="33"/>
  <c r="L681" i="33"/>
  <c r="M681" i="33"/>
  <c r="N681" i="33"/>
  <c r="O681" i="33"/>
  <c r="D682" i="33"/>
  <c r="E682" i="33"/>
  <c r="F682" i="33"/>
  <c r="G682" i="33"/>
  <c r="H682" i="33"/>
  <c r="I682" i="33"/>
  <c r="J682" i="33"/>
  <c r="K682" i="33"/>
  <c r="L682" i="33"/>
  <c r="M682" i="33"/>
  <c r="N682" i="33"/>
  <c r="O682" i="33"/>
  <c r="D683" i="33"/>
  <c r="E683" i="33"/>
  <c r="F683" i="33"/>
  <c r="G683" i="33"/>
  <c r="H683" i="33"/>
  <c r="I683" i="33"/>
  <c r="J683" i="33"/>
  <c r="K683" i="33"/>
  <c r="L683" i="33"/>
  <c r="M683" i="33"/>
  <c r="N683" i="33"/>
  <c r="O683" i="33"/>
  <c r="D684" i="33"/>
  <c r="E684" i="33"/>
  <c r="F684" i="33"/>
  <c r="G684" i="33"/>
  <c r="H684" i="33"/>
  <c r="I684" i="33"/>
  <c r="J684" i="33"/>
  <c r="K684" i="33"/>
  <c r="L684" i="33"/>
  <c r="M684" i="33"/>
  <c r="N684" i="33"/>
  <c r="O684" i="33"/>
  <c r="D685" i="33"/>
  <c r="E685" i="33"/>
  <c r="F685" i="33"/>
  <c r="G685" i="33"/>
  <c r="H685" i="33"/>
  <c r="I685" i="33"/>
  <c r="J685" i="33"/>
  <c r="K685" i="33"/>
  <c r="L685" i="33"/>
  <c r="M685" i="33"/>
  <c r="N685" i="33"/>
  <c r="O685" i="33"/>
  <c r="D686" i="33"/>
  <c r="E686" i="33"/>
  <c r="F686" i="33"/>
  <c r="G686" i="33"/>
  <c r="H686" i="33"/>
  <c r="I686" i="33"/>
  <c r="J686" i="33"/>
  <c r="K686" i="33"/>
  <c r="L686" i="33"/>
  <c r="M686" i="33"/>
  <c r="N686" i="33"/>
  <c r="O686" i="33"/>
  <c r="D687" i="33"/>
  <c r="E687" i="33"/>
  <c r="F687" i="33"/>
  <c r="G687" i="33"/>
  <c r="H687" i="33"/>
  <c r="I687" i="33"/>
  <c r="J687" i="33"/>
  <c r="K687" i="33"/>
  <c r="L687" i="33"/>
  <c r="M687" i="33"/>
  <c r="N687" i="33"/>
  <c r="O687" i="33"/>
  <c r="D688" i="33"/>
  <c r="E688" i="33"/>
  <c r="F688" i="33"/>
  <c r="G688" i="33"/>
  <c r="H688" i="33"/>
  <c r="I688" i="33"/>
  <c r="J688" i="33"/>
  <c r="K688" i="33"/>
  <c r="L688" i="33"/>
  <c r="M688" i="33"/>
  <c r="N688" i="33"/>
  <c r="O688" i="33"/>
  <c r="D689" i="33"/>
  <c r="E689" i="33"/>
  <c r="F689" i="33"/>
  <c r="G689" i="33"/>
  <c r="H689" i="33"/>
  <c r="I689" i="33"/>
  <c r="J689" i="33"/>
  <c r="K689" i="33"/>
  <c r="L689" i="33"/>
  <c r="M689" i="33"/>
  <c r="N689" i="33"/>
  <c r="O689" i="33"/>
  <c r="D690" i="33"/>
  <c r="E690" i="33"/>
  <c r="F690" i="33"/>
  <c r="G690" i="33"/>
  <c r="H690" i="33"/>
  <c r="I690" i="33"/>
  <c r="J690" i="33"/>
  <c r="K690" i="33"/>
  <c r="L690" i="33"/>
  <c r="M690" i="33"/>
  <c r="N690" i="33"/>
  <c r="O690" i="33"/>
  <c r="D691" i="33"/>
  <c r="E691" i="33"/>
  <c r="F691" i="33"/>
  <c r="G691" i="33"/>
  <c r="H691" i="33"/>
  <c r="I691" i="33"/>
  <c r="J691" i="33"/>
  <c r="K691" i="33"/>
  <c r="L691" i="33"/>
  <c r="M691" i="33"/>
  <c r="N691" i="33"/>
  <c r="O691" i="33"/>
  <c r="D692" i="33"/>
  <c r="E692" i="33"/>
  <c r="F692" i="33"/>
  <c r="G692" i="33"/>
  <c r="H692" i="33"/>
  <c r="I692" i="33"/>
  <c r="J692" i="33"/>
  <c r="K692" i="33"/>
  <c r="L692" i="33"/>
  <c r="M692" i="33"/>
  <c r="N692" i="33"/>
  <c r="O692" i="33"/>
  <c r="D693" i="33"/>
  <c r="E693" i="33"/>
  <c r="F693" i="33"/>
  <c r="G693" i="33"/>
  <c r="H693" i="33"/>
  <c r="I693" i="33"/>
  <c r="J693" i="33"/>
  <c r="K693" i="33"/>
  <c r="L693" i="33"/>
  <c r="M693" i="33"/>
  <c r="N693" i="33"/>
  <c r="O693" i="33"/>
  <c r="D694" i="33"/>
  <c r="E694" i="33"/>
  <c r="F694" i="33"/>
  <c r="G694" i="33"/>
  <c r="H694" i="33"/>
  <c r="I694" i="33"/>
  <c r="J694" i="33"/>
  <c r="K694" i="33"/>
  <c r="L694" i="33"/>
  <c r="M694" i="33"/>
  <c r="N694" i="33"/>
  <c r="O694" i="33"/>
  <c r="D695" i="33"/>
  <c r="E695" i="33"/>
  <c r="F695" i="33"/>
  <c r="G695" i="33"/>
  <c r="H695" i="33"/>
  <c r="I695" i="33"/>
  <c r="J695" i="33"/>
  <c r="K695" i="33"/>
  <c r="L695" i="33"/>
  <c r="M695" i="33"/>
  <c r="N695" i="33"/>
  <c r="O695" i="33"/>
  <c r="D696" i="33"/>
  <c r="E696" i="33"/>
  <c r="F696" i="33"/>
  <c r="G696" i="33"/>
  <c r="H696" i="33"/>
  <c r="I696" i="33"/>
  <c r="J696" i="33"/>
  <c r="K696" i="33"/>
  <c r="L696" i="33"/>
  <c r="M696" i="33"/>
  <c r="N696" i="33"/>
  <c r="O696" i="33"/>
  <c r="D697" i="33"/>
  <c r="E697" i="33"/>
  <c r="F697" i="33"/>
  <c r="G697" i="33"/>
  <c r="H697" i="33"/>
  <c r="I697" i="33"/>
  <c r="J697" i="33"/>
  <c r="K697" i="33"/>
  <c r="L697" i="33"/>
  <c r="M697" i="33"/>
  <c r="N697" i="33"/>
  <c r="O697" i="33"/>
  <c r="D698" i="33"/>
  <c r="E698" i="33"/>
  <c r="F698" i="33"/>
  <c r="G698" i="33"/>
  <c r="H698" i="33"/>
  <c r="I698" i="33"/>
  <c r="J698" i="33"/>
  <c r="K698" i="33"/>
  <c r="L698" i="33"/>
  <c r="M698" i="33"/>
  <c r="N698" i="33"/>
  <c r="O698" i="33"/>
  <c r="D699" i="33"/>
  <c r="E699" i="33"/>
  <c r="F699" i="33"/>
  <c r="G699" i="33"/>
  <c r="H699" i="33"/>
  <c r="I699" i="33"/>
  <c r="J699" i="33"/>
  <c r="K699" i="33"/>
  <c r="L699" i="33"/>
  <c r="M699" i="33"/>
  <c r="N699" i="33"/>
  <c r="O699" i="33"/>
  <c r="D700" i="33"/>
  <c r="E700" i="33"/>
  <c r="F700" i="33"/>
  <c r="G700" i="33"/>
  <c r="H700" i="33"/>
  <c r="I700" i="33"/>
  <c r="J700" i="33"/>
  <c r="K700" i="33"/>
  <c r="L700" i="33"/>
  <c r="M700" i="33"/>
  <c r="N700" i="33"/>
  <c r="O700" i="33"/>
  <c r="D701" i="33"/>
  <c r="E701" i="33"/>
  <c r="F701" i="33"/>
  <c r="G701" i="33"/>
  <c r="H701" i="33"/>
  <c r="I701" i="33"/>
  <c r="J701" i="33"/>
  <c r="K701" i="33"/>
  <c r="L701" i="33"/>
  <c r="M701" i="33"/>
  <c r="N701" i="33"/>
  <c r="O701" i="33"/>
  <c r="D702" i="33"/>
  <c r="E702" i="33"/>
  <c r="F702" i="33"/>
  <c r="G702" i="33"/>
  <c r="H702" i="33"/>
  <c r="I702" i="33"/>
  <c r="J702" i="33"/>
  <c r="K702" i="33"/>
  <c r="L702" i="33"/>
  <c r="M702" i="33"/>
  <c r="N702" i="33"/>
  <c r="O702" i="33"/>
  <c r="D703" i="33"/>
  <c r="E703" i="33"/>
  <c r="F703" i="33"/>
  <c r="G703" i="33"/>
  <c r="H703" i="33"/>
  <c r="I703" i="33"/>
  <c r="J703" i="33"/>
  <c r="K703" i="33"/>
  <c r="L703" i="33"/>
  <c r="M703" i="33"/>
  <c r="N703" i="33"/>
  <c r="O703" i="33"/>
  <c r="D704" i="33"/>
  <c r="E704" i="33"/>
  <c r="F704" i="33"/>
  <c r="G704" i="33"/>
  <c r="H704" i="33"/>
  <c r="I704" i="33"/>
  <c r="J704" i="33"/>
  <c r="K704" i="33"/>
  <c r="L704" i="33"/>
  <c r="M704" i="33"/>
  <c r="N704" i="33"/>
  <c r="O704" i="33"/>
  <c r="D705" i="33"/>
  <c r="E705" i="33"/>
  <c r="F705" i="33"/>
  <c r="G705" i="33"/>
  <c r="H705" i="33"/>
  <c r="I705" i="33"/>
  <c r="J705" i="33"/>
  <c r="K705" i="33"/>
  <c r="L705" i="33"/>
  <c r="M705" i="33"/>
  <c r="N705" i="33"/>
  <c r="O705" i="33"/>
  <c r="D706" i="33"/>
  <c r="E706" i="33"/>
  <c r="F706" i="33"/>
  <c r="G706" i="33"/>
  <c r="H706" i="33"/>
  <c r="I706" i="33"/>
  <c r="J706" i="33"/>
  <c r="K706" i="33"/>
  <c r="L706" i="33"/>
  <c r="M706" i="33"/>
  <c r="N706" i="33"/>
  <c r="O706" i="33"/>
  <c r="D707" i="33"/>
  <c r="E707" i="33"/>
  <c r="F707" i="33"/>
  <c r="G707" i="33"/>
  <c r="H707" i="33"/>
  <c r="I707" i="33"/>
  <c r="J707" i="33"/>
  <c r="K707" i="33"/>
  <c r="L707" i="33"/>
  <c r="M707" i="33"/>
  <c r="N707" i="33"/>
  <c r="O707" i="33"/>
  <c r="D708" i="33"/>
  <c r="E708" i="33"/>
  <c r="F708" i="33"/>
  <c r="G708" i="33"/>
  <c r="H708" i="33"/>
  <c r="I708" i="33"/>
  <c r="J708" i="33"/>
  <c r="K708" i="33"/>
  <c r="L708" i="33"/>
  <c r="M708" i="33"/>
  <c r="N708" i="33"/>
  <c r="O708" i="33"/>
  <c r="D709" i="33"/>
  <c r="E709" i="33"/>
  <c r="F709" i="33"/>
  <c r="G709" i="33"/>
  <c r="H709" i="33"/>
  <c r="I709" i="33"/>
  <c r="J709" i="33"/>
  <c r="K709" i="33"/>
  <c r="L709" i="33"/>
  <c r="M709" i="33"/>
  <c r="N709" i="33"/>
  <c r="O709" i="33"/>
  <c r="D710" i="33"/>
  <c r="E710" i="33"/>
  <c r="F710" i="33"/>
  <c r="G710" i="33"/>
  <c r="H710" i="33"/>
  <c r="I710" i="33"/>
  <c r="J710" i="33"/>
  <c r="K710" i="33"/>
  <c r="L710" i="33"/>
  <c r="M710" i="33"/>
  <c r="N710" i="33"/>
  <c r="O710" i="33"/>
  <c r="D711" i="33"/>
  <c r="E711" i="33"/>
  <c r="F711" i="33"/>
  <c r="G711" i="33"/>
  <c r="H711" i="33"/>
  <c r="I711" i="33"/>
  <c r="J711" i="33"/>
  <c r="K711" i="33"/>
  <c r="L711" i="33"/>
  <c r="M711" i="33"/>
  <c r="N711" i="33"/>
  <c r="O711" i="33"/>
  <c r="D712" i="33"/>
  <c r="E712" i="33"/>
  <c r="F712" i="33"/>
  <c r="G712" i="33"/>
  <c r="H712" i="33"/>
  <c r="I712" i="33"/>
  <c r="J712" i="33"/>
  <c r="K712" i="33"/>
  <c r="L712" i="33"/>
  <c r="M712" i="33"/>
  <c r="N712" i="33"/>
  <c r="O712" i="33"/>
  <c r="D713" i="33"/>
  <c r="E713" i="33"/>
  <c r="F713" i="33"/>
  <c r="G713" i="33"/>
  <c r="H713" i="33"/>
  <c r="I713" i="33"/>
  <c r="J713" i="33"/>
  <c r="K713" i="33"/>
  <c r="L713" i="33"/>
  <c r="M713" i="33"/>
  <c r="N713" i="33"/>
  <c r="O713" i="33"/>
  <c r="D714" i="33"/>
  <c r="E714" i="33"/>
  <c r="F714" i="33"/>
  <c r="G714" i="33"/>
  <c r="H714" i="33"/>
  <c r="I714" i="33"/>
  <c r="J714" i="33"/>
  <c r="K714" i="33"/>
  <c r="L714" i="33"/>
  <c r="M714" i="33"/>
  <c r="N714" i="33"/>
  <c r="O714" i="33"/>
  <c r="D715" i="33"/>
  <c r="E715" i="33"/>
  <c r="F715" i="33"/>
  <c r="G715" i="33"/>
  <c r="H715" i="33"/>
  <c r="I715" i="33"/>
  <c r="J715" i="33"/>
  <c r="K715" i="33"/>
  <c r="L715" i="33"/>
  <c r="M715" i="33"/>
  <c r="N715" i="33"/>
  <c r="O715" i="33"/>
  <c r="D716" i="33"/>
  <c r="E716" i="33"/>
  <c r="F716" i="33"/>
  <c r="G716" i="33"/>
  <c r="H716" i="33"/>
  <c r="I716" i="33"/>
  <c r="J716" i="33"/>
  <c r="K716" i="33"/>
  <c r="L716" i="33"/>
  <c r="M716" i="33"/>
  <c r="N716" i="33"/>
  <c r="O716" i="33"/>
  <c r="D717" i="33"/>
  <c r="E717" i="33"/>
  <c r="F717" i="33"/>
  <c r="G717" i="33"/>
  <c r="H717" i="33"/>
  <c r="I717" i="33"/>
  <c r="J717" i="33"/>
  <c r="K717" i="33"/>
  <c r="L717" i="33"/>
  <c r="M717" i="33"/>
  <c r="N717" i="33"/>
  <c r="O717" i="33"/>
  <c r="D718" i="33"/>
  <c r="E718" i="33"/>
  <c r="F718" i="33"/>
  <c r="G718" i="33"/>
  <c r="H718" i="33"/>
  <c r="I718" i="33"/>
  <c r="J718" i="33"/>
  <c r="K718" i="33"/>
  <c r="L718" i="33"/>
  <c r="M718" i="33"/>
  <c r="N718" i="33"/>
  <c r="O718" i="33"/>
  <c r="D719" i="33"/>
  <c r="E719" i="33"/>
  <c r="F719" i="33"/>
  <c r="G719" i="33"/>
  <c r="H719" i="33"/>
  <c r="I719" i="33"/>
  <c r="J719" i="33"/>
  <c r="K719" i="33"/>
  <c r="L719" i="33"/>
  <c r="M719" i="33"/>
  <c r="N719" i="33"/>
  <c r="O719" i="33"/>
  <c r="D720" i="33"/>
  <c r="E720" i="33"/>
  <c r="F720" i="33"/>
  <c r="G720" i="33"/>
  <c r="H720" i="33"/>
  <c r="I720" i="33"/>
  <c r="J720" i="33"/>
  <c r="K720" i="33"/>
  <c r="L720" i="33"/>
  <c r="M720" i="33"/>
  <c r="N720" i="33"/>
  <c r="O720" i="33"/>
  <c r="D721" i="33"/>
  <c r="E721" i="33"/>
  <c r="F721" i="33"/>
  <c r="G721" i="33"/>
  <c r="H721" i="33"/>
  <c r="I721" i="33"/>
  <c r="J721" i="33"/>
  <c r="K721" i="33"/>
  <c r="L721" i="33"/>
  <c r="M721" i="33"/>
  <c r="N721" i="33"/>
  <c r="O721" i="33"/>
  <c r="D722" i="33"/>
  <c r="E722" i="33"/>
  <c r="F722" i="33"/>
  <c r="G722" i="33"/>
  <c r="H722" i="33"/>
  <c r="I722" i="33"/>
  <c r="J722" i="33"/>
  <c r="K722" i="33"/>
  <c r="L722" i="33"/>
  <c r="M722" i="33"/>
  <c r="N722" i="33"/>
  <c r="O722" i="33"/>
  <c r="D723" i="33"/>
  <c r="E723" i="33"/>
  <c r="F723" i="33"/>
  <c r="G723" i="33"/>
  <c r="H723" i="33"/>
  <c r="I723" i="33"/>
  <c r="J723" i="33"/>
  <c r="K723" i="33"/>
  <c r="L723" i="33"/>
  <c r="M723" i="33"/>
  <c r="N723" i="33"/>
  <c r="O723" i="33"/>
  <c r="D724" i="33"/>
  <c r="E724" i="33"/>
  <c r="F724" i="33"/>
  <c r="G724" i="33"/>
  <c r="H724" i="33"/>
  <c r="I724" i="33"/>
  <c r="J724" i="33"/>
  <c r="K724" i="33"/>
  <c r="L724" i="33"/>
  <c r="M724" i="33"/>
  <c r="N724" i="33"/>
  <c r="O724" i="33"/>
  <c r="D725" i="33"/>
  <c r="E725" i="33"/>
  <c r="F725" i="33"/>
  <c r="G725" i="33"/>
  <c r="H725" i="33"/>
  <c r="I725" i="33"/>
  <c r="J725" i="33"/>
  <c r="K725" i="33"/>
  <c r="L725" i="33"/>
  <c r="M725" i="33"/>
  <c r="N725" i="33"/>
  <c r="O725" i="33"/>
  <c r="D726" i="33"/>
  <c r="E726" i="33"/>
  <c r="F726" i="33"/>
  <c r="G726" i="33"/>
  <c r="H726" i="33"/>
  <c r="I726" i="33"/>
  <c r="J726" i="33"/>
  <c r="K726" i="33"/>
  <c r="L726" i="33"/>
  <c r="M726" i="33"/>
  <c r="N726" i="33"/>
  <c r="O726" i="33"/>
  <c r="D727" i="33"/>
  <c r="E727" i="33"/>
  <c r="F727" i="33"/>
  <c r="G727" i="33"/>
  <c r="H727" i="33"/>
  <c r="I727" i="33"/>
  <c r="J727" i="33"/>
  <c r="K727" i="33"/>
  <c r="L727" i="33"/>
  <c r="M727" i="33"/>
  <c r="N727" i="33"/>
  <c r="O727" i="33"/>
  <c r="D728" i="33"/>
  <c r="E728" i="33"/>
  <c r="F728" i="33"/>
  <c r="G728" i="33"/>
  <c r="H728" i="33"/>
  <c r="I728" i="33"/>
  <c r="J728" i="33"/>
  <c r="K728" i="33"/>
  <c r="L728" i="33"/>
  <c r="M728" i="33"/>
  <c r="N728" i="33"/>
  <c r="O728" i="33"/>
  <c r="D729" i="33"/>
  <c r="E729" i="33"/>
  <c r="F729" i="33"/>
  <c r="G729" i="33"/>
  <c r="H729" i="33"/>
  <c r="I729" i="33"/>
  <c r="J729" i="33"/>
  <c r="K729" i="33"/>
  <c r="L729" i="33"/>
  <c r="M729" i="33"/>
  <c r="N729" i="33"/>
  <c r="O729" i="33"/>
  <c r="D730" i="33"/>
  <c r="E730" i="33"/>
  <c r="F730" i="33"/>
  <c r="G730" i="33"/>
  <c r="H730" i="33"/>
  <c r="I730" i="33"/>
  <c r="J730" i="33"/>
  <c r="K730" i="33"/>
  <c r="L730" i="33"/>
  <c r="M730" i="33"/>
  <c r="N730" i="33"/>
  <c r="O730" i="33"/>
  <c r="D731" i="33"/>
  <c r="E731" i="33"/>
  <c r="F731" i="33"/>
  <c r="G731" i="33"/>
  <c r="H731" i="33"/>
  <c r="I731" i="33"/>
  <c r="J731" i="33"/>
  <c r="K731" i="33"/>
  <c r="L731" i="33"/>
  <c r="M731" i="33"/>
  <c r="N731" i="33"/>
  <c r="O731" i="33"/>
  <c r="D732" i="33"/>
  <c r="E732" i="33"/>
  <c r="F732" i="33"/>
  <c r="G732" i="33"/>
  <c r="H732" i="33"/>
  <c r="I732" i="33"/>
  <c r="J732" i="33"/>
  <c r="K732" i="33"/>
  <c r="L732" i="33"/>
  <c r="M732" i="33"/>
  <c r="N732" i="33"/>
  <c r="O732" i="33"/>
  <c r="D733" i="33"/>
  <c r="E733" i="33"/>
  <c r="F733" i="33"/>
  <c r="G733" i="33"/>
  <c r="H733" i="33"/>
  <c r="I733" i="33"/>
  <c r="J733" i="33"/>
  <c r="K733" i="33"/>
  <c r="L733" i="33"/>
  <c r="M733" i="33"/>
  <c r="N733" i="33"/>
  <c r="O733" i="33"/>
  <c r="D734" i="33"/>
  <c r="E734" i="33"/>
  <c r="F734" i="33"/>
  <c r="G734" i="33"/>
  <c r="H734" i="33"/>
  <c r="I734" i="33"/>
  <c r="J734" i="33"/>
  <c r="K734" i="33"/>
  <c r="L734" i="33"/>
  <c r="M734" i="33"/>
  <c r="N734" i="33"/>
  <c r="O734" i="33"/>
  <c r="D735" i="33"/>
  <c r="E735" i="33"/>
  <c r="F735" i="33"/>
  <c r="G735" i="33"/>
  <c r="H735" i="33"/>
  <c r="I735" i="33"/>
  <c r="J735" i="33"/>
  <c r="K735" i="33"/>
  <c r="L735" i="33"/>
  <c r="M735" i="33"/>
  <c r="N735" i="33"/>
  <c r="O735" i="33"/>
  <c r="D736" i="33"/>
  <c r="E736" i="33"/>
  <c r="F736" i="33"/>
  <c r="G736" i="33"/>
  <c r="H736" i="33"/>
  <c r="I736" i="33"/>
  <c r="J736" i="33"/>
  <c r="K736" i="33"/>
  <c r="L736" i="33"/>
  <c r="M736" i="33"/>
  <c r="N736" i="33"/>
  <c r="O736" i="33"/>
  <c r="D737" i="33"/>
  <c r="E737" i="33"/>
  <c r="F737" i="33"/>
  <c r="G737" i="33"/>
  <c r="H737" i="33"/>
  <c r="I737" i="33"/>
  <c r="J737" i="33"/>
  <c r="K737" i="33"/>
  <c r="L737" i="33"/>
  <c r="M737" i="33"/>
  <c r="N737" i="33"/>
  <c r="O737" i="33"/>
  <c r="D738" i="33"/>
  <c r="E738" i="33"/>
  <c r="F738" i="33"/>
  <c r="G738" i="33"/>
  <c r="H738" i="33"/>
  <c r="I738" i="33"/>
  <c r="J738" i="33"/>
  <c r="K738" i="33"/>
  <c r="L738" i="33"/>
  <c r="M738" i="33"/>
  <c r="N738" i="33"/>
  <c r="O738" i="33"/>
  <c r="D739" i="33"/>
  <c r="E739" i="33"/>
  <c r="F739" i="33"/>
  <c r="G739" i="33"/>
  <c r="H739" i="33"/>
  <c r="I739" i="33"/>
  <c r="J739" i="33"/>
  <c r="K739" i="33"/>
  <c r="L739" i="33"/>
  <c r="M739" i="33"/>
  <c r="N739" i="33"/>
  <c r="O739" i="33"/>
  <c r="D740" i="33"/>
  <c r="E740" i="33"/>
  <c r="F740" i="33"/>
  <c r="G740" i="33"/>
  <c r="H740" i="33"/>
  <c r="I740" i="33"/>
  <c r="J740" i="33"/>
  <c r="K740" i="33"/>
  <c r="L740" i="33"/>
  <c r="M740" i="33"/>
  <c r="N740" i="33"/>
  <c r="O740" i="33"/>
  <c r="D741" i="33"/>
  <c r="E741" i="33"/>
  <c r="F741" i="33"/>
  <c r="G741" i="33"/>
  <c r="H741" i="33"/>
  <c r="I741" i="33"/>
  <c r="J741" i="33"/>
  <c r="K741" i="33"/>
  <c r="L741" i="33"/>
  <c r="M741" i="33"/>
  <c r="N741" i="33"/>
  <c r="O741" i="33"/>
  <c r="D742" i="33"/>
  <c r="E742" i="33"/>
  <c r="F742" i="33"/>
  <c r="G742" i="33"/>
  <c r="H742" i="33"/>
  <c r="I742" i="33"/>
  <c r="J742" i="33"/>
  <c r="K742" i="33"/>
  <c r="L742" i="33"/>
  <c r="M742" i="33"/>
  <c r="N742" i="33"/>
  <c r="O742" i="33"/>
  <c r="D743" i="33"/>
  <c r="E743" i="33"/>
  <c r="F743" i="33"/>
  <c r="G743" i="33"/>
  <c r="H743" i="33"/>
  <c r="I743" i="33"/>
  <c r="J743" i="33"/>
  <c r="K743" i="33"/>
  <c r="L743" i="33"/>
  <c r="M743" i="33"/>
  <c r="N743" i="33"/>
  <c r="O743" i="33"/>
  <c r="D744" i="33"/>
  <c r="E744" i="33"/>
  <c r="F744" i="33"/>
  <c r="G744" i="33"/>
  <c r="H744" i="33"/>
  <c r="I744" i="33"/>
  <c r="J744" i="33"/>
  <c r="K744" i="33"/>
  <c r="L744" i="33"/>
  <c r="M744" i="33"/>
  <c r="N744" i="33"/>
  <c r="O744" i="33"/>
  <c r="D745" i="33"/>
  <c r="E745" i="33"/>
  <c r="F745" i="33"/>
  <c r="G745" i="33"/>
  <c r="H745" i="33"/>
  <c r="I745" i="33"/>
  <c r="J745" i="33"/>
  <c r="K745" i="33"/>
  <c r="L745" i="33"/>
  <c r="M745" i="33"/>
  <c r="N745" i="33"/>
  <c r="O745" i="33"/>
  <c r="D746" i="33"/>
  <c r="E746" i="33"/>
  <c r="F746" i="33"/>
  <c r="G746" i="33"/>
  <c r="H746" i="33"/>
  <c r="I746" i="33"/>
  <c r="J746" i="33"/>
  <c r="K746" i="33"/>
  <c r="L746" i="33"/>
  <c r="M746" i="33"/>
  <c r="N746" i="33"/>
  <c r="O746" i="33"/>
  <c r="D747" i="33"/>
  <c r="E747" i="33"/>
  <c r="F747" i="33"/>
  <c r="G747" i="33"/>
  <c r="H747" i="33"/>
  <c r="I747" i="33"/>
  <c r="J747" i="33"/>
  <c r="K747" i="33"/>
  <c r="L747" i="33"/>
  <c r="M747" i="33"/>
  <c r="N747" i="33"/>
  <c r="O747" i="33"/>
  <c r="D748" i="33"/>
  <c r="E748" i="33"/>
  <c r="F748" i="33"/>
  <c r="G748" i="33"/>
  <c r="H748" i="33"/>
  <c r="I748" i="33"/>
  <c r="J748" i="33"/>
  <c r="K748" i="33"/>
  <c r="L748" i="33"/>
  <c r="M748" i="33"/>
  <c r="N748" i="33"/>
  <c r="O748" i="33"/>
  <c r="D749" i="33"/>
  <c r="E749" i="33"/>
  <c r="F749" i="33"/>
  <c r="G749" i="33"/>
  <c r="H749" i="33"/>
  <c r="I749" i="33"/>
  <c r="J749" i="33"/>
  <c r="K749" i="33"/>
  <c r="L749" i="33"/>
  <c r="M749" i="33"/>
  <c r="N749" i="33"/>
  <c r="O749" i="33"/>
  <c r="D750" i="33"/>
  <c r="E750" i="33"/>
  <c r="F750" i="33"/>
  <c r="G750" i="33"/>
  <c r="H750" i="33"/>
  <c r="I750" i="33"/>
  <c r="J750" i="33"/>
  <c r="K750" i="33"/>
  <c r="L750" i="33"/>
  <c r="M750" i="33"/>
  <c r="N750" i="33"/>
  <c r="O750" i="33"/>
  <c r="D751" i="33"/>
  <c r="E751" i="33"/>
  <c r="F751" i="33"/>
  <c r="G751" i="33"/>
  <c r="H751" i="33"/>
  <c r="I751" i="33"/>
  <c r="J751" i="33"/>
  <c r="K751" i="33"/>
  <c r="L751" i="33"/>
  <c r="M751" i="33"/>
  <c r="N751" i="33"/>
  <c r="O751" i="33"/>
  <c r="D752" i="33"/>
  <c r="E752" i="33"/>
  <c r="F752" i="33"/>
  <c r="G752" i="33"/>
  <c r="H752" i="33"/>
  <c r="I752" i="33"/>
  <c r="J752" i="33"/>
  <c r="K752" i="33"/>
  <c r="L752" i="33"/>
  <c r="M752" i="33"/>
  <c r="N752" i="33"/>
  <c r="O752" i="33"/>
  <c r="D753" i="33"/>
  <c r="E753" i="33"/>
  <c r="F753" i="33"/>
  <c r="G753" i="33"/>
  <c r="H753" i="33"/>
  <c r="I753" i="33"/>
  <c r="J753" i="33"/>
  <c r="K753" i="33"/>
  <c r="L753" i="33"/>
  <c r="M753" i="33"/>
  <c r="N753" i="33"/>
  <c r="O753" i="33"/>
  <c r="D754" i="33"/>
  <c r="E754" i="33"/>
  <c r="F754" i="33"/>
  <c r="G754" i="33"/>
  <c r="H754" i="33"/>
  <c r="I754" i="33"/>
  <c r="J754" i="33"/>
  <c r="K754" i="33"/>
  <c r="L754" i="33"/>
  <c r="M754" i="33"/>
  <c r="N754" i="33"/>
  <c r="O754" i="33"/>
  <c r="D755" i="33"/>
  <c r="E755" i="33"/>
  <c r="F755" i="33"/>
  <c r="G755" i="33"/>
  <c r="H755" i="33"/>
  <c r="I755" i="33"/>
  <c r="J755" i="33"/>
  <c r="K755" i="33"/>
  <c r="L755" i="33"/>
  <c r="M755" i="33"/>
  <c r="N755" i="33"/>
  <c r="O755" i="33"/>
  <c r="D756" i="33"/>
  <c r="E756" i="33"/>
  <c r="F756" i="33"/>
  <c r="G756" i="33"/>
  <c r="H756" i="33"/>
  <c r="I756" i="33"/>
  <c r="J756" i="33"/>
  <c r="K756" i="33"/>
  <c r="L756" i="33"/>
  <c r="M756" i="33"/>
  <c r="N756" i="33"/>
  <c r="O756" i="33"/>
  <c r="D757" i="33"/>
  <c r="E757" i="33"/>
  <c r="F757" i="33"/>
  <c r="G757" i="33"/>
  <c r="H757" i="33"/>
  <c r="I757" i="33"/>
  <c r="J757" i="33"/>
  <c r="K757" i="33"/>
  <c r="L757" i="33"/>
  <c r="M757" i="33"/>
  <c r="N757" i="33"/>
  <c r="O757" i="33"/>
  <c r="D758" i="33"/>
  <c r="E758" i="33"/>
  <c r="F758" i="33"/>
  <c r="G758" i="33"/>
  <c r="H758" i="33"/>
  <c r="I758" i="33"/>
  <c r="J758" i="33"/>
  <c r="K758" i="33"/>
  <c r="L758" i="33"/>
  <c r="M758" i="33"/>
  <c r="N758" i="33"/>
  <c r="O758" i="33"/>
  <c r="D759" i="33"/>
  <c r="E759" i="33"/>
  <c r="F759" i="33"/>
  <c r="G759" i="33"/>
  <c r="H759" i="33"/>
  <c r="I759" i="33"/>
  <c r="J759" i="33"/>
  <c r="K759" i="33"/>
  <c r="L759" i="33"/>
  <c r="M759" i="33"/>
  <c r="N759" i="33"/>
  <c r="O759" i="33"/>
  <c r="D760" i="33"/>
  <c r="E760" i="33"/>
  <c r="F760" i="33"/>
  <c r="G760" i="33"/>
  <c r="H760" i="33"/>
  <c r="I760" i="33"/>
  <c r="J760" i="33"/>
  <c r="K760" i="33"/>
  <c r="L760" i="33"/>
  <c r="M760" i="33"/>
  <c r="N760" i="33"/>
  <c r="O760" i="33"/>
  <c r="D761" i="33"/>
  <c r="E761" i="33"/>
  <c r="F761" i="33"/>
  <c r="G761" i="33"/>
  <c r="H761" i="33"/>
  <c r="I761" i="33"/>
  <c r="J761" i="33"/>
  <c r="K761" i="33"/>
  <c r="L761" i="33"/>
  <c r="M761" i="33"/>
  <c r="N761" i="33"/>
  <c r="O761" i="33"/>
  <c r="D762" i="33"/>
  <c r="E762" i="33"/>
  <c r="F762" i="33"/>
  <c r="G762" i="33"/>
  <c r="H762" i="33"/>
  <c r="I762" i="33"/>
  <c r="J762" i="33"/>
  <c r="K762" i="33"/>
  <c r="L762" i="33"/>
  <c r="M762" i="33"/>
  <c r="N762" i="33"/>
  <c r="O762" i="33"/>
  <c r="D763" i="33"/>
  <c r="E763" i="33"/>
  <c r="F763" i="33"/>
  <c r="G763" i="33"/>
  <c r="H763" i="33"/>
  <c r="I763" i="33"/>
  <c r="J763" i="33"/>
  <c r="K763" i="33"/>
  <c r="L763" i="33"/>
  <c r="M763" i="33"/>
  <c r="N763" i="33"/>
  <c r="O763" i="33"/>
  <c r="D764" i="33"/>
  <c r="E764" i="33"/>
  <c r="F764" i="33"/>
  <c r="G764" i="33"/>
  <c r="H764" i="33"/>
  <c r="I764" i="33"/>
  <c r="J764" i="33"/>
  <c r="K764" i="33"/>
  <c r="L764" i="33"/>
  <c r="M764" i="33"/>
  <c r="N764" i="33"/>
  <c r="O764" i="33"/>
  <c r="D765" i="33"/>
  <c r="E765" i="33"/>
  <c r="F765" i="33"/>
  <c r="G765" i="33"/>
  <c r="H765" i="33"/>
  <c r="I765" i="33"/>
  <c r="J765" i="33"/>
  <c r="K765" i="33"/>
  <c r="L765" i="33"/>
  <c r="M765" i="33"/>
  <c r="N765" i="33"/>
  <c r="O765" i="33"/>
  <c r="D766" i="33"/>
  <c r="E766" i="33"/>
  <c r="F766" i="33"/>
  <c r="G766" i="33"/>
  <c r="H766" i="33"/>
  <c r="I766" i="33"/>
  <c r="J766" i="33"/>
  <c r="K766" i="33"/>
  <c r="L766" i="33"/>
  <c r="M766" i="33"/>
  <c r="N766" i="33"/>
  <c r="O766" i="33"/>
  <c r="D767" i="33"/>
  <c r="E767" i="33"/>
  <c r="F767" i="33"/>
  <c r="G767" i="33"/>
  <c r="H767" i="33"/>
  <c r="I767" i="33"/>
  <c r="J767" i="33"/>
  <c r="K767" i="33"/>
  <c r="L767" i="33"/>
  <c r="M767" i="33"/>
  <c r="N767" i="33"/>
  <c r="O767" i="33"/>
  <c r="D768" i="33"/>
  <c r="E768" i="33"/>
  <c r="F768" i="33"/>
  <c r="G768" i="33"/>
  <c r="H768" i="33"/>
  <c r="I768" i="33"/>
  <c r="J768" i="33"/>
  <c r="K768" i="33"/>
  <c r="L768" i="33"/>
  <c r="M768" i="33"/>
  <c r="N768" i="33"/>
  <c r="O768" i="33"/>
  <c r="D769" i="33"/>
  <c r="E769" i="33"/>
  <c r="F769" i="33"/>
  <c r="G769" i="33"/>
  <c r="H769" i="33"/>
  <c r="I769" i="33"/>
  <c r="J769" i="33"/>
  <c r="K769" i="33"/>
  <c r="L769" i="33"/>
  <c r="M769" i="33"/>
  <c r="N769" i="33"/>
  <c r="O769" i="33"/>
  <c r="D770" i="33"/>
  <c r="E770" i="33"/>
  <c r="F770" i="33"/>
  <c r="G770" i="33"/>
  <c r="H770" i="33"/>
  <c r="I770" i="33"/>
  <c r="J770" i="33"/>
  <c r="K770" i="33"/>
  <c r="L770" i="33"/>
  <c r="M770" i="33"/>
  <c r="N770" i="33"/>
  <c r="O770" i="33"/>
  <c r="D771" i="33"/>
  <c r="E771" i="33"/>
  <c r="F771" i="33"/>
  <c r="G771" i="33"/>
  <c r="H771" i="33"/>
  <c r="I771" i="33"/>
  <c r="J771" i="33"/>
  <c r="K771" i="33"/>
  <c r="L771" i="33"/>
  <c r="M771" i="33"/>
  <c r="N771" i="33"/>
  <c r="O771" i="33"/>
  <c r="D772" i="33"/>
  <c r="E772" i="33"/>
  <c r="F772" i="33"/>
  <c r="G772" i="33"/>
  <c r="H772" i="33"/>
  <c r="I772" i="33"/>
  <c r="J772" i="33"/>
  <c r="K772" i="33"/>
  <c r="L772" i="33"/>
  <c r="M772" i="33"/>
  <c r="N772" i="33"/>
  <c r="O772" i="33"/>
  <c r="D773" i="33"/>
  <c r="E773" i="33"/>
  <c r="F773" i="33"/>
  <c r="G773" i="33"/>
  <c r="H773" i="33"/>
  <c r="I773" i="33"/>
  <c r="J773" i="33"/>
  <c r="K773" i="33"/>
  <c r="L773" i="33"/>
  <c r="M773" i="33"/>
  <c r="N773" i="33"/>
  <c r="O773" i="33"/>
  <c r="D774" i="33"/>
  <c r="E774" i="33"/>
  <c r="F774" i="33"/>
  <c r="G774" i="33"/>
  <c r="H774" i="33"/>
  <c r="I774" i="33"/>
  <c r="J774" i="33"/>
  <c r="K774" i="33"/>
  <c r="L774" i="33"/>
  <c r="M774" i="33"/>
  <c r="N774" i="33"/>
  <c r="O774" i="33"/>
  <c r="D775" i="33"/>
  <c r="E775" i="33"/>
  <c r="F775" i="33"/>
  <c r="G775" i="33"/>
  <c r="H775" i="33"/>
  <c r="I775" i="33"/>
  <c r="J775" i="33"/>
  <c r="K775" i="33"/>
  <c r="L775" i="33"/>
  <c r="M775" i="33"/>
  <c r="N775" i="33"/>
  <c r="O775" i="33"/>
  <c r="D776" i="33"/>
  <c r="E776" i="33"/>
  <c r="F776" i="33"/>
  <c r="G776" i="33"/>
  <c r="H776" i="33"/>
  <c r="I776" i="33"/>
  <c r="J776" i="33"/>
  <c r="K776" i="33"/>
  <c r="L776" i="33"/>
  <c r="M776" i="33"/>
  <c r="N776" i="33"/>
  <c r="O776" i="33"/>
  <c r="D777" i="33"/>
  <c r="E777" i="33"/>
  <c r="F777" i="33"/>
  <c r="G777" i="33"/>
  <c r="H777" i="33"/>
  <c r="I777" i="33"/>
  <c r="J777" i="33"/>
  <c r="K777" i="33"/>
  <c r="L777" i="33"/>
  <c r="M777" i="33"/>
  <c r="N777" i="33"/>
  <c r="O777" i="33"/>
  <c r="D778" i="33"/>
  <c r="E778" i="33"/>
  <c r="F778" i="33"/>
  <c r="G778" i="33"/>
  <c r="H778" i="33"/>
  <c r="I778" i="33"/>
  <c r="J778" i="33"/>
  <c r="K778" i="33"/>
  <c r="L778" i="33"/>
  <c r="M778" i="33"/>
  <c r="N778" i="33"/>
  <c r="O778" i="33"/>
  <c r="D779" i="33"/>
  <c r="E779" i="33"/>
  <c r="F779" i="33"/>
  <c r="G779" i="33"/>
  <c r="H779" i="33"/>
  <c r="I779" i="33"/>
  <c r="J779" i="33"/>
  <c r="K779" i="33"/>
  <c r="L779" i="33"/>
  <c r="M779" i="33"/>
  <c r="N779" i="33"/>
  <c r="O779" i="33"/>
  <c r="D780" i="33"/>
  <c r="E780" i="33"/>
  <c r="F780" i="33"/>
  <c r="G780" i="33"/>
  <c r="H780" i="33"/>
  <c r="I780" i="33"/>
  <c r="J780" i="33"/>
  <c r="K780" i="33"/>
  <c r="L780" i="33"/>
  <c r="M780" i="33"/>
  <c r="N780" i="33"/>
  <c r="O780" i="33"/>
  <c r="D781" i="33"/>
  <c r="E781" i="33"/>
  <c r="F781" i="33"/>
  <c r="G781" i="33"/>
  <c r="H781" i="33"/>
  <c r="I781" i="33"/>
  <c r="J781" i="33"/>
  <c r="K781" i="33"/>
  <c r="L781" i="33"/>
  <c r="M781" i="33"/>
  <c r="N781" i="33"/>
  <c r="O781" i="33"/>
  <c r="D782" i="33"/>
  <c r="E782" i="33"/>
  <c r="F782" i="33"/>
  <c r="G782" i="33"/>
  <c r="H782" i="33"/>
  <c r="I782" i="33"/>
  <c r="J782" i="33"/>
  <c r="K782" i="33"/>
  <c r="L782" i="33"/>
  <c r="M782" i="33"/>
  <c r="N782" i="33"/>
  <c r="O782" i="33"/>
  <c r="D783" i="33"/>
  <c r="E783" i="33"/>
  <c r="F783" i="33"/>
  <c r="G783" i="33"/>
  <c r="H783" i="33"/>
  <c r="I783" i="33"/>
  <c r="J783" i="33"/>
  <c r="K783" i="33"/>
  <c r="L783" i="33"/>
  <c r="M783" i="33"/>
  <c r="N783" i="33"/>
  <c r="O783" i="33"/>
  <c r="D784" i="33"/>
  <c r="E784" i="33"/>
  <c r="F784" i="33"/>
  <c r="G784" i="33"/>
  <c r="H784" i="33"/>
  <c r="I784" i="33"/>
  <c r="J784" i="33"/>
  <c r="K784" i="33"/>
  <c r="L784" i="33"/>
  <c r="M784" i="33"/>
  <c r="N784" i="33"/>
  <c r="O784" i="33"/>
  <c r="D785" i="33"/>
  <c r="E785" i="33"/>
  <c r="F785" i="33"/>
  <c r="G785" i="33"/>
  <c r="H785" i="33"/>
  <c r="I785" i="33"/>
  <c r="J785" i="33"/>
  <c r="K785" i="33"/>
  <c r="L785" i="33"/>
  <c r="M785" i="33"/>
  <c r="N785" i="33"/>
  <c r="O785" i="33"/>
  <c r="D786" i="33"/>
  <c r="E786" i="33"/>
  <c r="F786" i="33"/>
  <c r="G786" i="33"/>
  <c r="H786" i="33"/>
  <c r="I786" i="33"/>
  <c r="J786" i="33"/>
  <c r="K786" i="33"/>
  <c r="L786" i="33"/>
  <c r="M786" i="33"/>
  <c r="N786" i="33"/>
  <c r="O786" i="33"/>
  <c r="D787" i="33"/>
  <c r="E787" i="33"/>
  <c r="F787" i="33"/>
  <c r="G787" i="33"/>
  <c r="H787" i="33"/>
  <c r="I787" i="33"/>
  <c r="J787" i="33"/>
  <c r="K787" i="33"/>
  <c r="L787" i="33"/>
  <c r="M787" i="33"/>
  <c r="N787" i="33"/>
  <c r="O787" i="33"/>
  <c r="D788" i="33"/>
  <c r="E788" i="33"/>
  <c r="F788" i="33"/>
  <c r="G788" i="33"/>
  <c r="H788" i="33"/>
  <c r="I788" i="33"/>
  <c r="J788" i="33"/>
  <c r="K788" i="33"/>
  <c r="L788" i="33"/>
  <c r="M788" i="33"/>
  <c r="N788" i="33"/>
  <c r="O788" i="33"/>
  <c r="D789" i="33"/>
  <c r="E789" i="33"/>
  <c r="F789" i="33"/>
  <c r="G789" i="33"/>
  <c r="H789" i="33"/>
  <c r="I789" i="33"/>
  <c r="J789" i="33"/>
  <c r="K789" i="33"/>
  <c r="L789" i="33"/>
  <c r="M789" i="33"/>
  <c r="N789" i="33"/>
  <c r="O789" i="33"/>
  <c r="D790" i="33"/>
  <c r="E790" i="33"/>
  <c r="F790" i="33"/>
  <c r="G790" i="33"/>
  <c r="H790" i="33"/>
  <c r="I790" i="33"/>
  <c r="J790" i="33"/>
  <c r="K790" i="33"/>
  <c r="L790" i="33"/>
  <c r="M790" i="33"/>
  <c r="N790" i="33"/>
  <c r="O790" i="33"/>
  <c r="D791" i="33"/>
  <c r="E791" i="33"/>
  <c r="F791" i="33"/>
  <c r="G791" i="33"/>
  <c r="H791" i="33"/>
  <c r="I791" i="33"/>
  <c r="J791" i="33"/>
  <c r="K791" i="33"/>
  <c r="L791" i="33"/>
  <c r="M791" i="33"/>
  <c r="N791" i="33"/>
  <c r="O791" i="33"/>
  <c r="D792" i="33"/>
  <c r="E792" i="33"/>
  <c r="F792" i="33"/>
  <c r="G792" i="33"/>
  <c r="H792" i="33"/>
  <c r="I792" i="33"/>
  <c r="J792" i="33"/>
  <c r="K792" i="33"/>
  <c r="L792" i="33"/>
  <c r="M792" i="33"/>
  <c r="N792" i="33"/>
  <c r="O792" i="33"/>
  <c r="D793" i="33"/>
  <c r="E793" i="33"/>
  <c r="F793" i="33"/>
  <c r="G793" i="33"/>
  <c r="H793" i="33"/>
  <c r="I793" i="33"/>
  <c r="J793" i="33"/>
  <c r="K793" i="33"/>
  <c r="L793" i="33"/>
  <c r="M793" i="33"/>
  <c r="N793" i="33"/>
  <c r="O793" i="33"/>
  <c r="D794" i="33"/>
  <c r="E794" i="33"/>
  <c r="F794" i="33"/>
  <c r="G794" i="33"/>
  <c r="H794" i="33"/>
  <c r="I794" i="33"/>
  <c r="J794" i="33"/>
  <c r="K794" i="33"/>
  <c r="L794" i="33"/>
  <c r="M794" i="33"/>
  <c r="N794" i="33"/>
  <c r="O794" i="33"/>
  <c r="D795" i="33"/>
  <c r="E795" i="33"/>
  <c r="F795" i="33"/>
  <c r="G795" i="33"/>
  <c r="H795" i="33"/>
  <c r="I795" i="33"/>
  <c r="J795" i="33"/>
  <c r="K795" i="33"/>
  <c r="L795" i="33"/>
  <c r="M795" i="33"/>
  <c r="N795" i="33"/>
  <c r="O795" i="33"/>
  <c r="D796" i="33"/>
  <c r="E796" i="33"/>
  <c r="F796" i="33"/>
  <c r="G796" i="33"/>
  <c r="H796" i="33"/>
  <c r="I796" i="33"/>
  <c r="J796" i="33"/>
  <c r="K796" i="33"/>
  <c r="L796" i="33"/>
  <c r="M796" i="33"/>
  <c r="N796" i="33"/>
  <c r="O796" i="33"/>
  <c r="D797" i="33"/>
  <c r="E797" i="33"/>
  <c r="F797" i="33"/>
  <c r="G797" i="33"/>
  <c r="H797" i="33"/>
  <c r="I797" i="33"/>
  <c r="J797" i="33"/>
  <c r="K797" i="33"/>
  <c r="L797" i="33"/>
  <c r="M797" i="33"/>
  <c r="N797" i="33"/>
  <c r="O797" i="33"/>
  <c r="D798" i="33"/>
  <c r="E798" i="33"/>
  <c r="F798" i="33"/>
  <c r="G798" i="33"/>
  <c r="H798" i="33"/>
  <c r="I798" i="33"/>
  <c r="J798" i="33"/>
  <c r="K798" i="33"/>
  <c r="L798" i="33"/>
  <c r="M798" i="33"/>
  <c r="N798" i="33"/>
  <c r="O798" i="33"/>
  <c r="D799" i="33"/>
  <c r="E799" i="33"/>
  <c r="F799" i="33"/>
  <c r="G799" i="33"/>
  <c r="H799" i="33"/>
  <c r="I799" i="33"/>
  <c r="J799" i="33"/>
  <c r="K799" i="33"/>
  <c r="L799" i="33"/>
  <c r="M799" i="33"/>
  <c r="N799" i="33"/>
  <c r="O799" i="33"/>
  <c r="D800" i="33"/>
  <c r="E800" i="33"/>
  <c r="F800" i="33"/>
  <c r="G800" i="33"/>
  <c r="H800" i="33"/>
  <c r="I800" i="33"/>
  <c r="J800" i="33"/>
  <c r="K800" i="33"/>
  <c r="L800" i="33"/>
  <c r="M800" i="33"/>
  <c r="N800" i="33"/>
  <c r="O800" i="33"/>
  <c r="D801" i="33"/>
  <c r="E801" i="33"/>
  <c r="F801" i="33"/>
  <c r="G801" i="33"/>
  <c r="H801" i="33"/>
  <c r="I801" i="33"/>
  <c r="J801" i="33"/>
  <c r="K801" i="33"/>
  <c r="L801" i="33"/>
  <c r="M801" i="33"/>
  <c r="N801" i="33"/>
  <c r="O801" i="33"/>
  <c r="D802" i="33"/>
  <c r="E802" i="33"/>
  <c r="F802" i="33"/>
  <c r="G802" i="33"/>
  <c r="H802" i="33"/>
  <c r="I802" i="33"/>
  <c r="J802" i="33"/>
  <c r="K802" i="33"/>
  <c r="L802" i="33"/>
  <c r="M802" i="33"/>
  <c r="N802" i="33"/>
  <c r="O802" i="33"/>
  <c r="D803" i="33"/>
  <c r="E803" i="33"/>
  <c r="F803" i="33"/>
  <c r="G803" i="33"/>
  <c r="H803" i="33"/>
  <c r="I803" i="33"/>
  <c r="J803" i="33"/>
  <c r="K803" i="33"/>
  <c r="L803" i="33"/>
  <c r="M803" i="33"/>
  <c r="N803" i="33"/>
  <c r="O803" i="33"/>
  <c r="D804" i="33"/>
  <c r="E804" i="33"/>
  <c r="F804" i="33"/>
  <c r="G804" i="33"/>
  <c r="H804" i="33"/>
  <c r="I804" i="33"/>
  <c r="J804" i="33"/>
  <c r="K804" i="33"/>
  <c r="L804" i="33"/>
  <c r="M804" i="33"/>
  <c r="N804" i="33"/>
  <c r="O804" i="33"/>
  <c r="D805" i="33"/>
  <c r="E805" i="33"/>
  <c r="F805" i="33"/>
  <c r="G805" i="33"/>
  <c r="H805" i="33"/>
  <c r="I805" i="33"/>
  <c r="J805" i="33"/>
  <c r="K805" i="33"/>
  <c r="L805" i="33"/>
  <c r="M805" i="33"/>
  <c r="N805" i="33"/>
  <c r="O805" i="33"/>
  <c r="D806" i="33"/>
  <c r="E806" i="33"/>
  <c r="F806" i="33"/>
  <c r="G806" i="33"/>
  <c r="H806" i="33"/>
  <c r="I806" i="33"/>
  <c r="J806" i="33"/>
  <c r="K806" i="33"/>
  <c r="L806" i="33"/>
  <c r="M806" i="33"/>
  <c r="N806" i="33"/>
  <c r="O806" i="33"/>
  <c r="D807" i="33"/>
  <c r="E807" i="33"/>
  <c r="F807" i="33"/>
  <c r="G807" i="33"/>
  <c r="H807" i="33"/>
  <c r="I807" i="33"/>
  <c r="J807" i="33"/>
  <c r="K807" i="33"/>
  <c r="L807" i="33"/>
  <c r="M807" i="33"/>
  <c r="N807" i="33"/>
  <c r="O807" i="33"/>
  <c r="D808" i="33"/>
  <c r="E808" i="33"/>
  <c r="F808" i="33"/>
  <c r="G808" i="33"/>
  <c r="H808" i="33"/>
  <c r="I808" i="33"/>
  <c r="J808" i="33"/>
  <c r="K808" i="33"/>
  <c r="L808" i="33"/>
  <c r="M808" i="33"/>
  <c r="N808" i="33"/>
  <c r="O808" i="33"/>
  <c r="D809" i="33"/>
  <c r="E809" i="33"/>
  <c r="F809" i="33"/>
  <c r="G809" i="33"/>
  <c r="H809" i="33"/>
  <c r="I809" i="33"/>
  <c r="J809" i="33"/>
  <c r="K809" i="33"/>
  <c r="L809" i="33"/>
  <c r="M809" i="33"/>
  <c r="N809" i="33"/>
  <c r="O809" i="33"/>
  <c r="D810" i="33"/>
  <c r="E810" i="33"/>
  <c r="F810" i="33"/>
  <c r="G810" i="33"/>
  <c r="H810" i="33"/>
  <c r="I810" i="33"/>
  <c r="J810" i="33"/>
  <c r="K810" i="33"/>
  <c r="L810" i="33"/>
  <c r="M810" i="33"/>
  <c r="N810" i="33"/>
  <c r="O810" i="33"/>
  <c r="D811" i="33"/>
  <c r="E811" i="33"/>
  <c r="F811" i="33"/>
  <c r="G811" i="33"/>
  <c r="H811" i="33"/>
  <c r="I811" i="33"/>
  <c r="J811" i="33"/>
  <c r="K811" i="33"/>
  <c r="L811" i="33"/>
  <c r="M811" i="33"/>
  <c r="N811" i="33"/>
  <c r="O811" i="33"/>
  <c r="D812" i="33"/>
  <c r="E812" i="33"/>
  <c r="F812" i="33"/>
  <c r="G812" i="33"/>
  <c r="H812" i="33"/>
  <c r="I812" i="33"/>
  <c r="J812" i="33"/>
  <c r="K812" i="33"/>
  <c r="L812" i="33"/>
  <c r="M812" i="33"/>
  <c r="N812" i="33"/>
  <c r="O812" i="33"/>
  <c r="D813" i="33"/>
  <c r="E813" i="33"/>
  <c r="F813" i="33"/>
  <c r="G813" i="33"/>
  <c r="H813" i="33"/>
  <c r="I813" i="33"/>
  <c r="J813" i="33"/>
  <c r="K813" i="33"/>
  <c r="L813" i="33"/>
  <c r="M813" i="33"/>
  <c r="N813" i="33"/>
  <c r="O813" i="33"/>
  <c r="D814" i="33"/>
  <c r="E814" i="33"/>
  <c r="F814" i="33"/>
  <c r="G814" i="33"/>
  <c r="H814" i="33"/>
  <c r="I814" i="33"/>
  <c r="J814" i="33"/>
  <c r="K814" i="33"/>
  <c r="L814" i="33"/>
  <c r="M814" i="33"/>
  <c r="N814" i="33"/>
  <c r="O814" i="33"/>
  <c r="D815" i="33"/>
  <c r="E815" i="33"/>
  <c r="F815" i="33"/>
  <c r="G815" i="33"/>
  <c r="H815" i="33"/>
  <c r="I815" i="33"/>
  <c r="J815" i="33"/>
  <c r="K815" i="33"/>
  <c r="L815" i="33"/>
  <c r="M815" i="33"/>
  <c r="N815" i="33"/>
  <c r="O815" i="33"/>
  <c r="D816" i="33"/>
  <c r="E816" i="33"/>
  <c r="F816" i="33"/>
  <c r="G816" i="33"/>
  <c r="H816" i="33"/>
  <c r="I816" i="33"/>
  <c r="J816" i="33"/>
  <c r="K816" i="33"/>
  <c r="L816" i="33"/>
  <c r="M816" i="33"/>
  <c r="N816" i="33"/>
  <c r="O816" i="33"/>
  <c r="D817" i="33"/>
  <c r="E817" i="33"/>
  <c r="F817" i="33"/>
  <c r="G817" i="33"/>
  <c r="H817" i="33"/>
  <c r="I817" i="33"/>
  <c r="J817" i="33"/>
  <c r="K817" i="33"/>
  <c r="L817" i="33"/>
  <c r="M817" i="33"/>
  <c r="N817" i="33"/>
  <c r="O817" i="33"/>
  <c r="D818" i="33"/>
  <c r="E818" i="33"/>
  <c r="F818" i="33"/>
  <c r="G818" i="33"/>
  <c r="H818" i="33"/>
  <c r="I818" i="33"/>
  <c r="J818" i="33"/>
  <c r="K818" i="33"/>
  <c r="L818" i="33"/>
  <c r="M818" i="33"/>
  <c r="N818" i="33"/>
  <c r="O818" i="33"/>
  <c r="D819" i="33"/>
  <c r="E819" i="33"/>
  <c r="F819" i="33"/>
  <c r="G819" i="33"/>
  <c r="H819" i="33"/>
  <c r="I819" i="33"/>
  <c r="J819" i="33"/>
  <c r="K819" i="33"/>
  <c r="L819" i="33"/>
  <c r="M819" i="33"/>
  <c r="N819" i="33"/>
  <c r="O819" i="33"/>
  <c r="D820" i="33"/>
  <c r="E820" i="33"/>
  <c r="F820" i="33"/>
  <c r="G820" i="33"/>
  <c r="H820" i="33"/>
  <c r="I820" i="33"/>
  <c r="J820" i="33"/>
  <c r="K820" i="33"/>
  <c r="L820" i="33"/>
  <c r="M820" i="33"/>
  <c r="N820" i="33"/>
  <c r="O820" i="33"/>
  <c r="D821" i="33"/>
  <c r="E821" i="33"/>
  <c r="F821" i="33"/>
  <c r="G821" i="33"/>
  <c r="H821" i="33"/>
  <c r="I821" i="33"/>
  <c r="J821" i="33"/>
  <c r="K821" i="33"/>
  <c r="L821" i="33"/>
  <c r="M821" i="33"/>
  <c r="N821" i="33"/>
  <c r="O821" i="33"/>
  <c r="D822" i="33"/>
  <c r="E822" i="33"/>
  <c r="F822" i="33"/>
  <c r="G822" i="33"/>
  <c r="H822" i="33"/>
  <c r="I822" i="33"/>
  <c r="J822" i="33"/>
  <c r="K822" i="33"/>
  <c r="L822" i="33"/>
  <c r="M822" i="33"/>
  <c r="N822" i="33"/>
  <c r="O822" i="33"/>
  <c r="D823" i="33"/>
  <c r="E823" i="33"/>
  <c r="F823" i="33"/>
  <c r="G823" i="33"/>
  <c r="H823" i="33"/>
  <c r="I823" i="33"/>
  <c r="J823" i="33"/>
  <c r="K823" i="33"/>
  <c r="L823" i="33"/>
  <c r="M823" i="33"/>
  <c r="N823" i="33"/>
  <c r="O823" i="33"/>
  <c r="D824" i="33"/>
  <c r="E824" i="33"/>
  <c r="F824" i="33"/>
  <c r="G824" i="33"/>
  <c r="H824" i="33"/>
  <c r="I824" i="33"/>
  <c r="J824" i="33"/>
  <c r="K824" i="33"/>
  <c r="L824" i="33"/>
  <c r="M824" i="33"/>
  <c r="N824" i="33"/>
  <c r="O824" i="33"/>
  <c r="D825" i="33"/>
  <c r="E825" i="33"/>
  <c r="F825" i="33"/>
  <c r="G825" i="33"/>
  <c r="H825" i="33"/>
  <c r="I825" i="33"/>
  <c r="J825" i="33"/>
  <c r="K825" i="33"/>
  <c r="L825" i="33"/>
  <c r="M825" i="33"/>
  <c r="N825" i="33"/>
  <c r="O825" i="33"/>
  <c r="D826" i="33"/>
  <c r="E826" i="33"/>
  <c r="F826" i="33"/>
  <c r="G826" i="33"/>
  <c r="H826" i="33"/>
  <c r="I826" i="33"/>
  <c r="J826" i="33"/>
  <c r="K826" i="33"/>
  <c r="L826" i="33"/>
  <c r="M826" i="33"/>
  <c r="N826" i="33"/>
  <c r="O826" i="33"/>
  <c r="D827" i="33"/>
  <c r="E827" i="33"/>
  <c r="F827" i="33"/>
  <c r="G827" i="33"/>
  <c r="H827" i="33"/>
  <c r="I827" i="33"/>
  <c r="J827" i="33"/>
  <c r="K827" i="33"/>
  <c r="L827" i="33"/>
  <c r="M827" i="33"/>
  <c r="N827" i="33"/>
  <c r="O827" i="33"/>
  <c r="D828" i="33"/>
  <c r="E828" i="33"/>
  <c r="F828" i="33"/>
  <c r="G828" i="33"/>
  <c r="H828" i="33"/>
  <c r="I828" i="33"/>
  <c r="J828" i="33"/>
  <c r="K828" i="33"/>
  <c r="L828" i="33"/>
  <c r="M828" i="33"/>
  <c r="N828" i="33"/>
  <c r="O828" i="33"/>
  <c r="D829" i="33"/>
  <c r="E829" i="33"/>
  <c r="F829" i="33"/>
  <c r="G829" i="33"/>
  <c r="H829" i="33"/>
  <c r="I829" i="33"/>
  <c r="J829" i="33"/>
  <c r="K829" i="33"/>
  <c r="L829" i="33"/>
  <c r="M829" i="33"/>
  <c r="N829" i="33"/>
  <c r="O829" i="33"/>
  <c r="D830" i="33"/>
  <c r="E830" i="33"/>
  <c r="F830" i="33"/>
  <c r="G830" i="33"/>
  <c r="H830" i="33"/>
  <c r="I830" i="33"/>
  <c r="J830" i="33"/>
  <c r="K830" i="33"/>
  <c r="L830" i="33"/>
  <c r="M830" i="33"/>
  <c r="N830" i="33"/>
  <c r="O830" i="33"/>
  <c r="D831" i="33"/>
  <c r="E831" i="33"/>
  <c r="F831" i="33"/>
  <c r="G831" i="33"/>
  <c r="H831" i="33"/>
  <c r="I831" i="33"/>
  <c r="J831" i="33"/>
  <c r="K831" i="33"/>
  <c r="L831" i="33"/>
  <c r="M831" i="33"/>
  <c r="N831" i="33"/>
  <c r="O831" i="33"/>
  <c r="D832" i="33"/>
  <c r="E832" i="33"/>
  <c r="F832" i="33"/>
  <c r="G832" i="33"/>
  <c r="H832" i="33"/>
  <c r="I832" i="33"/>
  <c r="J832" i="33"/>
  <c r="K832" i="33"/>
  <c r="L832" i="33"/>
  <c r="M832" i="33"/>
  <c r="N832" i="33"/>
  <c r="O832" i="33"/>
  <c r="D833" i="33"/>
  <c r="E833" i="33"/>
  <c r="F833" i="33"/>
  <c r="G833" i="33"/>
  <c r="H833" i="33"/>
  <c r="I833" i="33"/>
  <c r="J833" i="33"/>
  <c r="K833" i="33"/>
  <c r="L833" i="33"/>
  <c r="M833" i="33"/>
  <c r="N833" i="33"/>
  <c r="O833" i="33"/>
  <c r="D834" i="33"/>
  <c r="E834" i="33"/>
  <c r="F834" i="33"/>
  <c r="G834" i="33"/>
  <c r="H834" i="33"/>
  <c r="I834" i="33"/>
  <c r="J834" i="33"/>
  <c r="K834" i="33"/>
  <c r="L834" i="33"/>
  <c r="M834" i="33"/>
  <c r="N834" i="33"/>
  <c r="O834" i="33"/>
  <c r="D835" i="33"/>
  <c r="E835" i="33"/>
  <c r="F835" i="33"/>
  <c r="G835" i="33"/>
  <c r="H835" i="33"/>
  <c r="I835" i="33"/>
  <c r="J835" i="33"/>
  <c r="K835" i="33"/>
  <c r="L835" i="33"/>
  <c r="M835" i="33"/>
  <c r="N835" i="33"/>
  <c r="O835" i="33"/>
  <c r="D836" i="33"/>
  <c r="E836" i="33"/>
  <c r="F836" i="33"/>
  <c r="G836" i="33"/>
  <c r="H836" i="33"/>
  <c r="I836" i="33"/>
  <c r="J836" i="33"/>
  <c r="K836" i="33"/>
  <c r="L836" i="33"/>
  <c r="M836" i="33"/>
  <c r="N836" i="33"/>
  <c r="O836" i="33"/>
  <c r="D837" i="33"/>
  <c r="E837" i="33"/>
  <c r="F837" i="33"/>
  <c r="G837" i="33"/>
  <c r="H837" i="33"/>
  <c r="I837" i="33"/>
  <c r="J837" i="33"/>
  <c r="K837" i="33"/>
  <c r="L837" i="33"/>
  <c r="M837" i="33"/>
  <c r="N837" i="33"/>
  <c r="O837" i="33"/>
  <c r="D838" i="33"/>
  <c r="E838" i="33"/>
  <c r="F838" i="33"/>
  <c r="G838" i="33"/>
  <c r="H838" i="33"/>
  <c r="I838" i="33"/>
  <c r="J838" i="33"/>
  <c r="K838" i="33"/>
  <c r="L838" i="33"/>
  <c r="M838" i="33"/>
  <c r="N838" i="33"/>
  <c r="O838" i="33"/>
  <c r="D839" i="33"/>
  <c r="E839" i="33"/>
  <c r="F839" i="33"/>
  <c r="G839" i="33"/>
  <c r="H839" i="33"/>
  <c r="I839" i="33"/>
  <c r="J839" i="33"/>
  <c r="K839" i="33"/>
  <c r="L839" i="33"/>
  <c r="M839" i="33"/>
  <c r="N839" i="33"/>
  <c r="O839" i="33"/>
  <c r="D840" i="33"/>
  <c r="E840" i="33"/>
  <c r="F840" i="33"/>
  <c r="G840" i="33"/>
  <c r="H840" i="33"/>
  <c r="I840" i="33"/>
  <c r="J840" i="33"/>
  <c r="K840" i="33"/>
  <c r="L840" i="33"/>
  <c r="M840" i="33"/>
  <c r="N840" i="33"/>
  <c r="O840" i="33"/>
  <c r="D841" i="33"/>
  <c r="E841" i="33"/>
  <c r="F841" i="33"/>
  <c r="G841" i="33"/>
  <c r="H841" i="33"/>
  <c r="I841" i="33"/>
  <c r="J841" i="33"/>
  <c r="K841" i="33"/>
  <c r="L841" i="33"/>
  <c r="M841" i="33"/>
  <c r="N841" i="33"/>
  <c r="O841" i="33"/>
  <c r="D842" i="33"/>
  <c r="E842" i="33"/>
  <c r="F842" i="33"/>
  <c r="G842" i="33"/>
  <c r="H842" i="33"/>
  <c r="I842" i="33"/>
  <c r="J842" i="33"/>
  <c r="K842" i="33"/>
  <c r="L842" i="33"/>
  <c r="M842" i="33"/>
  <c r="N842" i="33"/>
  <c r="O842" i="33"/>
  <c r="D843" i="33"/>
  <c r="E843" i="33"/>
  <c r="F843" i="33"/>
  <c r="G843" i="33"/>
  <c r="H843" i="33"/>
  <c r="I843" i="33"/>
  <c r="J843" i="33"/>
  <c r="K843" i="33"/>
  <c r="L843" i="33"/>
  <c r="M843" i="33"/>
  <c r="N843" i="33"/>
  <c r="O843" i="33"/>
  <c r="D844" i="33"/>
  <c r="E844" i="33"/>
  <c r="F844" i="33"/>
  <c r="G844" i="33"/>
  <c r="H844" i="33"/>
  <c r="I844" i="33"/>
  <c r="J844" i="33"/>
  <c r="K844" i="33"/>
  <c r="L844" i="33"/>
  <c r="M844" i="33"/>
  <c r="N844" i="33"/>
  <c r="O844" i="33"/>
  <c r="D845" i="33"/>
  <c r="E845" i="33"/>
  <c r="F845" i="33"/>
  <c r="G845" i="33"/>
  <c r="H845" i="33"/>
  <c r="I845" i="33"/>
  <c r="J845" i="33"/>
  <c r="K845" i="33"/>
  <c r="L845" i="33"/>
  <c r="M845" i="33"/>
  <c r="N845" i="33"/>
  <c r="O845" i="33"/>
  <c r="D846" i="33"/>
  <c r="E846" i="33"/>
  <c r="F846" i="33"/>
  <c r="G846" i="33"/>
  <c r="H846" i="33"/>
  <c r="I846" i="33"/>
  <c r="J846" i="33"/>
  <c r="K846" i="33"/>
  <c r="L846" i="33"/>
  <c r="M846" i="33"/>
  <c r="N846" i="33"/>
  <c r="O846" i="33"/>
  <c r="D847" i="33"/>
  <c r="E847" i="33"/>
  <c r="F847" i="33"/>
  <c r="G847" i="33"/>
  <c r="H847" i="33"/>
  <c r="I847" i="33"/>
  <c r="J847" i="33"/>
  <c r="K847" i="33"/>
  <c r="L847" i="33"/>
  <c r="M847" i="33"/>
  <c r="N847" i="33"/>
  <c r="O847" i="33"/>
  <c r="D848" i="33"/>
  <c r="E848" i="33"/>
  <c r="F848" i="33"/>
  <c r="G848" i="33"/>
  <c r="H848" i="33"/>
  <c r="I848" i="33"/>
  <c r="J848" i="33"/>
  <c r="K848" i="33"/>
  <c r="L848" i="33"/>
  <c r="M848" i="33"/>
  <c r="N848" i="33"/>
  <c r="O848" i="33"/>
  <c r="D849" i="33"/>
  <c r="E849" i="33"/>
  <c r="F849" i="33"/>
  <c r="G849" i="33"/>
  <c r="H849" i="33"/>
  <c r="I849" i="33"/>
  <c r="J849" i="33"/>
  <c r="K849" i="33"/>
  <c r="L849" i="33"/>
  <c r="M849" i="33"/>
  <c r="N849" i="33"/>
  <c r="O849" i="33"/>
  <c r="D850" i="33"/>
  <c r="E850" i="33"/>
  <c r="F850" i="33"/>
  <c r="G850" i="33"/>
  <c r="H850" i="33"/>
  <c r="I850" i="33"/>
  <c r="J850" i="33"/>
  <c r="K850" i="33"/>
  <c r="L850" i="33"/>
  <c r="M850" i="33"/>
  <c r="N850" i="33"/>
  <c r="O850" i="33"/>
  <c r="D851" i="33"/>
  <c r="E851" i="33"/>
  <c r="F851" i="33"/>
  <c r="G851" i="33"/>
  <c r="H851" i="33"/>
  <c r="I851" i="33"/>
  <c r="J851" i="33"/>
  <c r="K851" i="33"/>
  <c r="L851" i="33"/>
  <c r="M851" i="33"/>
  <c r="N851" i="33"/>
  <c r="O851" i="33"/>
  <c r="D852" i="33"/>
  <c r="E852" i="33"/>
  <c r="F852" i="33"/>
  <c r="G852" i="33"/>
  <c r="H852" i="33"/>
  <c r="I852" i="33"/>
  <c r="J852" i="33"/>
  <c r="K852" i="33"/>
  <c r="L852" i="33"/>
  <c r="M852" i="33"/>
  <c r="N852" i="33"/>
  <c r="O852" i="33"/>
  <c r="D853" i="33"/>
  <c r="E853" i="33"/>
  <c r="F853" i="33"/>
  <c r="G853" i="33"/>
  <c r="H853" i="33"/>
  <c r="I853" i="33"/>
  <c r="J853" i="33"/>
  <c r="K853" i="33"/>
  <c r="L853" i="33"/>
  <c r="M853" i="33"/>
  <c r="N853" i="33"/>
  <c r="O853" i="33"/>
  <c r="D854" i="33"/>
  <c r="E854" i="33"/>
  <c r="F854" i="33"/>
  <c r="G854" i="33"/>
  <c r="H854" i="33"/>
  <c r="I854" i="33"/>
  <c r="J854" i="33"/>
  <c r="K854" i="33"/>
  <c r="L854" i="33"/>
  <c r="M854" i="33"/>
  <c r="N854" i="33"/>
  <c r="O854" i="33"/>
  <c r="D855" i="33"/>
  <c r="E855" i="33"/>
  <c r="F855" i="33"/>
  <c r="G855" i="33"/>
  <c r="H855" i="33"/>
  <c r="I855" i="33"/>
  <c r="J855" i="33"/>
  <c r="K855" i="33"/>
  <c r="L855" i="33"/>
  <c r="M855" i="33"/>
  <c r="N855" i="33"/>
  <c r="O855" i="33"/>
  <c r="D856" i="33"/>
  <c r="E856" i="33"/>
  <c r="F856" i="33"/>
  <c r="G856" i="33"/>
  <c r="H856" i="33"/>
  <c r="I856" i="33"/>
  <c r="J856" i="33"/>
  <c r="K856" i="33"/>
  <c r="L856" i="33"/>
  <c r="M856" i="33"/>
  <c r="N856" i="33"/>
  <c r="O856" i="33"/>
  <c r="D857" i="33"/>
  <c r="E857" i="33"/>
  <c r="F857" i="33"/>
  <c r="G857" i="33"/>
  <c r="H857" i="33"/>
  <c r="I857" i="33"/>
  <c r="J857" i="33"/>
  <c r="K857" i="33"/>
  <c r="L857" i="33"/>
  <c r="M857" i="33"/>
  <c r="N857" i="33"/>
  <c r="O857" i="33"/>
  <c r="D858" i="33"/>
  <c r="E858" i="33"/>
  <c r="F858" i="33"/>
  <c r="G858" i="33"/>
  <c r="H858" i="33"/>
  <c r="I858" i="33"/>
  <c r="J858" i="33"/>
  <c r="K858" i="33"/>
  <c r="L858" i="33"/>
  <c r="M858" i="33"/>
  <c r="N858" i="33"/>
  <c r="O858" i="33"/>
  <c r="D859" i="33"/>
  <c r="E859" i="33"/>
  <c r="F859" i="33"/>
  <c r="G859" i="33"/>
  <c r="H859" i="33"/>
  <c r="I859" i="33"/>
  <c r="J859" i="33"/>
  <c r="K859" i="33"/>
  <c r="L859" i="33"/>
  <c r="M859" i="33"/>
  <c r="N859" i="33"/>
  <c r="O859" i="33"/>
  <c r="D860" i="33"/>
  <c r="E860" i="33"/>
  <c r="F860" i="33"/>
  <c r="G860" i="33"/>
  <c r="H860" i="33"/>
  <c r="I860" i="33"/>
  <c r="J860" i="33"/>
  <c r="K860" i="33"/>
  <c r="L860" i="33"/>
  <c r="M860" i="33"/>
  <c r="N860" i="33"/>
  <c r="O860" i="33"/>
  <c r="D861" i="33"/>
  <c r="E861" i="33"/>
  <c r="F861" i="33"/>
  <c r="G861" i="33"/>
  <c r="H861" i="33"/>
  <c r="I861" i="33"/>
  <c r="J861" i="33"/>
  <c r="K861" i="33"/>
  <c r="L861" i="33"/>
  <c r="M861" i="33"/>
  <c r="N861" i="33"/>
  <c r="O861" i="33"/>
  <c r="D862" i="33"/>
  <c r="E862" i="33"/>
  <c r="F862" i="33"/>
  <c r="G862" i="33"/>
  <c r="H862" i="33"/>
  <c r="I862" i="33"/>
  <c r="J862" i="33"/>
  <c r="K862" i="33"/>
  <c r="L862" i="33"/>
  <c r="M862" i="33"/>
  <c r="N862" i="33"/>
  <c r="O862" i="33"/>
  <c r="D863" i="33"/>
  <c r="E863" i="33"/>
  <c r="F863" i="33"/>
  <c r="G863" i="33"/>
  <c r="H863" i="33"/>
  <c r="I863" i="33"/>
  <c r="J863" i="33"/>
  <c r="K863" i="33"/>
  <c r="L863" i="33"/>
  <c r="M863" i="33"/>
  <c r="N863" i="33"/>
  <c r="O863" i="33"/>
  <c r="D864" i="33"/>
  <c r="E864" i="33"/>
  <c r="F864" i="33"/>
  <c r="G864" i="33"/>
  <c r="H864" i="33"/>
  <c r="I864" i="33"/>
  <c r="J864" i="33"/>
  <c r="K864" i="33"/>
  <c r="L864" i="33"/>
  <c r="M864" i="33"/>
  <c r="N864" i="33"/>
  <c r="O864" i="33"/>
  <c r="D865" i="33"/>
  <c r="E865" i="33"/>
  <c r="F865" i="33"/>
  <c r="G865" i="33"/>
  <c r="H865" i="33"/>
  <c r="I865" i="33"/>
  <c r="J865" i="33"/>
  <c r="K865" i="33"/>
  <c r="L865" i="33"/>
  <c r="M865" i="33"/>
  <c r="N865" i="33"/>
  <c r="O865" i="33"/>
  <c r="D866" i="33"/>
  <c r="E866" i="33"/>
  <c r="F866" i="33"/>
  <c r="G866" i="33"/>
  <c r="H866" i="33"/>
  <c r="I866" i="33"/>
  <c r="J866" i="33"/>
  <c r="K866" i="33"/>
  <c r="L866" i="33"/>
  <c r="M866" i="33"/>
  <c r="N866" i="33"/>
  <c r="O866" i="33"/>
  <c r="D867" i="33"/>
  <c r="E867" i="33"/>
  <c r="F867" i="33"/>
  <c r="G867" i="33"/>
  <c r="H867" i="33"/>
  <c r="I867" i="33"/>
  <c r="J867" i="33"/>
  <c r="K867" i="33"/>
  <c r="L867" i="33"/>
  <c r="M867" i="33"/>
  <c r="N867" i="33"/>
  <c r="O867" i="33"/>
  <c r="D868" i="33"/>
  <c r="E868" i="33"/>
  <c r="F868" i="33"/>
  <c r="G868" i="33"/>
  <c r="H868" i="33"/>
  <c r="I868" i="33"/>
  <c r="J868" i="33"/>
  <c r="K868" i="33"/>
  <c r="L868" i="33"/>
  <c r="M868" i="33"/>
  <c r="N868" i="33"/>
  <c r="O868" i="33"/>
  <c r="D869" i="33"/>
  <c r="E869" i="33"/>
  <c r="F869" i="33"/>
  <c r="G869" i="33"/>
  <c r="H869" i="33"/>
  <c r="I869" i="33"/>
  <c r="J869" i="33"/>
  <c r="K869" i="33"/>
  <c r="L869" i="33"/>
  <c r="M869" i="33"/>
  <c r="N869" i="33"/>
  <c r="O869" i="33"/>
  <c r="D870" i="33"/>
  <c r="E870" i="33"/>
  <c r="F870" i="33"/>
  <c r="G870" i="33"/>
  <c r="H870" i="33"/>
  <c r="I870" i="33"/>
  <c r="J870" i="33"/>
  <c r="K870" i="33"/>
  <c r="L870" i="33"/>
  <c r="M870" i="33"/>
  <c r="N870" i="33"/>
  <c r="O870" i="33"/>
  <c r="D871" i="33"/>
  <c r="E871" i="33"/>
  <c r="F871" i="33"/>
  <c r="G871" i="33"/>
  <c r="H871" i="33"/>
  <c r="I871" i="33"/>
  <c r="J871" i="33"/>
  <c r="K871" i="33"/>
  <c r="L871" i="33"/>
  <c r="M871" i="33"/>
  <c r="N871" i="33"/>
  <c r="O871" i="33"/>
  <c r="D872" i="33"/>
  <c r="E872" i="33"/>
  <c r="F872" i="33"/>
  <c r="G872" i="33"/>
  <c r="H872" i="33"/>
  <c r="I872" i="33"/>
  <c r="J872" i="33"/>
  <c r="K872" i="33"/>
  <c r="L872" i="33"/>
  <c r="M872" i="33"/>
  <c r="N872" i="33"/>
  <c r="O872" i="33"/>
  <c r="D873" i="33"/>
  <c r="E873" i="33"/>
  <c r="F873" i="33"/>
  <c r="G873" i="33"/>
  <c r="H873" i="33"/>
  <c r="I873" i="33"/>
  <c r="J873" i="33"/>
  <c r="K873" i="33"/>
  <c r="L873" i="33"/>
  <c r="M873" i="33"/>
  <c r="N873" i="33"/>
  <c r="O873" i="33"/>
  <c r="D874" i="33"/>
  <c r="E874" i="33"/>
  <c r="F874" i="33"/>
  <c r="G874" i="33"/>
  <c r="H874" i="33"/>
  <c r="I874" i="33"/>
  <c r="J874" i="33"/>
  <c r="K874" i="33"/>
  <c r="L874" i="33"/>
  <c r="M874" i="33"/>
  <c r="N874" i="33"/>
  <c r="O874" i="33"/>
  <c r="D875" i="33"/>
  <c r="E875" i="33"/>
  <c r="F875" i="33"/>
  <c r="G875" i="33"/>
  <c r="H875" i="33"/>
  <c r="I875" i="33"/>
  <c r="J875" i="33"/>
  <c r="K875" i="33"/>
  <c r="L875" i="33"/>
  <c r="M875" i="33"/>
  <c r="N875" i="33"/>
  <c r="O875" i="33"/>
  <c r="D876" i="33"/>
  <c r="E876" i="33"/>
  <c r="F876" i="33"/>
  <c r="G876" i="33"/>
  <c r="H876" i="33"/>
  <c r="I876" i="33"/>
  <c r="J876" i="33"/>
  <c r="K876" i="33"/>
  <c r="L876" i="33"/>
  <c r="M876" i="33"/>
  <c r="N876" i="33"/>
  <c r="O876" i="33"/>
  <c r="D877" i="33"/>
  <c r="E877" i="33"/>
  <c r="F877" i="33"/>
  <c r="G877" i="33"/>
  <c r="H877" i="33"/>
  <c r="I877" i="33"/>
  <c r="J877" i="33"/>
  <c r="K877" i="33"/>
  <c r="L877" i="33"/>
  <c r="M877" i="33"/>
  <c r="N877" i="33"/>
  <c r="O877" i="33"/>
  <c r="D878" i="33"/>
  <c r="E878" i="33"/>
  <c r="F878" i="33"/>
  <c r="G878" i="33"/>
  <c r="H878" i="33"/>
  <c r="I878" i="33"/>
  <c r="J878" i="33"/>
  <c r="K878" i="33"/>
  <c r="L878" i="33"/>
  <c r="M878" i="33"/>
  <c r="N878" i="33"/>
  <c r="O878" i="33"/>
  <c r="D879" i="33"/>
  <c r="E879" i="33"/>
  <c r="F879" i="33"/>
  <c r="G879" i="33"/>
  <c r="H879" i="33"/>
  <c r="I879" i="33"/>
  <c r="J879" i="33"/>
  <c r="K879" i="33"/>
  <c r="L879" i="33"/>
  <c r="M879" i="33"/>
  <c r="N879" i="33"/>
  <c r="O879" i="33"/>
  <c r="D880" i="33"/>
  <c r="E880" i="33"/>
  <c r="F880" i="33"/>
  <c r="G880" i="33"/>
  <c r="H880" i="33"/>
  <c r="I880" i="33"/>
  <c r="J880" i="33"/>
  <c r="K880" i="33"/>
  <c r="L880" i="33"/>
  <c r="M880" i="33"/>
  <c r="N880" i="33"/>
  <c r="O880" i="33"/>
  <c r="D881" i="33"/>
  <c r="E881" i="33"/>
  <c r="F881" i="33"/>
  <c r="G881" i="33"/>
  <c r="H881" i="33"/>
  <c r="I881" i="33"/>
  <c r="J881" i="33"/>
  <c r="K881" i="33"/>
  <c r="L881" i="33"/>
  <c r="M881" i="33"/>
  <c r="N881" i="33"/>
  <c r="O881" i="33"/>
  <c r="D882" i="33"/>
  <c r="E882" i="33"/>
  <c r="F882" i="33"/>
  <c r="G882" i="33"/>
  <c r="H882" i="33"/>
  <c r="I882" i="33"/>
  <c r="J882" i="33"/>
  <c r="K882" i="33"/>
  <c r="L882" i="33"/>
  <c r="M882" i="33"/>
  <c r="N882" i="33"/>
  <c r="O882" i="33"/>
  <c r="D883" i="33"/>
  <c r="E883" i="33"/>
  <c r="F883" i="33"/>
  <c r="G883" i="33"/>
  <c r="H883" i="33"/>
  <c r="I883" i="33"/>
  <c r="J883" i="33"/>
  <c r="K883" i="33"/>
  <c r="L883" i="33"/>
  <c r="M883" i="33"/>
  <c r="N883" i="33"/>
  <c r="O883" i="33"/>
  <c r="D884" i="33"/>
  <c r="E884" i="33"/>
  <c r="F884" i="33"/>
  <c r="G884" i="33"/>
  <c r="H884" i="33"/>
  <c r="I884" i="33"/>
  <c r="J884" i="33"/>
  <c r="K884" i="33"/>
  <c r="L884" i="33"/>
  <c r="M884" i="33"/>
  <c r="N884" i="33"/>
  <c r="O884" i="33"/>
  <c r="D885" i="33"/>
  <c r="E885" i="33"/>
  <c r="F885" i="33"/>
  <c r="G885" i="33"/>
  <c r="H885" i="33"/>
  <c r="I885" i="33"/>
  <c r="J885" i="33"/>
  <c r="K885" i="33"/>
  <c r="L885" i="33"/>
  <c r="M885" i="33"/>
  <c r="N885" i="33"/>
  <c r="O885" i="33"/>
  <c r="D886" i="33"/>
  <c r="E886" i="33"/>
  <c r="F886" i="33"/>
  <c r="G886" i="33"/>
  <c r="H886" i="33"/>
  <c r="I886" i="33"/>
  <c r="J886" i="33"/>
  <c r="K886" i="33"/>
  <c r="L886" i="33"/>
  <c r="M886" i="33"/>
  <c r="N886" i="33"/>
  <c r="O886" i="33"/>
  <c r="D887" i="33"/>
  <c r="E887" i="33"/>
  <c r="F887" i="33"/>
  <c r="G887" i="33"/>
  <c r="H887" i="33"/>
  <c r="I887" i="33"/>
  <c r="J887" i="33"/>
  <c r="K887" i="33"/>
  <c r="L887" i="33"/>
  <c r="M887" i="33"/>
  <c r="N887" i="33"/>
  <c r="O887" i="33"/>
  <c r="D888" i="33"/>
  <c r="E888" i="33"/>
  <c r="F888" i="33"/>
  <c r="G888" i="33"/>
  <c r="H888" i="33"/>
  <c r="I888" i="33"/>
  <c r="J888" i="33"/>
  <c r="K888" i="33"/>
  <c r="L888" i="33"/>
  <c r="M888" i="33"/>
  <c r="N888" i="33"/>
  <c r="O888" i="33"/>
  <c r="D889" i="33"/>
  <c r="E889" i="33"/>
  <c r="F889" i="33"/>
  <c r="G889" i="33"/>
  <c r="H889" i="33"/>
  <c r="I889" i="33"/>
  <c r="J889" i="33"/>
  <c r="K889" i="33"/>
  <c r="L889" i="33"/>
  <c r="M889" i="33"/>
  <c r="N889" i="33"/>
  <c r="O889" i="33"/>
  <c r="D890" i="33"/>
  <c r="E890" i="33"/>
  <c r="F890" i="33"/>
  <c r="G890" i="33"/>
  <c r="H890" i="33"/>
  <c r="I890" i="33"/>
  <c r="J890" i="33"/>
  <c r="K890" i="33"/>
  <c r="L890" i="33"/>
  <c r="M890" i="33"/>
  <c r="N890" i="33"/>
  <c r="O890" i="33"/>
  <c r="D891" i="33"/>
  <c r="E891" i="33"/>
  <c r="F891" i="33"/>
  <c r="G891" i="33"/>
  <c r="H891" i="33"/>
  <c r="I891" i="33"/>
  <c r="J891" i="33"/>
  <c r="K891" i="33"/>
  <c r="L891" i="33"/>
  <c r="M891" i="33"/>
  <c r="N891" i="33"/>
  <c r="O891" i="33"/>
  <c r="D892" i="33"/>
  <c r="E892" i="33"/>
  <c r="F892" i="33"/>
  <c r="G892" i="33"/>
  <c r="H892" i="33"/>
  <c r="I892" i="33"/>
  <c r="J892" i="33"/>
  <c r="K892" i="33"/>
  <c r="L892" i="33"/>
  <c r="M892" i="33"/>
  <c r="N892" i="33"/>
  <c r="O892" i="33"/>
  <c r="D893" i="33"/>
  <c r="E893" i="33"/>
  <c r="F893" i="33"/>
  <c r="G893" i="33"/>
  <c r="H893" i="33"/>
  <c r="I893" i="33"/>
  <c r="J893" i="33"/>
  <c r="K893" i="33"/>
  <c r="L893" i="33"/>
  <c r="M893" i="33"/>
  <c r="N893" i="33"/>
  <c r="O893" i="33"/>
  <c r="D894" i="33"/>
  <c r="E894" i="33"/>
  <c r="F894" i="33"/>
  <c r="G894" i="33"/>
  <c r="H894" i="33"/>
  <c r="I894" i="33"/>
  <c r="J894" i="33"/>
  <c r="K894" i="33"/>
  <c r="L894" i="33"/>
  <c r="M894" i="33"/>
  <c r="N894" i="33"/>
  <c r="O894" i="33"/>
  <c r="D895" i="33"/>
  <c r="E895" i="33"/>
  <c r="F895" i="33"/>
  <c r="G895" i="33"/>
  <c r="H895" i="33"/>
  <c r="I895" i="33"/>
  <c r="J895" i="33"/>
  <c r="K895" i="33"/>
  <c r="L895" i="33"/>
  <c r="M895" i="33"/>
  <c r="N895" i="33"/>
  <c r="O895" i="33"/>
  <c r="D896" i="33"/>
  <c r="E896" i="33"/>
  <c r="F896" i="33"/>
  <c r="G896" i="33"/>
  <c r="H896" i="33"/>
  <c r="I896" i="33"/>
  <c r="J896" i="33"/>
  <c r="K896" i="33"/>
  <c r="L896" i="33"/>
  <c r="M896" i="33"/>
  <c r="N896" i="33"/>
  <c r="O896" i="33"/>
  <c r="D897" i="33"/>
  <c r="E897" i="33"/>
  <c r="F897" i="33"/>
  <c r="G897" i="33"/>
  <c r="H897" i="33"/>
  <c r="I897" i="33"/>
  <c r="J897" i="33"/>
  <c r="K897" i="33"/>
  <c r="L897" i="33"/>
  <c r="M897" i="33"/>
  <c r="N897" i="33"/>
  <c r="O897" i="33"/>
  <c r="D898" i="33"/>
  <c r="E898" i="33"/>
  <c r="F898" i="33"/>
  <c r="G898" i="33"/>
  <c r="H898" i="33"/>
  <c r="I898" i="33"/>
  <c r="J898" i="33"/>
  <c r="K898" i="33"/>
  <c r="L898" i="33"/>
  <c r="M898" i="33"/>
  <c r="N898" i="33"/>
  <c r="O898" i="33"/>
  <c r="D899" i="33"/>
  <c r="E899" i="33"/>
  <c r="F899" i="33"/>
  <c r="G899" i="33"/>
  <c r="H899" i="33"/>
  <c r="I899" i="33"/>
  <c r="J899" i="33"/>
  <c r="K899" i="33"/>
  <c r="L899" i="33"/>
  <c r="M899" i="33"/>
  <c r="N899" i="33"/>
  <c r="O899" i="33"/>
  <c r="D900" i="33"/>
  <c r="E900" i="33"/>
  <c r="F900" i="33"/>
  <c r="G900" i="33"/>
  <c r="H900" i="33"/>
  <c r="I900" i="33"/>
  <c r="J900" i="33"/>
  <c r="K900" i="33"/>
  <c r="L900" i="33"/>
  <c r="M900" i="33"/>
  <c r="N900" i="33"/>
  <c r="O900" i="33"/>
  <c r="D901" i="33"/>
  <c r="E901" i="33"/>
  <c r="F901" i="33"/>
  <c r="G901" i="33"/>
  <c r="H901" i="33"/>
  <c r="I901" i="33"/>
  <c r="J901" i="33"/>
  <c r="K901" i="33"/>
  <c r="L901" i="33"/>
  <c r="M901" i="33"/>
  <c r="N901" i="33"/>
  <c r="O901" i="33"/>
  <c r="D902" i="33"/>
  <c r="E902" i="33"/>
  <c r="F902" i="33"/>
  <c r="G902" i="33"/>
  <c r="H902" i="33"/>
  <c r="I902" i="33"/>
  <c r="J902" i="33"/>
  <c r="K902" i="33"/>
  <c r="L902" i="33"/>
  <c r="M902" i="33"/>
  <c r="N902" i="33"/>
  <c r="O902" i="33"/>
  <c r="D903" i="33"/>
  <c r="E903" i="33"/>
  <c r="F903" i="33"/>
  <c r="G903" i="33"/>
  <c r="H903" i="33"/>
  <c r="I903" i="33"/>
  <c r="J903" i="33"/>
  <c r="K903" i="33"/>
  <c r="L903" i="33"/>
  <c r="M903" i="33"/>
  <c r="N903" i="33"/>
  <c r="O903" i="33"/>
  <c r="D904" i="33"/>
  <c r="E904" i="33"/>
  <c r="F904" i="33"/>
  <c r="G904" i="33"/>
  <c r="H904" i="33"/>
  <c r="I904" i="33"/>
  <c r="J904" i="33"/>
  <c r="K904" i="33"/>
  <c r="L904" i="33"/>
  <c r="M904" i="33"/>
  <c r="N904" i="33"/>
  <c r="O904" i="33"/>
  <c r="D905" i="33"/>
  <c r="E905" i="33"/>
  <c r="F905" i="33"/>
  <c r="G905" i="33"/>
  <c r="H905" i="33"/>
  <c r="I905" i="33"/>
  <c r="J905" i="33"/>
  <c r="K905" i="33"/>
  <c r="L905" i="33"/>
  <c r="M905" i="33"/>
  <c r="N905" i="33"/>
  <c r="O905" i="33"/>
  <c r="D906" i="33"/>
  <c r="E906" i="33"/>
  <c r="F906" i="33"/>
  <c r="G906" i="33"/>
  <c r="H906" i="33"/>
  <c r="I906" i="33"/>
  <c r="J906" i="33"/>
  <c r="K906" i="33"/>
  <c r="L906" i="33"/>
  <c r="M906" i="33"/>
  <c r="N906" i="33"/>
  <c r="O906" i="33"/>
  <c r="D907" i="33"/>
  <c r="E907" i="33"/>
  <c r="F907" i="33"/>
  <c r="G907" i="33"/>
  <c r="H907" i="33"/>
  <c r="I907" i="33"/>
  <c r="J907" i="33"/>
  <c r="K907" i="33"/>
  <c r="L907" i="33"/>
  <c r="M907" i="33"/>
  <c r="N907" i="33"/>
  <c r="O907" i="33"/>
  <c r="D908" i="33"/>
  <c r="E908" i="33"/>
  <c r="F908" i="33"/>
  <c r="G908" i="33"/>
  <c r="H908" i="33"/>
  <c r="I908" i="33"/>
  <c r="J908" i="33"/>
  <c r="K908" i="33"/>
  <c r="L908" i="33"/>
  <c r="M908" i="33"/>
  <c r="N908" i="33"/>
  <c r="O908" i="33"/>
  <c r="D909" i="33"/>
  <c r="E909" i="33"/>
  <c r="F909" i="33"/>
  <c r="G909" i="33"/>
  <c r="H909" i="33"/>
  <c r="I909" i="33"/>
  <c r="J909" i="33"/>
  <c r="K909" i="33"/>
  <c r="L909" i="33"/>
  <c r="M909" i="33"/>
  <c r="N909" i="33"/>
  <c r="O909" i="33"/>
  <c r="D910" i="33"/>
  <c r="E910" i="33"/>
  <c r="F910" i="33"/>
  <c r="G910" i="33"/>
  <c r="H910" i="33"/>
  <c r="I910" i="33"/>
  <c r="J910" i="33"/>
  <c r="K910" i="33"/>
  <c r="L910" i="33"/>
  <c r="M910" i="33"/>
  <c r="N910" i="33"/>
  <c r="O910" i="33"/>
  <c r="D911" i="33"/>
  <c r="E911" i="33"/>
  <c r="F911" i="33"/>
  <c r="G911" i="33"/>
  <c r="H911" i="33"/>
  <c r="I911" i="33"/>
  <c r="J911" i="33"/>
  <c r="K911" i="33"/>
  <c r="L911" i="33"/>
  <c r="M911" i="33"/>
  <c r="N911" i="33"/>
  <c r="O911" i="33"/>
  <c r="D912" i="33"/>
  <c r="E912" i="33"/>
  <c r="F912" i="33"/>
  <c r="G912" i="33"/>
  <c r="H912" i="33"/>
  <c r="I912" i="33"/>
  <c r="J912" i="33"/>
  <c r="K912" i="33"/>
  <c r="L912" i="33"/>
  <c r="M912" i="33"/>
  <c r="N912" i="33"/>
  <c r="O912" i="33"/>
  <c r="D913" i="33"/>
  <c r="E913" i="33"/>
  <c r="F913" i="33"/>
  <c r="G913" i="33"/>
  <c r="H913" i="33"/>
  <c r="I913" i="33"/>
  <c r="J913" i="33"/>
  <c r="K913" i="33"/>
  <c r="L913" i="33"/>
  <c r="M913" i="33"/>
  <c r="N913" i="33"/>
  <c r="O913" i="33"/>
  <c r="D914" i="33"/>
  <c r="E914" i="33"/>
  <c r="F914" i="33"/>
  <c r="G914" i="33"/>
  <c r="H914" i="33"/>
  <c r="I914" i="33"/>
  <c r="J914" i="33"/>
  <c r="K914" i="33"/>
  <c r="L914" i="33"/>
  <c r="M914" i="33"/>
  <c r="N914" i="33"/>
  <c r="O914" i="33"/>
  <c r="D915" i="33"/>
  <c r="E915" i="33"/>
  <c r="F915" i="33"/>
  <c r="G915" i="33"/>
  <c r="H915" i="33"/>
  <c r="I915" i="33"/>
  <c r="J915" i="33"/>
  <c r="K915" i="33"/>
  <c r="L915" i="33"/>
  <c r="M915" i="33"/>
  <c r="N915" i="33"/>
  <c r="O915" i="33"/>
  <c r="D916" i="33"/>
  <c r="E916" i="33"/>
  <c r="F916" i="33"/>
  <c r="G916" i="33"/>
  <c r="H916" i="33"/>
  <c r="I916" i="33"/>
  <c r="J916" i="33"/>
  <c r="K916" i="33"/>
  <c r="L916" i="33"/>
  <c r="M916" i="33"/>
  <c r="N916" i="33"/>
  <c r="O916" i="33"/>
  <c r="D917" i="33"/>
  <c r="E917" i="33"/>
  <c r="F917" i="33"/>
  <c r="G917" i="33"/>
  <c r="H917" i="33"/>
  <c r="I917" i="33"/>
  <c r="J917" i="33"/>
  <c r="K917" i="33"/>
  <c r="L917" i="33"/>
  <c r="M917" i="33"/>
  <c r="N917" i="33"/>
  <c r="O917" i="33"/>
  <c r="D918" i="33"/>
  <c r="E918" i="33"/>
  <c r="F918" i="33"/>
  <c r="G918" i="33"/>
  <c r="H918" i="33"/>
  <c r="I918" i="33"/>
  <c r="J918" i="33"/>
  <c r="K918" i="33"/>
  <c r="L918" i="33"/>
  <c r="M918" i="33"/>
  <c r="N918" i="33"/>
  <c r="O918" i="33"/>
  <c r="D919" i="33"/>
  <c r="E919" i="33"/>
  <c r="F919" i="33"/>
  <c r="G919" i="33"/>
  <c r="H919" i="33"/>
  <c r="I919" i="33"/>
  <c r="J919" i="33"/>
  <c r="K919" i="33"/>
  <c r="L919" i="33"/>
  <c r="M919" i="33"/>
  <c r="N919" i="33"/>
  <c r="O919" i="33"/>
  <c r="D920" i="33"/>
  <c r="E920" i="33"/>
  <c r="F920" i="33"/>
  <c r="G920" i="33"/>
  <c r="H920" i="33"/>
  <c r="I920" i="33"/>
  <c r="J920" i="33"/>
  <c r="K920" i="33"/>
  <c r="L920" i="33"/>
  <c r="M920" i="33"/>
  <c r="N920" i="33"/>
  <c r="O920" i="33"/>
  <c r="D921" i="33"/>
  <c r="E921" i="33"/>
  <c r="F921" i="33"/>
  <c r="G921" i="33"/>
  <c r="H921" i="33"/>
  <c r="I921" i="33"/>
  <c r="J921" i="33"/>
  <c r="K921" i="33"/>
  <c r="L921" i="33"/>
  <c r="M921" i="33"/>
  <c r="N921" i="33"/>
  <c r="O921" i="33"/>
  <c r="D922" i="33"/>
  <c r="E922" i="33"/>
  <c r="F922" i="33"/>
  <c r="G922" i="33"/>
  <c r="H922" i="33"/>
  <c r="I922" i="33"/>
  <c r="J922" i="33"/>
  <c r="K922" i="33"/>
  <c r="L922" i="33"/>
  <c r="M922" i="33"/>
  <c r="N922" i="33"/>
  <c r="O922" i="33"/>
  <c r="D923" i="33"/>
  <c r="E923" i="33"/>
  <c r="F923" i="33"/>
  <c r="G923" i="33"/>
  <c r="H923" i="33"/>
  <c r="I923" i="33"/>
  <c r="J923" i="33"/>
  <c r="K923" i="33"/>
  <c r="L923" i="33"/>
  <c r="M923" i="33"/>
  <c r="N923" i="33"/>
  <c r="O923" i="33"/>
  <c r="D924" i="33"/>
  <c r="E924" i="33"/>
  <c r="F924" i="33"/>
  <c r="G924" i="33"/>
  <c r="H924" i="33"/>
  <c r="I924" i="33"/>
  <c r="J924" i="33"/>
  <c r="K924" i="33"/>
  <c r="L924" i="33"/>
  <c r="M924" i="33"/>
  <c r="N924" i="33"/>
  <c r="O924" i="33"/>
  <c r="D925" i="33"/>
  <c r="E925" i="33"/>
  <c r="F925" i="33"/>
  <c r="G925" i="33"/>
  <c r="H925" i="33"/>
  <c r="I925" i="33"/>
  <c r="J925" i="33"/>
  <c r="K925" i="33"/>
  <c r="L925" i="33"/>
  <c r="M925" i="33"/>
  <c r="N925" i="33"/>
  <c r="O925" i="33"/>
  <c r="D926" i="33"/>
  <c r="E926" i="33"/>
  <c r="F926" i="33"/>
  <c r="G926" i="33"/>
  <c r="H926" i="33"/>
  <c r="I926" i="33"/>
  <c r="J926" i="33"/>
  <c r="K926" i="33"/>
  <c r="L926" i="33"/>
  <c r="M926" i="33"/>
  <c r="N926" i="33"/>
  <c r="O926" i="33"/>
  <c r="D927" i="33"/>
  <c r="E927" i="33"/>
  <c r="F927" i="33"/>
  <c r="G927" i="33"/>
  <c r="H927" i="33"/>
  <c r="I927" i="33"/>
  <c r="J927" i="33"/>
  <c r="K927" i="33"/>
  <c r="L927" i="33"/>
  <c r="M927" i="33"/>
  <c r="N927" i="33"/>
  <c r="O927" i="33"/>
  <c r="D928" i="33"/>
  <c r="E928" i="33"/>
  <c r="F928" i="33"/>
  <c r="G928" i="33"/>
  <c r="H928" i="33"/>
  <c r="I928" i="33"/>
  <c r="J928" i="33"/>
  <c r="K928" i="33"/>
  <c r="L928" i="33"/>
  <c r="M928" i="33"/>
  <c r="N928" i="33"/>
  <c r="O928" i="33"/>
  <c r="D929" i="33"/>
  <c r="E929" i="33"/>
  <c r="F929" i="33"/>
  <c r="G929" i="33"/>
  <c r="H929" i="33"/>
  <c r="I929" i="33"/>
  <c r="J929" i="33"/>
  <c r="K929" i="33"/>
  <c r="L929" i="33"/>
  <c r="M929" i="33"/>
  <c r="N929" i="33"/>
  <c r="O929" i="33"/>
  <c r="D930" i="33"/>
  <c r="E930" i="33"/>
  <c r="F930" i="33"/>
  <c r="G930" i="33"/>
  <c r="H930" i="33"/>
  <c r="I930" i="33"/>
  <c r="J930" i="33"/>
  <c r="K930" i="33"/>
  <c r="L930" i="33"/>
  <c r="M930" i="33"/>
  <c r="N930" i="33"/>
  <c r="O930" i="33"/>
  <c r="D931" i="33"/>
  <c r="E931" i="33"/>
  <c r="F931" i="33"/>
  <c r="G931" i="33"/>
  <c r="H931" i="33"/>
  <c r="I931" i="33"/>
  <c r="J931" i="33"/>
  <c r="K931" i="33"/>
  <c r="L931" i="33"/>
  <c r="M931" i="33"/>
  <c r="N931" i="33"/>
  <c r="O931" i="33"/>
  <c r="D932" i="33"/>
  <c r="E932" i="33"/>
  <c r="F932" i="33"/>
  <c r="G932" i="33"/>
  <c r="H932" i="33"/>
  <c r="I932" i="33"/>
  <c r="J932" i="33"/>
  <c r="K932" i="33"/>
  <c r="L932" i="33"/>
  <c r="M932" i="33"/>
  <c r="N932" i="33"/>
  <c r="O932" i="33"/>
  <c r="D933" i="33"/>
  <c r="E933" i="33"/>
  <c r="F933" i="33"/>
  <c r="G933" i="33"/>
  <c r="H933" i="33"/>
  <c r="I933" i="33"/>
  <c r="J933" i="33"/>
  <c r="K933" i="33"/>
  <c r="L933" i="33"/>
  <c r="M933" i="33"/>
  <c r="N933" i="33"/>
  <c r="O933" i="33"/>
  <c r="D934" i="33"/>
  <c r="E934" i="33"/>
  <c r="F934" i="33"/>
  <c r="G934" i="33"/>
  <c r="H934" i="33"/>
  <c r="I934" i="33"/>
  <c r="J934" i="33"/>
  <c r="K934" i="33"/>
  <c r="L934" i="33"/>
  <c r="M934" i="33"/>
  <c r="N934" i="33"/>
  <c r="O934" i="33"/>
  <c r="D935" i="33"/>
  <c r="E935" i="33"/>
  <c r="F935" i="33"/>
  <c r="G935" i="33"/>
  <c r="H935" i="33"/>
  <c r="I935" i="33"/>
  <c r="J935" i="33"/>
  <c r="K935" i="33"/>
  <c r="L935" i="33"/>
  <c r="M935" i="33"/>
  <c r="N935" i="33"/>
  <c r="O935" i="33"/>
  <c r="D936" i="33"/>
  <c r="E936" i="33"/>
  <c r="F936" i="33"/>
  <c r="G936" i="33"/>
  <c r="H936" i="33"/>
  <c r="I936" i="33"/>
  <c r="J936" i="33"/>
  <c r="K936" i="33"/>
  <c r="L936" i="33"/>
  <c r="M936" i="33"/>
  <c r="N936" i="33"/>
  <c r="O936" i="33"/>
  <c r="D937" i="33"/>
  <c r="E937" i="33"/>
  <c r="F937" i="33"/>
  <c r="G937" i="33"/>
  <c r="H937" i="33"/>
  <c r="I937" i="33"/>
  <c r="J937" i="33"/>
  <c r="K937" i="33"/>
  <c r="L937" i="33"/>
  <c r="M937" i="33"/>
  <c r="N937" i="33"/>
  <c r="O937" i="33"/>
  <c r="D938" i="33"/>
  <c r="E938" i="33"/>
  <c r="F938" i="33"/>
  <c r="G938" i="33"/>
  <c r="H938" i="33"/>
  <c r="I938" i="33"/>
  <c r="J938" i="33"/>
  <c r="K938" i="33"/>
  <c r="L938" i="33"/>
  <c r="M938" i="33"/>
  <c r="N938" i="33"/>
  <c r="O938" i="33"/>
  <c r="D939" i="33"/>
  <c r="E939" i="33"/>
  <c r="F939" i="33"/>
  <c r="G939" i="33"/>
  <c r="H939" i="33"/>
  <c r="I939" i="33"/>
  <c r="J939" i="33"/>
  <c r="K939" i="33"/>
  <c r="L939" i="33"/>
  <c r="M939" i="33"/>
  <c r="N939" i="33"/>
  <c r="O939" i="33"/>
  <c r="D940" i="33"/>
  <c r="E940" i="33"/>
  <c r="F940" i="33"/>
  <c r="G940" i="33"/>
  <c r="H940" i="33"/>
  <c r="I940" i="33"/>
  <c r="J940" i="33"/>
  <c r="K940" i="33"/>
  <c r="L940" i="33"/>
  <c r="M940" i="33"/>
  <c r="N940" i="33"/>
  <c r="O940" i="33"/>
  <c r="D941" i="33"/>
  <c r="E941" i="33"/>
  <c r="F941" i="33"/>
  <c r="G941" i="33"/>
  <c r="H941" i="33"/>
  <c r="I941" i="33"/>
  <c r="J941" i="33"/>
  <c r="K941" i="33"/>
  <c r="L941" i="33"/>
  <c r="M941" i="33"/>
  <c r="N941" i="33"/>
  <c r="O941" i="33"/>
  <c r="D942" i="33"/>
  <c r="E942" i="33"/>
  <c r="F942" i="33"/>
  <c r="G942" i="33"/>
  <c r="H942" i="33"/>
  <c r="I942" i="33"/>
  <c r="J942" i="33"/>
  <c r="K942" i="33"/>
  <c r="L942" i="33"/>
  <c r="M942" i="33"/>
  <c r="N942" i="33"/>
  <c r="O942" i="33"/>
  <c r="D943" i="33"/>
  <c r="E943" i="33"/>
  <c r="F943" i="33"/>
  <c r="G943" i="33"/>
  <c r="H943" i="33"/>
  <c r="I943" i="33"/>
  <c r="J943" i="33"/>
  <c r="K943" i="33"/>
  <c r="L943" i="33"/>
  <c r="M943" i="33"/>
  <c r="N943" i="33"/>
  <c r="O943" i="33"/>
  <c r="D944" i="33"/>
  <c r="E944" i="33"/>
  <c r="F944" i="33"/>
  <c r="G944" i="33"/>
  <c r="H944" i="33"/>
  <c r="I944" i="33"/>
  <c r="J944" i="33"/>
  <c r="K944" i="33"/>
  <c r="L944" i="33"/>
  <c r="M944" i="33"/>
  <c r="N944" i="33"/>
  <c r="O944" i="33"/>
  <c r="D945" i="33"/>
  <c r="E945" i="33"/>
  <c r="F945" i="33"/>
  <c r="G945" i="33"/>
  <c r="H945" i="33"/>
  <c r="I945" i="33"/>
  <c r="J945" i="33"/>
  <c r="K945" i="33"/>
  <c r="L945" i="33"/>
  <c r="M945" i="33"/>
  <c r="N945" i="33"/>
  <c r="O945" i="33"/>
  <c r="D946" i="33"/>
  <c r="E946" i="33"/>
  <c r="F946" i="33"/>
  <c r="G946" i="33"/>
  <c r="H946" i="33"/>
  <c r="I946" i="33"/>
  <c r="J946" i="33"/>
  <c r="K946" i="33"/>
  <c r="L946" i="33"/>
  <c r="M946" i="33"/>
  <c r="N946" i="33"/>
  <c r="O946" i="33"/>
  <c r="D947" i="33"/>
  <c r="E947" i="33"/>
  <c r="F947" i="33"/>
  <c r="G947" i="33"/>
  <c r="H947" i="33"/>
  <c r="I947" i="33"/>
  <c r="J947" i="33"/>
  <c r="K947" i="33"/>
  <c r="L947" i="33"/>
  <c r="M947" i="33"/>
  <c r="N947" i="33"/>
  <c r="O947" i="33"/>
  <c r="D948" i="33"/>
  <c r="E948" i="33"/>
  <c r="F948" i="33"/>
  <c r="G948" i="33"/>
  <c r="H948" i="33"/>
  <c r="I948" i="33"/>
  <c r="J948" i="33"/>
  <c r="K948" i="33"/>
  <c r="L948" i="33"/>
  <c r="M948" i="33"/>
  <c r="N948" i="33"/>
  <c r="O948" i="33"/>
  <c r="D949" i="33"/>
  <c r="E949" i="33"/>
  <c r="F949" i="33"/>
  <c r="G949" i="33"/>
  <c r="H949" i="33"/>
  <c r="I949" i="33"/>
  <c r="J949" i="33"/>
  <c r="K949" i="33"/>
  <c r="L949" i="33"/>
  <c r="M949" i="33"/>
  <c r="N949" i="33"/>
  <c r="O949" i="33"/>
  <c r="D950" i="33"/>
  <c r="E950" i="33"/>
  <c r="F950" i="33"/>
  <c r="G950" i="33"/>
  <c r="H950" i="33"/>
  <c r="I950" i="33"/>
  <c r="J950" i="33"/>
  <c r="K950" i="33"/>
  <c r="L950" i="33"/>
  <c r="M950" i="33"/>
  <c r="N950" i="33"/>
  <c r="O950" i="33"/>
  <c r="D951" i="33"/>
  <c r="E951" i="33"/>
  <c r="F951" i="33"/>
  <c r="G951" i="33"/>
  <c r="H951" i="33"/>
  <c r="I951" i="33"/>
  <c r="J951" i="33"/>
  <c r="K951" i="33"/>
  <c r="L951" i="33"/>
  <c r="M951" i="33"/>
  <c r="N951" i="33"/>
  <c r="O951" i="33"/>
  <c r="D952" i="33"/>
  <c r="E952" i="33"/>
  <c r="F952" i="33"/>
  <c r="G952" i="33"/>
  <c r="H952" i="33"/>
  <c r="I952" i="33"/>
  <c r="J952" i="33"/>
  <c r="K952" i="33"/>
  <c r="L952" i="33"/>
  <c r="M952" i="33"/>
  <c r="N952" i="33"/>
  <c r="O952" i="33"/>
  <c r="D953" i="33"/>
  <c r="E953" i="33"/>
  <c r="F953" i="33"/>
  <c r="G953" i="33"/>
  <c r="H953" i="33"/>
  <c r="I953" i="33"/>
  <c r="J953" i="33"/>
  <c r="K953" i="33"/>
  <c r="L953" i="33"/>
  <c r="M953" i="33"/>
  <c r="N953" i="33"/>
  <c r="O953" i="33"/>
  <c r="D954" i="33"/>
  <c r="E954" i="33"/>
  <c r="F954" i="33"/>
  <c r="G954" i="33"/>
  <c r="H954" i="33"/>
  <c r="I954" i="33"/>
  <c r="J954" i="33"/>
  <c r="K954" i="33"/>
  <c r="L954" i="33"/>
  <c r="M954" i="33"/>
  <c r="N954" i="33"/>
  <c r="O954" i="33"/>
  <c r="D955" i="33"/>
  <c r="E955" i="33"/>
  <c r="F955" i="33"/>
  <c r="G955" i="33"/>
  <c r="H955" i="33"/>
  <c r="I955" i="33"/>
  <c r="J955" i="33"/>
  <c r="K955" i="33"/>
  <c r="L955" i="33"/>
  <c r="M955" i="33"/>
  <c r="N955" i="33"/>
  <c r="O955" i="33"/>
  <c r="D956" i="33"/>
  <c r="E956" i="33"/>
  <c r="F956" i="33"/>
  <c r="G956" i="33"/>
  <c r="H956" i="33"/>
  <c r="I956" i="33"/>
  <c r="J956" i="33"/>
  <c r="K956" i="33"/>
  <c r="L956" i="33"/>
  <c r="M956" i="33"/>
  <c r="N956" i="33"/>
  <c r="O956" i="33"/>
  <c r="D957" i="33"/>
  <c r="E957" i="33"/>
  <c r="F957" i="33"/>
  <c r="G957" i="33"/>
  <c r="H957" i="33"/>
  <c r="I957" i="33"/>
  <c r="J957" i="33"/>
  <c r="K957" i="33"/>
  <c r="L957" i="33"/>
  <c r="M957" i="33"/>
  <c r="N957" i="33"/>
  <c r="O957" i="33"/>
  <c r="D958" i="33"/>
  <c r="E958" i="33"/>
  <c r="F958" i="33"/>
  <c r="G958" i="33"/>
  <c r="H958" i="33"/>
  <c r="I958" i="33"/>
  <c r="J958" i="33"/>
  <c r="K958" i="33"/>
  <c r="L958" i="33"/>
  <c r="M958" i="33"/>
  <c r="N958" i="33"/>
  <c r="O958" i="33"/>
  <c r="D959" i="33"/>
  <c r="E959" i="33"/>
  <c r="F959" i="33"/>
  <c r="G959" i="33"/>
  <c r="H959" i="33"/>
  <c r="I959" i="33"/>
  <c r="J959" i="33"/>
  <c r="K959" i="33"/>
  <c r="L959" i="33"/>
  <c r="M959" i="33"/>
  <c r="N959" i="33"/>
  <c r="O959" i="33"/>
  <c r="D960" i="33"/>
  <c r="E960" i="33"/>
  <c r="F960" i="33"/>
  <c r="G960" i="33"/>
  <c r="H960" i="33"/>
  <c r="I960" i="33"/>
  <c r="J960" i="33"/>
  <c r="K960" i="33"/>
  <c r="L960" i="33"/>
  <c r="M960" i="33"/>
  <c r="N960" i="33"/>
  <c r="O960" i="33"/>
  <c r="D961" i="33"/>
  <c r="E961" i="33"/>
  <c r="F961" i="33"/>
  <c r="G961" i="33"/>
  <c r="H961" i="33"/>
  <c r="I961" i="33"/>
  <c r="J961" i="33"/>
  <c r="K961" i="33"/>
  <c r="L961" i="33"/>
  <c r="M961" i="33"/>
  <c r="N961" i="33"/>
  <c r="O961" i="33"/>
  <c r="D962" i="33"/>
  <c r="E962" i="33"/>
  <c r="F962" i="33"/>
  <c r="G962" i="33"/>
  <c r="H962" i="33"/>
  <c r="I962" i="33"/>
  <c r="J962" i="33"/>
  <c r="K962" i="33"/>
  <c r="L962" i="33"/>
  <c r="M962" i="33"/>
  <c r="N962" i="33"/>
  <c r="O962" i="33"/>
  <c r="D963" i="33"/>
  <c r="E963" i="33"/>
  <c r="F963" i="33"/>
  <c r="G963" i="33"/>
  <c r="H963" i="33"/>
  <c r="I963" i="33"/>
  <c r="J963" i="33"/>
  <c r="K963" i="33"/>
  <c r="L963" i="33"/>
  <c r="M963" i="33"/>
  <c r="N963" i="33"/>
  <c r="O963" i="33"/>
  <c r="D964" i="33"/>
  <c r="E964" i="33"/>
  <c r="F964" i="33"/>
  <c r="G964" i="33"/>
  <c r="H964" i="33"/>
  <c r="I964" i="33"/>
  <c r="J964" i="33"/>
  <c r="K964" i="33"/>
  <c r="L964" i="33"/>
  <c r="M964" i="33"/>
  <c r="N964" i="33"/>
  <c r="O964" i="33"/>
  <c r="D965" i="33"/>
  <c r="E965" i="33"/>
  <c r="F965" i="33"/>
  <c r="G965" i="33"/>
  <c r="H965" i="33"/>
  <c r="I965" i="33"/>
  <c r="J965" i="33"/>
  <c r="K965" i="33"/>
  <c r="L965" i="33"/>
  <c r="M965" i="33"/>
  <c r="N965" i="33"/>
  <c r="O965" i="33"/>
  <c r="D966" i="33"/>
  <c r="E966" i="33"/>
  <c r="F966" i="33"/>
  <c r="G966" i="33"/>
  <c r="H966" i="33"/>
  <c r="I966" i="33"/>
  <c r="J966" i="33"/>
  <c r="K966" i="33"/>
  <c r="L966" i="33"/>
  <c r="M966" i="33"/>
  <c r="N966" i="33"/>
  <c r="O966" i="33"/>
  <c r="D967" i="33"/>
  <c r="E967" i="33"/>
  <c r="F967" i="33"/>
  <c r="G967" i="33"/>
  <c r="H967" i="33"/>
  <c r="I967" i="33"/>
  <c r="J967" i="33"/>
  <c r="K967" i="33"/>
  <c r="L967" i="33"/>
  <c r="M967" i="33"/>
  <c r="N967" i="33"/>
  <c r="O967" i="33"/>
  <c r="D968" i="33"/>
  <c r="E968" i="33"/>
  <c r="F968" i="33"/>
  <c r="G968" i="33"/>
  <c r="H968" i="33"/>
  <c r="I968" i="33"/>
  <c r="J968" i="33"/>
  <c r="K968" i="33"/>
  <c r="L968" i="33"/>
  <c r="M968" i="33"/>
  <c r="N968" i="33"/>
  <c r="O968" i="33"/>
  <c r="D969" i="33"/>
  <c r="E969" i="33"/>
  <c r="F969" i="33"/>
  <c r="G969" i="33"/>
  <c r="H969" i="33"/>
  <c r="I969" i="33"/>
  <c r="J969" i="33"/>
  <c r="K969" i="33"/>
  <c r="L969" i="33"/>
  <c r="M969" i="33"/>
  <c r="N969" i="33"/>
  <c r="O969" i="33"/>
  <c r="D970" i="33"/>
  <c r="E970" i="33"/>
  <c r="F970" i="33"/>
  <c r="G970" i="33"/>
  <c r="H970" i="33"/>
  <c r="I970" i="33"/>
  <c r="J970" i="33"/>
  <c r="K970" i="33"/>
  <c r="L970" i="33"/>
  <c r="M970" i="33"/>
  <c r="N970" i="33"/>
  <c r="O970" i="33"/>
  <c r="D971" i="33"/>
  <c r="E971" i="33"/>
  <c r="F971" i="33"/>
  <c r="G971" i="33"/>
  <c r="H971" i="33"/>
  <c r="I971" i="33"/>
  <c r="J971" i="33"/>
  <c r="K971" i="33"/>
  <c r="L971" i="33"/>
  <c r="M971" i="33"/>
  <c r="N971" i="33"/>
  <c r="O971" i="33"/>
  <c r="D972" i="33"/>
  <c r="E972" i="33"/>
  <c r="F972" i="33"/>
  <c r="G972" i="33"/>
  <c r="H972" i="33"/>
  <c r="I972" i="33"/>
  <c r="J972" i="33"/>
  <c r="K972" i="33"/>
  <c r="L972" i="33"/>
  <c r="M972" i="33"/>
  <c r="N972" i="33"/>
  <c r="O972" i="33"/>
  <c r="D973" i="33"/>
  <c r="E973" i="33"/>
  <c r="F973" i="33"/>
  <c r="G973" i="33"/>
  <c r="H973" i="33"/>
  <c r="I973" i="33"/>
  <c r="J973" i="33"/>
  <c r="K973" i="33"/>
  <c r="L973" i="33"/>
  <c r="M973" i="33"/>
  <c r="N973" i="33"/>
  <c r="O973" i="33"/>
  <c r="D974" i="33"/>
  <c r="E974" i="33"/>
  <c r="F974" i="33"/>
  <c r="G974" i="33"/>
  <c r="H974" i="33"/>
  <c r="I974" i="33"/>
  <c r="J974" i="33"/>
  <c r="K974" i="33"/>
  <c r="L974" i="33"/>
  <c r="M974" i="33"/>
  <c r="N974" i="33"/>
  <c r="O974" i="33"/>
  <c r="D975" i="33"/>
  <c r="E975" i="33"/>
  <c r="F975" i="33"/>
  <c r="G975" i="33"/>
  <c r="H975" i="33"/>
  <c r="I975" i="33"/>
  <c r="J975" i="33"/>
  <c r="K975" i="33"/>
  <c r="L975" i="33"/>
  <c r="M975" i="33"/>
  <c r="N975" i="33"/>
  <c r="O975" i="33"/>
  <c r="D976" i="33"/>
  <c r="E976" i="33"/>
  <c r="F976" i="33"/>
  <c r="G976" i="33"/>
  <c r="H976" i="33"/>
  <c r="I976" i="33"/>
  <c r="J976" i="33"/>
  <c r="K976" i="33"/>
  <c r="L976" i="33"/>
  <c r="M976" i="33"/>
  <c r="N976" i="33"/>
  <c r="O976" i="33"/>
  <c r="D977" i="33"/>
  <c r="E977" i="33"/>
  <c r="F977" i="33"/>
  <c r="G977" i="33"/>
  <c r="H977" i="33"/>
  <c r="I977" i="33"/>
  <c r="J977" i="33"/>
  <c r="K977" i="33"/>
  <c r="L977" i="33"/>
  <c r="M977" i="33"/>
  <c r="N977" i="33"/>
  <c r="O977" i="33"/>
  <c r="D978" i="33"/>
  <c r="E978" i="33"/>
  <c r="F978" i="33"/>
  <c r="G978" i="33"/>
  <c r="H978" i="33"/>
  <c r="I978" i="33"/>
  <c r="J978" i="33"/>
  <c r="K978" i="33"/>
  <c r="L978" i="33"/>
  <c r="M978" i="33"/>
  <c r="N978" i="33"/>
  <c r="O978" i="33"/>
  <c r="D979" i="33"/>
  <c r="E979" i="33"/>
  <c r="F979" i="33"/>
  <c r="G979" i="33"/>
  <c r="H979" i="33"/>
  <c r="I979" i="33"/>
  <c r="J979" i="33"/>
  <c r="K979" i="33"/>
  <c r="L979" i="33"/>
  <c r="M979" i="33"/>
  <c r="N979" i="33"/>
  <c r="O979" i="33"/>
  <c r="D980" i="33"/>
  <c r="E980" i="33"/>
  <c r="F980" i="33"/>
  <c r="G980" i="33"/>
  <c r="H980" i="33"/>
  <c r="I980" i="33"/>
  <c r="J980" i="33"/>
  <c r="K980" i="33"/>
  <c r="L980" i="33"/>
  <c r="M980" i="33"/>
  <c r="N980" i="33"/>
  <c r="O980" i="33"/>
  <c r="D981" i="33"/>
  <c r="E981" i="33"/>
  <c r="F981" i="33"/>
  <c r="G981" i="33"/>
  <c r="H981" i="33"/>
  <c r="I981" i="33"/>
  <c r="J981" i="33"/>
  <c r="K981" i="33"/>
  <c r="L981" i="33"/>
  <c r="M981" i="33"/>
  <c r="N981" i="33"/>
  <c r="O981" i="33"/>
  <c r="D982" i="33"/>
  <c r="E982" i="33"/>
  <c r="F982" i="33"/>
  <c r="G982" i="33"/>
  <c r="H982" i="33"/>
  <c r="I982" i="33"/>
  <c r="J982" i="33"/>
  <c r="K982" i="33"/>
  <c r="L982" i="33"/>
  <c r="M982" i="33"/>
  <c r="N982" i="33"/>
  <c r="O982" i="33"/>
  <c r="D983" i="33"/>
  <c r="E983" i="33"/>
  <c r="F983" i="33"/>
  <c r="G983" i="33"/>
  <c r="H983" i="33"/>
  <c r="I983" i="33"/>
  <c r="J983" i="33"/>
  <c r="K983" i="33"/>
  <c r="L983" i="33"/>
  <c r="M983" i="33"/>
  <c r="N983" i="33"/>
  <c r="O983" i="33"/>
  <c r="D984" i="33"/>
  <c r="E984" i="33"/>
  <c r="F984" i="33"/>
  <c r="G984" i="33"/>
  <c r="H984" i="33"/>
  <c r="I984" i="33"/>
  <c r="J984" i="33"/>
  <c r="K984" i="33"/>
  <c r="L984" i="33"/>
  <c r="M984" i="33"/>
  <c r="N984" i="33"/>
  <c r="O984" i="33"/>
  <c r="D985" i="33"/>
  <c r="E985" i="33"/>
  <c r="F985" i="33"/>
  <c r="G985" i="33"/>
  <c r="H985" i="33"/>
  <c r="I985" i="33"/>
  <c r="J985" i="33"/>
  <c r="K985" i="33"/>
  <c r="L985" i="33"/>
  <c r="M985" i="33"/>
  <c r="N985" i="33"/>
  <c r="O985" i="33"/>
  <c r="D986" i="33"/>
  <c r="E986" i="33"/>
  <c r="F986" i="33"/>
  <c r="G986" i="33"/>
  <c r="H986" i="33"/>
  <c r="I986" i="33"/>
  <c r="J986" i="33"/>
  <c r="K986" i="33"/>
  <c r="L986" i="33"/>
  <c r="M986" i="33"/>
  <c r="N986" i="33"/>
  <c r="O986" i="33"/>
  <c r="D987" i="33"/>
  <c r="E987" i="33"/>
  <c r="F987" i="33"/>
  <c r="G987" i="33"/>
  <c r="H987" i="33"/>
  <c r="I987" i="33"/>
  <c r="J987" i="33"/>
  <c r="K987" i="33"/>
  <c r="L987" i="33"/>
  <c r="M987" i="33"/>
  <c r="N987" i="33"/>
  <c r="O987" i="33"/>
  <c r="D988" i="33"/>
  <c r="E988" i="33"/>
  <c r="F988" i="33"/>
  <c r="G988" i="33"/>
  <c r="H988" i="33"/>
  <c r="I988" i="33"/>
  <c r="J988" i="33"/>
  <c r="K988" i="33"/>
  <c r="L988" i="33"/>
  <c r="M988" i="33"/>
  <c r="N988" i="33"/>
  <c r="O988" i="33"/>
  <c r="D989" i="33"/>
  <c r="E989" i="33"/>
  <c r="F989" i="33"/>
  <c r="G989" i="33"/>
  <c r="H989" i="33"/>
  <c r="I989" i="33"/>
  <c r="J989" i="33"/>
  <c r="K989" i="33"/>
  <c r="L989" i="33"/>
  <c r="M989" i="33"/>
  <c r="N989" i="33"/>
  <c r="O989" i="33"/>
  <c r="D990" i="33"/>
  <c r="E990" i="33"/>
  <c r="F990" i="33"/>
  <c r="G990" i="33"/>
  <c r="H990" i="33"/>
  <c r="I990" i="33"/>
  <c r="J990" i="33"/>
  <c r="K990" i="33"/>
  <c r="L990" i="33"/>
  <c r="M990" i="33"/>
  <c r="N990" i="33"/>
  <c r="O990" i="33"/>
  <c r="D991" i="33"/>
  <c r="E991" i="33"/>
  <c r="F991" i="33"/>
  <c r="G991" i="33"/>
  <c r="H991" i="33"/>
  <c r="I991" i="33"/>
  <c r="J991" i="33"/>
  <c r="K991" i="33"/>
  <c r="L991" i="33"/>
  <c r="M991" i="33"/>
  <c r="N991" i="33"/>
  <c r="O991" i="33"/>
  <c r="D992" i="33"/>
  <c r="E992" i="33"/>
  <c r="F992" i="33"/>
  <c r="G992" i="33"/>
  <c r="H992" i="33"/>
  <c r="I992" i="33"/>
  <c r="J992" i="33"/>
  <c r="K992" i="33"/>
  <c r="L992" i="33"/>
  <c r="M992" i="33"/>
  <c r="N992" i="33"/>
  <c r="O992" i="33"/>
  <c r="D993" i="33"/>
  <c r="E993" i="33"/>
  <c r="F993" i="33"/>
  <c r="G993" i="33"/>
  <c r="H993" i="33"/>
  <c r="I993" i="33"/>
  <c r="J993" i="33"/>
  <c r="K993" i="33"/>
  <c r="L993" i="33"/>
  <c r="M993" i="33"/>
  <c r="N993" i="33"/>
  <c r="O993" i="33"/>
  <c r="D994" i="33"/>
  <c r="E994" i="33"/>
  <c r="F994" i="33"/>
  <c r="G994" i="33"/>
  <c r="H994" i="33"/>
  <c r="I994" i="33"/>
  <c r="J994" i="33"/>
  <c r="K994" i="33"/>
  <c r="L994" i="33"/>
  <c r="M994" i="33"/>
  <c r="N994" i="33"/>
  <c r="O994" i="33"/>
  <c r="D995" i="33"/>
  <c r="E995" i="33"/>
  <c r="F995" i="33"/>
  <c r="G995" i="33"/>
  <c r="H995" i="33"/>
  <c r="I995" i="33"/>
  <c r="J995" i="33"/>
  <c r="K995" i="33"/>
  <c r="L995" i="33"/>
  <c r="M995" i="33"/>
  <c r="N995" i="33"/>
  <c r="O995" i="33"/>
  <c r="D996" i="33"/>
  <c r="E996" i="33"/>
  <c r="F996" i="33"/>
  <c r="G996" i="33"/>
  <c r="H996" i="33"/>
  <c r="I996" i="33"/>
  <c r="J996" i="33"/>
  <c r="K996" i="33"/>
  <c r="L996" i="33"/>
  <c r="M996" i="33"/>
  <c r="N996" i="33"/>
  <c r="O996" i="33"/>
  <c r="D997" i="33"/>
  <c r="E997" i="33"/>
  <c r="F997" i="33"/>
  <c r="G997" i="33"/>
  <c r="H997" i="33"/>
  <c r="I997" i="33"/>
  <c r="J997" i="33"/>
  <c r="K997" i="33"/>
  <c r="L997" i="33"/>
  <c r="M997" i="33"/>
  <c r="N997" i="33"/>
  <c r="O997" i="33"/>
  <c r="D998" i="33"/>
  <c r="E998" i="33"/>
  <c r="F998" i="33"/>
  <c r="G998" i="33"/>
  <c r="H998" i="33"/>
  <c r="I998" i="33"/>
  <c r="J998" i="33"/>
  <c r="K998" i="33"/>
  <c r="L998" i="33"/>
  <c r="M998" i="33"/>
  <c r="N998" i="33"/>
  <c r="O998" i="33"/>
  <c r="D999" i="33"/>
  <c r="E999" i="33"/>
  <c r="F999" i="33"/>
  <c r="G999" i="33"/>
  <c r="H999" i="33"/>
  <c r="I999" i="33"/>
  <c r="J999" i="33"/>
  <c r="K999" i="33"/>
  <c r="L999" i="33"/>
  <c r="M999" i="33"/>
  <c r="N999" i="33"/>
  <c r="O999" i="33"/>
  <c r="D1000" i="33"/>
  <c r="E1000" i="33"/>
  <c r="F1000" i="33"/>
  <c r="G1000" i="33"/>
  <c r="H1000" i="33"/>
  <c r="I1000" i="33"/>
  <c r="J1000" i="33"/>
  <c r="K1000" i="33"/>
  <c r="L1000" i="33"/>
  <c r="M1000" i="33"/>
  <c r="N1000" i="33"/>
  <c r="O1000" i="33"/>
  <c r="D1001" i="33"/>
  <c r="E1001" i="33"/>
  <c r="F1001" i="33"/>
  <c r="G1001" i="33"/>
  <c r="H1001" i="33"/>
  <c r="I1001" i="33"/>
  <c r="J1001" i="33"/>
  <c r="K1001" i="33"/>
  <c r="L1001" i="33"/>
  <c r="M1001" i="33"/>
  <c r="N1001" i="33"/>
  <c r="O1001" i="33"/>
  <c r="D1002" i="33"/>
  <c r="E1002" i="33"/>
  <c r="F1002" i="33"/>
  <c r="G1002" i="33"/>
  <c r="H1002" i="33"/>
  <c r="I1002" i="33"/>
  <c r="J1002" i="33"/>
  <c r="K1002" i="33"/>
  <c r="L1002" i="33"/>
  <c r="M1002" i="33"/>
  <c r="N1002" i="33"/>
  <c r="O1002" i="33"/>
  <c r="D1003" i="33"/>
  <c r="E1003" i="33"/>
  <c r="F1003" i="33"/>
  <c r="G1003" i="33"/>
  <c r="H1003" i="33"/>
  <c r="I1003" i="33"/>
  <c r="J1003" i="33"/>
  <c r="K1003" i="33"/>
  <c r="L1003" i="33"/>
  <c r="M1003" i="33"/>
  <c r="N1003" i="33"/>
  <c r="O1003" i="33"/>
  <c r="D1004" i="33"/>
  <c r="E1004" i="33"/>
  <c r="F1004" i="33"/>
  <c r="G1004" i="33"/>
  <c r="H1004" i="33"/>
  <c r="I1004" i="33"/>
  <c r="J1004" i="33"/>
  <c r="K1004" i="33"/>
  <c r="L1004" i="33"/>
  <c r="M1004" i="33"/>
  <c r="N1004" i="33"/>
  <c r="O1004" i="33"/>
  <c r="D1005" i="33"/>
  <c r="E1005" i="33"/>
  <c r="F1005" i="33"/>
  <c r="G1005" i="33"/>
  <c r="H1005" i="33"/>
  <c r="I1005" i="33"/>
  <c r="J1005" i="33"/>
  <c r="K1005" i="33"/>
  <c r="L1005" i="33"/>
  <c r="M1005" i="33"/>
  <c r="N1005" i="33"/>
  <c r="O1005" i="33"/>
  <c r="D1006" i="33"/>
  <c r="E1006" i="33"/>
  <c r="F1006" i="33"/>
  <c r="G1006" i="33"/>
  <c r="H1006" i="33"/>
  <c r="I1006" i="33"/>
  <c r="J1006" i="33"/>
  <c r="K1006" i="33"/>
  <c r="L1006" i="33"/>
  <c r="M1006" i="33"/>
  <c r="N1006" i="33"/>
  <c r="O1006" i="33"/>
  <c r="D1007" i="33"/>
  <c r="E1007" i="33"/>
  <c r="F1007" i="33"/>
  <c r="G1007" i="33"/>
  <c r="H1007" i="33"/>
  <c r="I1007" i="33"/>
  <c r="J1007" i="33"/>
  <c r="K1007" i="33"/>
  <c r="L1007" i="33"/>
  <c r="M1007" i="33"/>
  <c r="N1007" i="33"/>
  <c r="O1007" i="33"/>
  <c r="D1008" i="33"/>
  <c r="E1008" i="33"/>
  <c r="F1008" i="33"/>
  <c r="G1008" i="33"/>
  <c r="H1008" i="33"/>
  <c r="I1008" i="33"/>
  <c r="J1008" i="33"/>
  <c r="K1008" i="33"/>
  <c r="L1008" i="33"/>
  <c r="M1008" i="33"/>
  <c r="N1008" i="33"/>
  <c r="O1008" i="33"/>
  <c r="D1009" i="33"/>
  <c r="E1009" i="33"/>
  <c r="F1009" i="33"/>
  <c r="G1009" i="33"/>
  <c r="H1009" i="33"/>
  <c r="I1009" i="33"/>
  <c r="J1009" i="33"/>
  <c r="K1009" i="33"/>
  <c r="L1009" i="33"/>
  <c r="M1009" i="33"/>
  <c r="N1009" i="33"/>
  <c r="O1009" i="33"/>
  <c r="D1010" i="33"/>
  <c r="E1010" i="33"/>
  <c r="F1010" i="33"/>
  <c r="G1010" i="33"/>
  <c r="H1010" i="33"/>
  <c r="I1010" i="33"/>
  <c r="J1010" i="33"/>
  <c r="K1010" i="33"/>
  <c r="L1010" i="33"/>
  <c r="M1010" i="33"/>
  <c r="N1010" i="33"/>
  <c r="O1010" i="33"/>
  <c r="D1011" i="33"/>
  <c r="E1011" i="33"/>
  <c r="F1011" i="33"/>
  <c r="G1011" i="33"/>
  <c r="H1011" i="33"/>
  <c r="I1011" i="33"/>
  <c r="J1011" i="33"/>
  <c r="K1011" i="33"/>
  <c r="L1011" i="33"/>
  <c r="M1011" i="33"/>
  <c r="N1011" i="33"/>
  <c r="O1011" i="33"/>
  <c r="D1012" i="33"/>
  <c r="E1012" i="33"/>
  <c r="F1012" i="33"/>
  <c r="G1012" i="33"/>
  <c r="H1012" i="33"/>
  <c r="I1012" i="33"/>
  <c r="J1012" i="33"/>
  <c r="K1012" i="33"/>
  <c r="L1012" i="33"/>
  <c r="M1012" i="33"/>
  <c r="N1012" i="33"/>
  <c r="O1012" i="33"/>
  <c r="D1013" i="33"/>
  <c r="E1013" i="33"/>
  <c r="F1013" i="33"/>
  <c r="G1013" i="33"/>
  <c r="H1013" i="33"/>
  <c r="I1013" i="33"/>
  <c r="J1013" i="33"/>
  <c r="K1013" i="33"/>
  <c r="L1013" i="33"/>
  <c r="M1013" i="33"/>
  <c r="N1013" i="33"/>
  <c r="O1013" i="33"/>
  <c r="D1014" i="33"/>
  <c r="E1014" i="33"/>
  <c r="F1014" i="33"/>
  <c r="G1014" i="33"/>
  <c r="H1014" i="33"/>
  <c r="I1014" i="33"/>
  <c r="J1014" i="33"/>
  <c r="K1014" i="33"/>
  <c r="L1014" i="33"/>
  <c r="M1014" i="33"/>
  <c r="N1014" i="33"/>
  <c r="O1014" i="33"/>
  <c r="D1015" i="33"/>
  <c r="E1015" i="33"/>
  <c r="F1015" i="33"/>
  <c r="G1015" i="33"/>
  <c r="H1015" i="33"/>
  <c r="I1015" i="33"/>
  <c r="J1015" i="33"/>
  <c r="K1015" i="33"/>
  <c r="L1015" i="33"/>
  <c r="M1015" i="33"/>
  <c r="N1015" i="33"/>
  <c r="O1015" i="33"/>
  <c r="D1016" i="33"/>
  <c r="E1016" i="33"/>
  <c r="F1016" i="33"/>
  <c r="G1016" i="33"/>
  <c r="H1016" i="33"/>
  <c r="I1016" i="33"/>
  <c r="J1016" i="33"/>
  <c r="K1016" i="33"/>
  <c r="L1016" i="33"/>
  <c r="M1016" i="33"/>
  <c r="N1016" i="33"/>
  <c r="O1016" i="33"/>
  <c r="D1017" i="33"/>
  <c r="E1017" i="33"/>
  <c r="F1017" i="33"/>
  <c r="G1017" i="33"/>
  <c r="H1017" i="33"/>
  <c r="I1017" i="33"/>
  <c r="J1017" i="33"/>
  <c r="K1017" i="33"/>
  <c r="L1017" i="33"/>
  <c r="M1017" i="33"/>
  <c r="N1017" i="33"/>
  <c r="O1017" i="33"/>
  <c r="D1018" i="33"/>
  <c r="E1018" i="33"/>
  <c r="F1018" i="33"/>
  <c r="G1018" i="33"/>
  <c r="H1018" i="33"/>
  <c r="I1018" i="33"/>
  <c r="J1018" i="33"/>
  <c r="K1018" i="33"/>
  <c r="L1018" i="33"/>
  <c r="M1018" i="33"/>
  <c r="N1018" i="33"/>
  <c r="O1018" i="33"/>
  <c r="D1019" i="33"/>
  <c r="E1019" i="33"/>
  <c r="F1019" i="33"/>
  <c r="G1019" i="33"/>
  <c r="H1019" i="33"/>
  <c r="I1019" i="33"/>
  <c r="J1019" i="33"/>
  <c r="K1019" i="33"/>
  <c r="L1019" i="33"/>
  <c r="M1019" i="33"/>
  <c r="N1019" i="33"/>
  <c r="O1019" i="33"/>
  <c r="D1020" i="33"/>
  <c r="E1020" i="33"/>
  <c r="F1020" i="33"/>
  <c r="G1020" i="33"/>
  <c r="H1020" i="33"/>
  <c r="I1020" i="33"/>
  <c r="J1020" i="33"/>
  <c r="K1020" i="33"/>
  <c r="L1020" i="33"/>
  <c r="M1020" i="33"/>
  <c r="N1020" i="33"/>
  <c r="O1020" i="33"/>
  <c r="D1021" i="33"/>
  <c r="E1021" i="33"/>
  <c r="F1021" i="33"/>
  <c r="G1021" i="33"/>
  <c r="H1021" i="33"/>
  <c r="I1021" i="33"/>
  <c r="J1021" i="33"/>
  <c r="K1021" i="33"/>
  <c r="L1021" i="33"/>
  <c r="M1021" i="33"/>
  <c r="N1021" i="33"/>
  <c r="O1021" i="33"/>
  <c r="D1022" i="33"/>
  <c r="E1022" i="33"/>
  <c r="F1022" i="33"/>
  <c r="G1022" i="33"/>
  <c r="H1022" i="33"/>
  <c r="I1022" i="33"/>
  <c r="J1022" i="33"/>
  <c r="K1022" i="33"/>
  <c r="L1022" i="33"/>
  <c r="M1022" i="33"/>
  <c r="N1022" i="33"/>
  <c r="O1022" i="33"/>
  <c r="D1023" i="33"/>
  <c r="E1023" i="33"/>
  <c r="F1023" i="33"/>
  <c r="G1023" i="33"/>
  <c r="H1023" i="33"/>
  <c r="I1023" i="33"/>
  <c r="J1023" i="33"/>
  <c r="K1023" i="33"/>
  <c r="L1023" i="33"/>
  <c r="M1023" i="33"/>
  <c r="N1023" i="33"/>
  <c r="O1023" i="33"/>
  <c r="D1024" i="33"/>
  <c r="E1024" i="33"/>
  <c r="F1024" i="33"/>
  <c r="G1024" i="33"/>
  <c r="H1024" i="33"/>
  <c r="I1024" i="33"/>
  <c r="J1024" i="33"/>
  <c r="K1024" i="33"/>
  <c r="L1024" i="33"/>
  <c r="M1024" i="33"/>
  <c r="N1024" i="33"/>
  <c r="O1024" i="33"/>
  <c r="D1025" i="33"/>
  <c r="E1025" i="33"/>
  <c r="F1025" i="33"/>
  <c r="G1025" i="33"/>
  <c r="H1025" i="33"/>
  <c r="I1025" i="33"/>
  <c r="J1025" i="33"/>
  <c r="K1025" i="33"/>
  <c r="L1025" i="33"/>
  <c r="M1025" i="33"/>
  <c r="N1025" i="33"/>
  <c r="O1025" i="33"/>
  <c r="D1026" i="33"/>
  <c r="E1026" i="33"/>
  <c r="F1026" i="33"/>
  <c r="G1026" i="33"/>
  <c r="H1026" i="33"/>
  <c r="I1026" i="33"/>
  <c r="J1026" i="33"/>
  <c r="K1026" i="33"/>
  <c r="L1026" i="33"/>
  <c r="M1026" i="33"/>
  <c r="N1026" i="33"/>
  <c r="O1026" i="33"/>
  <c r="D1027" i="33"/>
  <c r="E1027" i="33"/>
  <c r="F1027" i="33"/>
  <c r="G1027" i="33"/>
  <c r="H1027" i="33"/>
  <c r="I1027" i="33"/>
  <c r="J1027" i="33"/>
  <c r="K1027" i="33"/>
  <c r="L1027" i="33"/>
  <c r="M1027" i="33"/>
  <c r="N1027" i="33"/>
  <c r="O1027" i="33"/>
  <c r="D1028" i="33"/>
  <c r="E1028" i="33"/>
  <c r="F1028" i="33"/>
  <c r="G1028" i="33"/>
  <c r="H1028" i="33"/>
  <c r="I1028" i="33"/>
  <c r="J1028" i="33"/>
  <c r="K1028" i="33"/>
  <c r="L1028" i="33"/>
  <c r="M1028" i="33"/>
  <c r="N1028" i="33"/>
  <c r="O1028" i="33"/>
  <c r="D1029" i="33"/>
  <c r="E1029" i="33"/>
  <c r="F1029" i="33"/>
  <c r="G1029" i="33"/>
  <c r="H1029" i="33"/>
  <c r="I1029" i="33"/>
  <c r="J1029" i="33"/>
  <c r="K1029" i="33"/>
  <c r="L1029" i="33"/>
  <c r="M1029" i="33"/>
  <c r="N1029" i="33"/>
  <c r="O1029" i="33"/>
  <c r="D1030" i="33"/>
  <c r="E1030" i="33"/>
  <c r="F1030" i="33"/>
  <c r="G1030" i="33"/>
  <c r="H1030" i="33"/>
  <c r="I1030" i="33"/>
  <c r="J1030" i="33"/>
  <c r="K1030" i="33"/>
  <c r="L1030" i="33"/>
  <c r="M1030" i="33"/>
  <c r="N1030" i="33"/>
  <c r="O1030" i="33"/>
  <c r="D1031" i="33"/>
  <c r="E1031" i="33"/>
  <c r="F1031" i="33"/>
  <c r="G1031" i="33"/>
  <c r="H1031" i="33"/>
  <c r="I1031" i="33"/>
  <c r="J1031" i="33"/>
  <c r="K1031" i="33"/>
  <c r="L1031" i="33"/>
  <c r="M1031" i="33"/>
  <c r="N1031" i="33"/>
  <c r="O1031" i="33"/>
  <c r="D1032" i="33"/>
  <c r="E1032" i="33"/>
  <c r="F1032" i="33"/>
  <c r="G1032" i="33"/>
  <c r="H1032" i="33"/>
  <c r="I1032" i="33"/>
  <c r="J1032" i="33"/>
  <c r="K1032" i="33"/>
  <c r="L1032" i="33"/>
  <c r="M1032" i="33"/>
  <c r="N1032" i="33"/>
  <c r="O1032" i="33"/>
  <c r="D1033" i="33"/>
  <c r="E1033" i="33"/>
  <c r="F1033" i="33"/>
  <c r="G1033" i="33"/>
  <c r="H1033" i="33"/>
  <c r="I1033" i="33"/>
  <c r="J1033" i="33"/>
  <c r="K1033" i="33"/>
  <c r="L1033" i="33"/>
  <c r="M1033" i="33"/>
  <c r="N1033" i="33"/>
  <c r="O1033" i="33"/>
  <c r="D1034" i="33"/>
  <c r="E1034" i="33"/>
  <c r="F1034" i="33"/>
  <c r="G1034" i="33"/>
  <c r="H1034" i="33"/>
  <c r="I1034" i="33"/>
  <c r="J1034" i="33"/>
  <c r="K1034" i="33"/>
  <c r="L1034" i="33"/>
  <c r="M1034" i="33"/>
  <c r="N1034" i="33"/>
  <c r="O1034" i="33"/>
  <c r="D1035" i="33"/>
  <c r="E1035" i="33"/>
  <c r="F1035" i="33"/>
  <c r="G1035" i="33"/>
  <c r="H1035" i="33"/>
  <c r="I1035" i="33"/>
  <c r="J1035" i="33"/>
  <c r="K1035" i="33"/>
  <c r="L1035" i="33"/>
  <c r="M1035" i="33"/>
  <c r="N1035" i="33"/>
  <c r="O1035" i="33"/>
  <c r="D1036" i="33"/>
  <c r="E1036" i="33"/>
  <c r="F1036" i="33"/>
  <c r="G1036" i="33"/>
  <c r="H1036" i="33"/>
  <c r="I1036" i="33"/>
  <c r="J1036" i="33"/>
  <c r="K1036" i="33"/>
  <c r="L1036" i="33"/>
  <c r="M1036" i="33"/>
  <c r="N1036" i="33"/>
  <c r="O1036" i="33"/>
  <c r="D1037" i="33"/>
  <c r="E1037" i="33"/>
  <c r="F1037" i="33"/>
  <c r="G1037" i="33"/>
  <c r="H1037" i="33"/>
  <c r="I1037" i="33"/>
  <c r="J1037" i="33"/>
  <c r="K1037" i="33"/>
  <c r="L1037" i="33"/>
  <c r="M1037" i="33"/>
  <c r="N1037" i="33"/>
  <c r="O1037" i="33"/>
  <c r="D1038" i="33"/>
  <c r="E1038" i="33"/>
  <c r="F1038" i="33"/>
  <c r="G1038" i="33"/>
  <c r="H1038" i="33"/>
  <c r="I1038" i="33"/>
  <c r="J1038" i="33"/>
  <c r="K1038" i="33"/>
  <c r="L1038" i="33"/>
  <c r="M1038" i="33"/>
  <c r="N1038" i="33"/>
  <c r="O1038" i="33"/>
  <c r="D1039" i="33"/>
  <c r="E1039" i="33"/>
  <c r="F1039" i="33"/>
  <c r="G1039" i="33"/>
  <c r="H1039" i="33"/>
  <c r="I1039" i="33"/>
  <c r="J1039" i="33"/>
  <c r="K1039" i="33"/>
  <c r="L1039" i="33"/>
  <c r="M1039" i="33"/>
  <c r="N1039" i="33"/>
  <c r="O1039" i="33"/>
  <c r="D1040" i="33"/>
  <c r="E1040" i="33"/>
  <c r="F1040" i="33"/>
  <c r="G1040" i="33"/>
  <c r="H1040" i="33"/>
  <c r="I1040" i="33"/>
  <c r="J1040" i="33"/>
  <c r="K1040" i="33"/>
  <c r="L1040" i="33"/>
  <c r="M1040" i="33"/>
  <c r="N1040" i="33"/>
  <c r="O1040" i="33"/>
  <c r="D1041" i="33"/>
  <c r="E1041" i="33"/>
  <c r="F1041" i="33"/>
  <c r="G1041" i="33"/>
  <c r="H1041" i="33"/>
  <c r="I1041" i="33"/>
  <c r="J1041" i="33"/>
  <c r="K1041" i="33"/>
  <c r="L1041" i="33"/>
  <c r="M1041" i="33"/>
  <c r="N1041" i="33"/>
  <c r="O1041" i="33"/>
  <c r="D1042" i="33"/>
  <c r="E1042" i="33"/>
  <c r="F1042" i="33"/>
  <c r="G1042" i="33"/>
  <c r="H1042" i="33"/>
  <c r="I1042" i="33"/>
  <c r="J1042" i="33"/>
  <c r="K1042" i="33"/>
  <c r="L1042" i="33"/>
  <c r="M1042" i="33"/>
  <c r="N1042" i="33"/>
  <c r="O1042" i="33"/>
  <c r="D1043" i="33"/>
  <c r="E1043" i="33"/>
  <c r="F1043" i="33"/>
  <c r="G1043" i="33"/>
  <c r="H1043" i="33"/>
  <c r="I1043" i="33"/>
  <c r="J1043" i="33"/>
  <c r="K1043" i="33"/>
  <c r="L1043" i="33"/>
  <c r="M1043" i="33"/>
  <c r="N1043" i="33"/>
  <c r="O1043" i="33"/>
  <c r="D1044" i="33"/>
  <c r="E1044" i="33"/>
  <c r="F1044" i="33"/>
  <c r="G1044" i="33"/>
  <c r="H1044" i="33"/>
  <c r="I1044" i="33"/>
  <c r="J1044" i="33"/>
  <c r="K1044" i="33"/>
  <c r="L1044" i="33"/>
  <c r="M1044" i="33"/>
  <c r="N1044" i="33"/>
  <c r="O1044" i="33"/>
  <c r="D1045" i="33"/>
  <c r="E1045" i="33"/>
  <c r="F1045" i="33"/>
  <c r="G1045" i="33"/>
  <c r="H1045" i="33"/>
  <c r="I1045" i="33"/>
  <c r="J1045" i="33"/>
  <c r="K1045" i="33"/>
  <c r="L1045" i="33"/>
  <c r="M1045" i="33"/>
  <c r="N1045" i="33"/>
  <c r="O1045" i="33"/>
  <c r="D1046" i="33"/>
  <c r="E1046" i="33"/>
  <c r="F1046" i="33"/>
  <c r="G1046" i="33"/>
  <c r="H1046" i="33"/>
  <c r="I1046" i="33"/>
  <c r="J1046" i="33"/>
  <c r="K1046" i="33"/>
  <c r="L1046" i="33"/>
  <c r="M1046" i="33"/>
  <c r="N1046" i="33"/>
  <c r="O1046" i="33"/>
  <c r="D1047" i="33"/>
  <c r="E1047" i="33"/>
  <c r="F1047" i="33"/>
  <c r="G1047" i="33"/>
  <c r="H1047" i="33"/>
  <c r="I1047" i="33"/>
  <c r="J1047" i="33"/>
  <c r="K1047" i="33"/>
  <c r="L1047" i="33"/>
  <c r="M1047" i="33"/>
  <c r="N1047" i="33"/>
  <c r="O1047" i="33"/>
  <c r="D1048" i="33"/>
  <c r="E1048" i="33"/>
  <c r="F1048" i="33"/>
  <c r="G1048" i="33"/>
  <c r="H1048" i="33"/>
  <c r="I1048" i="33"/>
  <c r="J1048" i="33"/>
  <c r="K1048" i="33"/>
  <c r="L1048" i="33"/>
  <c r="M1048" i="33"/>
  <c r="N1048" i="33"/>
  <c r="O1048" i="33"/>
  <c r="D1049" i="33"/>
  <c r="E1049" i="33"/>
  <c r="F1049" i="33"/>
  <c r="G1049" i="33"/>
  <c r="H1049" i="33"/>
  <c r="I1049" i="33"/>
  <c r="J1049" i="33"/>
  <c r="K1049" i="33"/>
  <c r="L1049" i="33"/>
  <c r="M1049" i="33"/>
  <c r="N1049" i="33"/>
  <c r="O1049" i="33"/>
  <c r="D1050" i="33"/>
  <c r="E1050" i="33"/>
  <c r="F1050" i="33"/>
  <c r="G1050" i="33"/>
  <c r="H1050" i="33"/>
  <c r="I1050" i="33"/>
  <c r="J1050" i="33"/>
  <c r="K1050" i="33"/>
  <c r="L1050" i="33"/>
  <c r="M1050" i="33"/>
  <c r="N1050" i="33"/>
  <c r="O1050" i="33"/>
  <c r="D1051" i="33"/>
  <c r="E1051" i="33"/>
  <c r="F1051" i="33"/>
  <c r="G1051" i="33"/>
  <c r="H1051" i="33"/>
  <c r="I1051" i="33"/>
  <c r="J1051" i="33"/>
  <c r="K1051" i="33"/>
  <c r="L1051" i="33"/>
  <c r="M1051" i="33"/>
  <c r="N1051" i="33"/>
  <c r="O1051" i="33"/>
  <c r="D1052" i="33"/>
  <c r="E1052" i="33"/>
  <c r="F1052" i="33"/>
  <c r="G1052" i="33"/>
  <c r="H1052" i="33"/>
  <c r="I1052" i="33"/>
  <c r="J1052" i="33"/>
  <c r="K1052" i="33"/>
  <c r="L1052" i="33"/>
  <c r="M1052" i="33"/>
  <c r="N1052" i="33"/>
  <c r="O1052" i="33"/>
  <c r="D1053" i="33"/>
  <c r="E1053" i="33"/>
  <c r="F1053" i="33"/>
  <c r="G1053" i="33"/>
  <c r="H1053" i="33"/>
  <c r="I1053" i="33"/>
  <c r="J1053" i="33"/>
  <c r="K1053" i="33"/>
  <c r="L1053" i="33"/>
  <c r="M1053" i="33"/>
  <c r="N1053" i="33"/>
  <c r="O1053" i="33"/>
  <c r="D1054" i="33"/>
  <c r="E1054" i="33"/>
  <c r="F1054" i="33"/>
  <c r="G1054" i="33"/>
  <c r="H1054" i="33"/>
  <c r="I1054" i="33"/>
  <c r="J1054" i="33"/>
  <c r="K1054" i="33"/>
  <c r="L1054" i="33"/>
  <c r="M1054" i="33"/>
  <c r="N1054" i="33"/>
  <c r="O1054" i="33"/>
  <c r="D1055" i="33"/>
  <c r="E1055" i="33"/>
  <c r="F1055" i="33"/>
  <c r="G1055" i="33"/>
  <c r="H1055" i="33"/>
  <c r="I1055" i="33"/>
  <c r="J1055" i="33"/>
  <c r="K1055" i="33"/>
  <c r="L1055" i="33"/>
  <c r="M1055" i="33"/>
  <c r="N1055" i="33"/>
  <c r="O1055" i="33"/>
  <c r="D1056" i="33"/>
  <c r="E1056" i="33"/>
  <c r="F1056" i="33"/>
  <c r="G1056" i="33"/>
  <c r="H1056" i="33"/>
  <c r="I1056" i="33"/>
  <c r="J1056" i="33"/>
  <c r="K1056" i="33"/>
  <c r="L1056" i="33"/>
  <c r="M1056" i="33"/>
  <c r="N1056" i="33"/>
  <c r="O1056" i="33"/>
  <c r="D1057" i="33"/>
  <c r="E1057" i="33"/>
  <c r="F1057" i="33"/>
  <c r="G1057" i="33"/>
  <c r="H1057" i="33"/>
  <c r="I1057" i="33"/>
  <c r="J1057" i="33"/>
  <c r="K1057" i="33"/>
  <c r="L1057" i="33"/>
  <c r="M1057" i="33"/>
  <c r="N1057" i="33"/>
  <c r="O1057" i="33"/>
  <c r="D1058" i="33"/>
  <c r="E1058" i="33"/>
  <c r="F1058" i="33"/>
  <c r="G1058" i="33"/>
  <c r="H1058" i="33"/>
  <c r="I1058" i="33"/>
  <c r="J1058" i="33"/>
  <c r="K1058" i="33"/>
  <c r="L1058" i="33"/>
  <c r="M1058" i="33"/>
  <c r="N1058" i="33"/>
  <c r="O1058" i="33"/>
  <c r="D1059" i="33"/>
  <c r="E1059" i="33"/>
  <c r="F1059" i="33"/>
  <c r="G1059" i="33"/>
  <c r="H1059" i="33"/>
  <c r="I1059" i="33"/>
  <c r="J1059" i="33"/>
  <c r="K1059" i="33"/>
  <c r="L1059" i="33"/>
  <c r="M1059" i="33"/>
  <c r="N1059" i="33"/>
  <c r="O1059" i="33"/>
  <c r="D1060" i="33"/>
  <c r="E1060" i="33"/>
  <c r="F1060" i="33"/>
  <c r="G1060" i="33"/>
  <c r="H1060" i="33"/>
  <c r="I1060" i="33"/>
  <c r="J1060" i="33"/>
  <c r="K1060" i="33"/>
  <c r="L1060" i="33"/>
  <c r="M1060" i="33"/>
  <c r="N1060" i="33"/>
  <c r="O1060" i="33"/>
  <c r="D1061" i="33"/>
  <c r="E1061" i="33"/>
  <c r="F1061" i="33"/>
  <c r="G1061" i="33"/>
  <c r="H1061" i="33"/>
  <c r="I1061" i="33"/>
  <c r="J1061" i="33"/>
  <c r="K1061" i="33"/>
  <c r="L1061" i="33"/>
  <c r="M1061" i="33"/>
  <c r="N1061" i="33"/>
  <c r="O1061" i="33"/>
  <c r="D1062" i="33"/>
  <c r="E1062" i="33"/>
  <c r="F1062" i="33"/>
  <c r="G1062" i="33"/>
  <c r="H1062" i="33"/>
  <c r="I1062" i="33"/>
  <c r="J1062" i="33"/>
  <c r="K1062" i="33"/>
  <c r="L1062" i="33"/>
  <c r="M1062" i="33"/>
  <c r="N1062" i="33"/>
  <c r="O1062" i="33"/>
  <c r="D1063" i="33"/>
  <c r="E1063" i="33"/>
  <c r="F1063" i="33"/>
  <c r="G1063" i="33"/>
  <c r="H1063" i="33"/>
  <c r="I1063" i="33"/>
  <c r="J1063" i="33"/>
  <c r="K1063" i="33"/>
  <c r="L1063" i="33"/>
  <c r="M1063" i="33"/>
  <c r="N1063" i="33"/>
  <c r="O1063" i="33"/>
  <c r="D1064" i="33"/>
  <c r="E1064" i="33"/>
  <c r="F1064" i="33"/>
  <c r="G1064" i="33"/>
  <c r="H1064" i="33"/>
  <c r="I1064" i="33"/>
  <c r="J1064" i="33"/>
  <c r="K1064" i="33"/>
  <c r="L1064" i="33"/>
  <c r="M1064" i="33"/>
  <c r="N1064" i="33"/>
  <c r="O1064" i="33"/>
  <c r="D1065" i="33"/>
  <c r="E1065" i="33"/>
  <c r="F1065" i="33"/>
  <c r="G1065" i="33"/>
  <c r="H1065" i="33"/>
  <c r="I1065" i="33"/>
  <c r="J1065" i="33"/>
  <c r="K1065" i="33"/>
  <c r="L1065" i="33"/>
  <c r="M1065" i="33"/>
  <c r="N1065" i="33"/>
  <c r="O1065" i="33"/>
  <c r="D1066" i="33"/>
  <c r="E1066" i="33"/>
  <c r="F1066" i="33"/>
  <c r="G1066" i="33"/>
  <c r="H1066" i="33"/>
  <c r="I1066" i="33"/>
  <c r="J1066" i="33"/>
  <c r="K1066" i="33"/>
  <c r="L1066" i="33"/>
  <c r="M1066" i="33"/>
  <c r="N1066" i="33"/>
  <c r="O1066" i="33"/>
  <c r="D1067" i="33"/>
  <c r="E1067" i="33"/>
  <c r="F1067" i="33"/>
  <c r="G1067" i="33"/>
  <c r="H1067" i="33"/>
  <c r="I1067" i="33"/>
  <c r="J1067" i="33"/>
  <c r="K1067" i="33"/>
  <c r="L1067" i="33"/>
  <c r="M1067" i="33"/>
  <c r="N1067" i="33"/>
  <c r="O1067" i="33"/>
  <c r="D1068" i="33"/>
  <c r="E1068" i="33"/>
  <c r="F1068" i="33"/>
  <c r="G1068" i="33"/>
  <c r="H1068" i="33"/>
  <c r="I1068" i="33"/>
  <c r="J1068" i="33"/>
  <c r="K1068" i="33"/>
  <c r="L1068" i="33"/>
  <c r="M1068" i="33"/>
  <c r="N1068" i="33"/>
  <c r="O1068" i="33"/>
  <c r="D1069" i="33"/>
  <c r="E1069" i="33"/>
  <c r="F1069" i="33"/>
  <c r="G1069" i="33"/>
  <c r="H1069" i="33"/>
  <c r="I1069" i="33"/>
  <c r="J1069" i="33"/>
  <c r="K1069" i="33"/>
  <c r="L1069" i="33"/>
  <c r="M1069" i="33"/>
  <c r="N1069" i="33"/>
  <c r="O1069" i="33"/>
  <c r="D1070" i="33"/>
  <c r="E1070" i="33"/>
  <c r="F1070" i="33"/>
  <c r="G1070" i="33"/>
  <c r="H1070" i="33"/>
  <c r="I1070" i="33"/>
  <c r="J1070" i="33"/>
  <c r="K1070" i="33"/>
  <c r="L1070" i="33"/>
  <c r="M1070" i="33"/>
  <c r="N1070" i="33"/>
  <c r="O1070" i="33"/>
  <c r="D1071" i="33"/>
  <c r="E1071" i="33"/>
  <c r="F1071" i="33"/>
  <c r="G1071" i="33"/>
  <c r="H1071" i="33"/>
  <c r="I1071" i="33"/>
  <c r="J1071" i="33"/>
  <c r="K1071" i="33"/>
  <c r="L1071" i="33"/>
  <c r="M1071" i="33"/>
  <c r="N1071" i="33"/>
  <c r="O1071" i="33"/>
  <c r="D1072" i="33"/>
  <c r="E1072" i="33"/>
  <c r="F1072" i="33"/>
  <c r="G1072" i="33"/>
  <c r="H1072" i="33"/>
  <c r="I1072" i="33"/>
  <c r="J1072" i="33"/>
  <c r="K1072" i="33"/>
  <c r="L1072" i="33"/>
  <c r="M1072" i="33"/>
  <c r="N1072" i="33"/>
  <c r="O1072" i="33"/>
  <c r="D1073" i="33"/>
  <c r="E1073" i="33"/>
  <c r="F1073" i="33"/>
  <c r="G1073" i="33"/>
  <c r="H1073" i="33"/>
  <c r="I1073" i="33"/>
  <c r="J1073" i="33"/>
  <c r="K1073" i="33"/>
  <c r="L1073" i="33"/>
  <c r="M1073" i="33"/>
  <c r="N1073" i="33"/>
  <c r="O1073" i="33"/>
  <c r="D1074" i="33"/>
  <c r="E1074" i="33"/>
  <c r="F1074" i="33"/>
  <c r="G1074" i="33"/>
  <c r="H1074" i="33"/>
  <c r="I1074" i="33"/>
  <c r="J1074" i="33"/>
  <c r="K1074" i="33"/>
  <c r="L1074" i="33"/>
  <c r="M1074" i="33"/>
  <c r="N1074" i="33"/>
  <c r="O1074" i="33"/>
  <c r="D1075" i="33"/>
  <c r="E1075" i="33"/>
  <c r="F1075" i="33"/>
  <c r="G1075" i="33"/>
  <c r="H1075" i="33"/>
  <c r="I1075" i="33"/>
  <c r="J1075" i="33"/>
  <c r="K1075" i="33"/>
  <c r="L1075" i="33"/>
  <c r="M1075" i="33"/>
  <c r="N1075" i="33"/>
  <c r="O1075" i="33"/>
  <c r="D1076" i="33"/>
  <c r="E1076" i="33"/>
  <c r="F1076" i="33"/>
  <c r="G1076" i="33"/>
  <c r="H1076" i="33"/>
  <c r="I1076" i="33"/>
  <c r="J1076" i="33"/>
  <c r="K1076" i="33"/>
  <c r="L1076" i="33"/>
  <c r="M1076" i="33"/>
  <c r="N1076" i="33"/>
  <c r="O1076" i="33"/>
  <c r="D1077" i="33"/>
  <c r="E1077" i="33"/>
  <c r="F1077" i="33"/>
  <c r="G1077" i="33"/>
  <c r="H1077" i="33"/>
  <c r="I1077" i="33"/>
  <c r="J1077" i="33"/>
  <c r="K1077" i="33"/>
  <c r="L1077" i="33"/>
  <c r="M1077" i="33"/>
  <c r="N1077" i="33"/>
  <c r="O1077" i="33"/>
  <c r="D1078" i="33"/>
  <c r="E1078" i="33"/>
  <c r="F1078" i="33"/>
  <c r="G1078" i="33"/>
  <c r="H1078" i="33"/>
  <c r="I1078" i="33"/>
  <c r="J1078" i="33"/>
  <c r="K1078" i="33"/>
  <c r="L1078" i="33"/>
  <c r="M1078" i="33"/>
  <c r="N1078" i="33"/>
  <c r="O1078" i="33"/>
  <c r="D1079" i="33"/>
  <c r="E1079" i="33"/>
  <c r="F1079" i="33"/>
  <c r="G1079" i="33"/>
  <c r="H1079" i="33"/>
  <c r="I1079" i="33"/>
  <c r="J1079" i="33"/>
  <c r="K1079" i="33"/>
  <c r="L1079" i="33"/>
  <c r="M1079" i="33"/>
  <c r="N1079" i="33"/>
  <c r="O1079" i="33"/>
  <c r="D1080" i="33"/>
  <c r="E1080" i="33"/>
  <c r="F1080" i="33"/>
  <c r="G1080" i="33"/>
  <c r="H1080" i="33"/>
  <c r="I1080" i="33"/>
  <c r="J1080" i="33"/>
  <c r="K1080" i="33"/>
  <c r="L1080" i="33"/>
  <c r="M1080" i="33"/>
  <c r="N1080" i="33"/>
  <c r="O1080" i="33"/>
  <c r="D1081" i="33"/>
  <c r="E1081" i="33"/>
  <c r="F1081" i="33"/>
  <c r="G1081" i="33"/>
  <c r="H1081" i="33"/>
  <c r="I1081" i="33"/>
  <c r="J1081" i="33"/>
  <c r="K1081" i="33"/>
  <c r="L1081" i="33"/>
  <c r="M1081" i="33"/>
  <c r="N1081" i="33"/>
  <c r="O1081" i="33"/>
  <c r="D1082" i="33"/>
  <c r="E1082" i="33"/>
  <c r="F1082" i="33"/>
  <c r="G1082" i="33"/>
  <c r="H1082" i="33"/>
  <c r="I1082" i="33"/>
  <c r="J1082" i="33"/>
  <c r="K1082" i="33"/>
  <c r="L1082" i="33"/>
  <c r="M1082" i="33"/>
  <c r="N1082" i="33"/>
  <c r="O1082" i="33"/>
  <c r="D1083" i="33"/>
  <c r="E1083" i="33"/>
  <c r="F1083" i="33"/>
  <c r="G1083" i="33"/>
  <c r="H1083" i="33"/>
  <c r="I1083" i="33"/>
  <c r="J1083" i="33"/>
  <c r="K1083" i="33"/>
  <c r="L1083" i="33"/>
  <c r="M1083" i="33"/>
  <c r="N1083" i="33"/>
  <c r="O1083" i="33"/>
  <c r="D1084" i="33"/>
  <c r="E1084" i="33"/>
  <c r="F1084" i="33"/>
  <c r="G1084" i="33"/>
  <c r="H1084" i="33"/>
  <c r="I1084" i="33"/>
  <c r="J1084" i="33"/>
  <c r="K1084" i="33"/>
  <c r="L1084" i="33"/>
  <c r="M1084" i="33"/>
  <c r="N1084" i="33"/>
  <c r="O1084" i="33"/>
  <c r="D1085" i="33"/>
  <c r="E1085" i="33"/>
  <c r="F1085" i="33"/>
  <c r="G1085" i="33"/>
  <c r="H1085" i="33"/>
  <c r="I1085" i="33"/>
  <c r="J1085" i="33"/>
  <c r="K1085" i="33"/>
  <c r="L1085" i="33"/>
  <c r="M1085" i="33"/>
  <c r="N1085" i="33"/>
  <c r="O1085" i="33"/>
  <c r="D1086" i="33"/>
  <c r="E1086" i="33"/>
  <c r="F1086" i="33"/>
  <c r="G1086" i="33"/>
  <c r="H1086" i="33"/>
  <c r="I1086" i="33"/>
  <c r="J1086" i="33"/>
  <c r="K1086" i="33"/>
  <c r="L1086" i="33"/>
  <c r="M1086" i="33"/>
  <c r="N1086" i="33"/>
  <c r="O1086" i="33"/>
  <c r="D1087" i="33"/>
  <c r="E1087" i="33"/>
  <c r="F1087" i="33"/>
  <c r="G1087" i="33"/>
  <c r="H1087" i="33"/>
  <c r="I1087" i="33"/>
  <c r="J1087" i="33"/>
  <c r="K1087" i="33"/>
  <c r="L1087" i="33"/>
  <c r="M1087" i="33"/>
  <c r="N1087" i="33"/>
  <c r="O1087" i="33"/>
  <c r="D1088" i="33"/>
  <c r="E1088" i="33"/>
  <c r="F1088" i="33"/>
  <c r="G1088" i="33"/>
  <c r="H1088" i="33"/>
  <c r="I1088" i="33"/>
  <c r="J1088" i="33"/>
  <c r="K1088" i="33"/>
  <c r="L1088" i="33"/>
  <c r="M1088" i="33"/>
  <c r="N1088" i="33"/>
  <c r="O1088" i="33"/>
  <c r="D1089" i="33"/>
  <c r="E1089" i="33"/>
  <c r="F1089" i="33"/>
  <c r="G1089" i="33"/>
  <c r="H1089" i="33"/>
  <c r="I1089" i="33"/>
  <c r="J1089" i="33"/>
  <c r="K1089" i="33"/>
  <c r="L1089" i="33"/>
  <c r="M1089" i="33"/>
  <c r="N1089" i="33"/>
  <c r="O1089" i="33"/>
  <c r="D1090" i="33"/>
  <c r="E1090" i="33"/>
  <c r="F1090" i="33"/>
  <c r="G1090" i="33"/>
  <c r="H1090" i="33"/>
  <c r="I1090" i="33"/>
  <c r="J1090" i="33"/>
  <c r="K1090" i="33"/>
  <c r="L1090" i="33"/>
  <c r="M1090" i="33"/>
  <c r="N1090" i="33"/>
  <c r="O1090" i="33"/>
  <c r="D1091" i="33"/>
  <c r="E1091" i="33"/>
  <c r="F1091" i="33"/>
  <c r="G1091" i="33"/>
  <c r="H1091" i="33"/>
  <c r="I1091" i="33"/>
  <c r="J1091" i="33"/>
  <c r="K1091" i="33"/>
  <c r="L1091" i="33"/>
  <c r="M1091" i="33"/>
  <c r="N1091" i="33"/>
  <c r="O1091" i="33"/>
  <c r="D1092" i="33"/>
  <c r="E1092" i="33"/>
  <c r="F1092" i="33"/>
  <c r="G1092" i="33"/>
  <c r="H1092" i="33"/>
  <c r="I1092" i="33"/>
  <c r="J1092" i="33"/>
  <c r="K1092" i="33"/>
  <c r="L1092" i="33"/>
  <c r="M1092" i="33"/>
  <c r="N1092" i="33"/>
  <c r="O1092" i="33"/>
  <c r="D1093" i="33"/>
  <c r="E1093" i="33"/>
  <c r="F1093" i="33"/>
  <c r="G1093" i="33"/>
  <c r="H1093" i="33"/>
  <c r="I1093" i="33"/>
  <c r="J1093" i="33"/>
  <c r="K1093" i="33"/>
  <c r="L1093" i="33"/>
  <c r="M1093" i="33"/>
  <c r="N1093" i="33"/>
  <c r="O1093" i="33"/>
  <c r="D1094" i="33"/>
  <c r="E1094" i="33"/>
  <c r="F1094" i="33"/>
  <c r="G1094" i="33"/>
  <c r="H1094" i="33"/>
  <c r="I1094" i="33"/>
  <c r="J1094" i="33"/>
  <c r="K1094" i="33"/>
  <c r="L1094" i="33"/>
  <c r="M1094" i="33"/>
  <c r="N1094" i="33"/>
  <c r="O1094" i="33"/>
  <c r="D1095" i="33"/>
  <c r="E1095" i="33"/>
  <c r="F1095" i="33"/>
  <c r="G1095" i="33"/>
  <c r="H1095" i="33"/>
  <c r="I1095" i="33"/>
  <c r="J1095" i="33"/>
  <c r="K1095" i="33"/>
  <c r="L1095" i="33"/>
  <c r="M1095" i="33"/>
  <c r="N1095" i="33"/>
  <c r="O1095" i="33"/>
  <c r="D1096" i="33"/>
  <c r="E1096" i="33"/>
  <c r="F1096" i="33"/>
  <c r="G1096" i="33"/>
  <c r="H1096" i="33"/>
  <c r="I1096" i="33"/>
  <c r="J1096" i="33"/>
  <c r="K1096" i="33"/>
  <c r="L1096" i="33"/>
  <c r="M1096" i="33"/>
  <c r="N1096" i="33"/>
  <c r="O1096" i="33"/>
  <c r="D1097" i="33"/>
  <c r="E1097" i="33"/>
  <c r="F1097" i="33"/>
  <c r="G1097" i="33"/>
  <c r="H1097" i="33"/>
  <c r="I1097" i="33"/>
  <c r="J1097" i="33"/>
  <c r="K1097" i="33"/>
  <c r="L1097" i="33"/>
  <c r="M1097" i="33"/>
  <c r="N1097" i="33"/>
  <c r="O1097" i="33"/>
  <c r="D1098" i="33"/>
  <c r="E1098" i="33"/>
  <c r="F1098" i="33"/>
  <c r="G1098" i="33"/>
  <c r="H1098" i="33"/>
  <c r="I1098" i="33"/>
  <c r="J1098" i="33"/>
  <c r="K1098" i="33"/>
  <c r="L1098" i="33"/>
  <c r="M1098" i="33"/>
  <c r="N1098" i="33"/>
  <c r="O1098" i="33"/>
  <c r="D1099" i="33"/>
  <c r="E1099" i="33"/>
  <c r="F1099" i="33"/>
  <c r="G1099" i="33"/>
  <c r="H1099" i="33"/>
  <c r="I1099" i="33"/>
  <c r="J1099" i="33"/>
  <c r="K1099" i="33"/>
  <c r="L1099" i="33"/>
  <c r="M1099" i="33"/>
  <c r="N1099" i="33"/>
  <c r="O1099" i="33"/>
  <c r="D1100" i="33"/>
  <c r="E1100" i="33"/>
  <c r="F1100" i="33"/>
  <c r="G1100" i="33"/>
  <c r="H1100" i="33"/>
  <c r="I1100" i="33"/>
  <c r="J1100" i="33"/>
  <c r="K1100" i="33"/>
  <c r="L1100" i="33"/>
  <c r="M1100" i="33"/>
  <c r="N1100" i="33"/>
  <c r="O1100" i="33"/>
  <c r="D1101" i="33"/>
  <c r="E1101" i="33"/>
  <c r="F1101" i="33"/>
  <c r="G1101" i="33"/>
  <c r="H1101" i="33"/>
  <c r="I1101" i="33"/>
  <c r="J1101" i="33"/>
  <c r="K1101" i="33"/>
  <c r="L1101" i="33"/>
  <c r="M1101" i="33"/>
  <c r="N1101" i="33"/>
  <c r="O1101" i="33"/>
  <c r="D1102" i="33"/>
  <c r="E1102" i="33"/>
  <c r="F1102" i="33"/>
  <c r="G1102" i="33"/>
  <c r="H1102" i="33"/>
  <c r="I1102" i="33"/>
  <c r="J1102" i="33"/>
  <c r="K1102" i="33"/>
  <c r="L1102" i="33"/>
  <c r="M1102" i="33"/>
  <c r="N1102" i="33"/>
  <c r="O1102" i="33"/>
  <c r="D1103" i="33"/>
  <c r="E1103" i="33"/>
  <c r="F1103" i="33"/>
  <c r="G1103" i="33"/>
  <c r="H1103" i="33"/>
  <c r="I1103" i="33"/>
  <c r="J1103" i="33"/>
  <c r="K1103" i="33"/>
  <c r="L1103" i="33"/>
  <c r="M1103" i="33"/>
  <c r="N1103" i="33"/>
  <c r="O1103" i="33"/>
  <c r="D1104" i="33"/>
  <c r="E1104" i="33"/>
  <c r="F1104" i="33"/>
  <c r="G1104" i="33"/>
  <c r="H1104" i="33"/>
  <c r="I1104" i="33"/>
  <c r="J1104" i="33"/>
  <c r="K1104" i="33"/>
  <c r="L1104" i="33"/>
  <c r="M1104" i="33"/>
  <c r="N1104" i="33"/>
  <c r="O1104" i="33"/>
  <c r="D1105" i="33"/>
  <c r="E1105" i="33"/>
  <c r="F1105" i="33"/>
  <c r="G1105" i="33"/>
  <c r="H1105" i="33"/>
  <c r="I1105" i="33"/>
  <c r="J1105" i="33"/>
  <c r="K1105" i="33"/>
  <c r="L1105" i="33"/>
  <c r="M1105" i="33"/>
  <c r="N1105" i="33"/>
  <c r="O1105" i="33"/>
  <c r="D1106" i="33"/>
  <c r="E1106" i="33"/>
  <c r="F1106" i="33"/>
  <c r="G1106" i="33"/>
  <c r="H1106" i="33"/>
  <c r="I1106" i="33"/>
  <c r="J1106" i="33"/>
  <c r="K1106" i="33"/>
  <c r="L1106" i="33"/>
  <c r="M1106" i="33"/>
  <c r="N1106" i="33"/>
  <c r="O1106" i="33"/>
  <c r="D1107" i="33"/>
  <c r="E1107" i="33"/>
  <c r="F1107" i="33"/>
  <c r="G1107" i="33"/>
  <c r="H1107" i="33"/>
  <c r="I1107" i="33"/>
  <c r="J1107" i="33"/>
  <c r="K1107" i="33"/>
  <c r="L1107" i="33"/>
  <c r="M1107" i="33"/>
  <c r="N1107" i="33"/>
  <c r="O1107" i="33"/>
  <c r="D1108" i="33"/>
  <c r="E1108" i="33"/>
  <c r="F1108" i="33"/>
  <c r="G1108" i="33"/>
  <c r="H1108" i="33"/>
  <c r="I1108" i="33"/>
  <c r="J1108" i="33"/>
  <c r="K1108" i="33"/>
  <c r="L1108" i="33"/>
  <c r="M1108" i="33"/>
  <c r="N1108" i="33"/>
  <c r="O1108" i="33"/>
  <c r="D1109" i="33"/>
  <c r="E1109" i="33"/>
  <c r="F1109" i="33"/>
  <c r="G1109" i="33"/>
  <c r="H1109" i="33"/>
  <c r="I1109" i="33"/>
  <c r="J1109" i="33"/>
  <c r="K1109" i="33"/>
  <c r="L1109" i="33"/>
  <c r="M1109" i="33"/>
  <c r="N1109" i="33"/>
  <c r="O1109" i="33"/>
  <c r="D1110" i="33"/>
  <c r="E1110" i="33"/>
  <c r="F1110" i="33"/>
  <c r="G1110" i="33"/>
  <c r="H1110" i="33"/>
  <c r="I1110" i="33"/>
  <c r="J1110" i="33"/>
  <c r="K1110" i="33"/>
  <c r="L1110" i="33"/>
  <c r="M1110" i="33"/>
  <c r="N1110" i="33"/>
  <c r="O1110" i="33"/>
  <c r="D1111" i="33"/>
  <c r="E1111" i="33"/>
  <c r="F1111" i="33"/>
  <c r="G1111" i="33"/>
  <c r="H1111" i="33"/>
  <c r="I1111" i="33"/>
  <c r="J1111" i="33"/>
  <c r="K1111" i="33"/>
  <c r="L1111" i="33"/>
  <c r="M1111" i="33"/>
  <c r="N1111" i="33"/>
  <c r="O1111" i="33"/>
  <c r="D1112" i="33"/>
  <c r="E1112" i="33"/>
  <c r="F1112" i="33"/>
  <c r="G1112" i="33"/>
  <c r="H1112" i="33"/>
  <c r="I1112" i="33"/>
  <c r="J1112" i="33"/>
  <c r="K1112" i="33"/>
  <c r="L1112" i="33"/>
  <c r="M1112" i="33"/>
  <c r="N1112" i="33"/>
  <c r="O1112" i="33"/>
  <c r="D1113" i="33"/>
  <c r="E1113" i="33"/>
  <c r="F1113" i="33"/>
  <c r="G1113" i="33"/>
  <c r="H1113" i="33"/>
  <c r="I1113" i="33"/>
  <c r="J1113" i="33"/>
  <c r="K1113" i="33"/>
  <c r="L1113" i="33"/>
  <c r="M1113" i="33"/>
  <c r="N1113" i="33"/>
  <c r="O1113" i="33"/>
  <c r="D1114" i="33"/>
  <c r="E1114" i="33"/>
  <c r="F1114" i="33"/>
  <c r="G1114" i="33"/>
  <c r="H1114" i="33"/>
  <c r="I1114" i="33"/>
  <c r="J1114" i="33"/>
  <c r="K1114" i="33"/>
  <c r="L1114" i="33"/>
  <c r="M1114" i="33"/>
  <c r="N1114" i="33"/>
  <c r="O1114" i="33"/>
  <c r="D1115" i="33"/>
  <c r="E1115" i="33"/>
  <c r="F1115" i="33"/>
  <c r="G1115" i="33"/>
  <c r="H1115" i="33"/>
  <c r="I1115" i="33"/>
  <c r="J1115" i="33"/>
  <c r="K1115" i="33"/>
  <c r="L1115" i="33"/>
  <c r="M1115" i="33"/>
  <c r="N1115" i="33"/>
  <c r="O1115" i="33"/>
  <c r="D1116" i="33"/>
  <c r="E1116" i="33"/>
  <c r="F1116" i="33"/>
  <c r="G1116" i="33"/>
  <c r="H1116" i="33"/>
  <c r="I1116" i="33"/>
  <c r="J1116" i="33"/>
  <c r="K1116" i="33"/>
  <c r="L1116" i="33"/>
  <c r="M1116" i="33"/>
  <c r="N1116" i="33"/>
  <c r="O1116" i="33"/>
  <c r="D1117" i="33"/>
  <c r="E1117" i="33"/>
  <c r="F1117" i="33"/>
  <c r="G1117" i="33"/>
  <c r="H1117" i="33"/>
  <c r="I1117" i="33"/>
  <c r="J1117" i="33"/>
  <c r="K1117" i="33"/>
  <c r="L1117" i="33"/>
  <c r="M1117" i="33"/>
  <c r="N1117" i="33"/>
  <c r="O1117" i="33"/>
  <c r="D1118" i="33"/>
  <c r="E1118" i="33"/>
  <c r="F1118" i="33"/>
  <c r="G1118" i="33"/>
  <c r="H1118" i="33"/>
  <c r="I1118" i="33"/>
  <c r="J1118" i="33"/>
  <c r="K1118" i="33"/>
  <c r="L1118" i="33"/>
  <c r="M1118" i="33"/>
  <c r="N1118" i="33"/>
  <c r="O1118" i="33"/>
  <c r="D1119" i="33"/>
  <c r="E1119" i="33"/>
  <c r="F1119" i="33"/>
  <c r="G1119" i="33"/>
  <c r="H1119" i="33"/>
  <c r="I1119" i="33"/>
  <c r="J1119" i="33"/>
  <c r="K1119" i="33"/>
  <c r="L1119" i="33"/>
  <c r="M1119" i="33"/>
  <c r="N1119" i="33"/>
  <c r="O1119" i="33"/>
  <c r="D1120" i="33"/>
  <c r="E1120" i="33"/>
  <c r="F1120" i="33"/>
  <c r="G1120" i="33"/>
  <c r="H1120" i="33"/>
  <c r="I1120" i="33"/>
  <c r="J1120" i="33"/>
  <c r="K1120" i="33"/>
  <c r="L1120" i="33"/>
  <c r="M1120" i="33"/>
  <c r="N1120" i="33"/>
  <c r="O1120" i="33"/>
  <c r="D1121" i="33"/>
  <c r="E1121" i="33"/>
  <c r="F1121" i="33"/>
  <c r="G1121" i="33"/>
  <c r="H1121" i="33"/>
  <c r="I1121" i="33"/>
  <c r="J1121" i="33"/>
  <c r="K1121" i="33"/>
  <c r="L1121" i="33"/>
  <c r="M1121" i="33"/>
  <c r="N1121" i="33"/>
  <c r="O1121" i="33"/>
  <c r="D1122" i="33"/>
  <c r="E1122" i="33"/>
  <c r="F1122" i="33"/>
  <c r="G1122" i="33"/>
  <c r="H1122" i="33"/>
  <c r="I1122" i="33"/>
  <c r="J1122" i="33"/>
  <c r="K1122" i="33"/>
  <c r="L1122" i="33"/>
  <c r="M1122" i="33"/>
  <c r="N1122" i="33"/>
  <c r="O1122" i="33"/>
  <c r="D1123" i="33"/>
  <c r="E1123" i="33"/>
  <c r="F1123" i="33"/>
  <c r="G1123" i="33"/>
  <c r="H1123" i="33"/>
  <c r="I1123" i="33"/>
  <c r="J1123" i="33"/>
  <c r="K1123" i="33"/>
  <c r="L1123" i="33"/>
  <c r="M1123" i="33"/>
  <c r="N1123" i="33"/>
  <c r="O1123" i="33"/>
  <c r="D1124" i="33"/>
  <c r="E1124" i="33"/>
  <c r="F1124" i="33"/>
  <c r="G1124" i="33"/>
  <c r="H1124" i="33"/>
  <c r="I1124" i="33"/>
  <c r="J1124" i="33"/>
  <c r="K1124" i="33"/>
  <c r="L1124" i="33"/>
  <c r="M1124" i="33"/>
  <c r="N1124" i="33"/>
  <c r="O1124" i="33"/>
  <c r="D1125" i="33"/>
  <c r="E1125" i="33"/>
  <c r="F1125" i="33"/>
  <c r="G1125" i="33"/>
  <c r="H1125" i="33"/>
  <c r="I1125" i="33"/>
  <c r="J1125" i="33"/>
  <c r="K1125" i="33"/>
  <c r="L1125" i="33"/>
  <c r="M1125" i="33"/>
  <c r="N1125" i="33"/>
  <c r="O1125" i="33"/>
  <c r="D1126" i="33"/>
  <c r="E1126" i="33"/>
  <c r="F1126" i="33"/>
  <c r="G1126" i="33"/>
  <c r="H1126" i="33"/>
  <c r="I1126" i="33"/>
  <c r="J1126" i="33"/>
  <c r="K1126" i="33"/>
  <c r="L1126" i="33"/>
  <c r="M1126" i="33"/>
  <c r="N1126" i="33"/>
  <c r="O1126" i="33"/>
  <c r="D1127" i="33"/>
  <c r="E1127" i="33"/>
  <c r="F1127" i="33"/>
  <c r="G1127" i="33"/>
  <c r="H1127" i="33"/>
  <c r="I1127" i="33"/>
  <c r="J1127" i="33"/>
  <c r="K1127" i="33"/>
  <c r="L1127" i="33"/>
  <c r="M1127" i="33"/>
  <c r="N1127" i="33"/>
  <c r="O1127" i="33"/>
  <c r="D1128" i="33"/>
  <c r="E1128" i="33"/>
  <c r="F1128" i="33"/>
  <c r="G1128" i="33"/>
  <c r="H1128" i="33"/>
  <c r="I1128" i="33"/>
  <c r="J1128" i="33"/>
  <c r="K1128" i="33"/>
  <c r="L1128" i="33"/>
  <c r="M1128" i="33"/>
  <c r="N1128" i="33"/>
  <c r="O1128" i="33"/>
  <c r="D1129" i="33"/>
  <c r="E1129" i="33"/>
  <c r="F1129" i="33"/>
  <c r="G1129" i="33"/>
  <c r="H1129" i="33"/>
  <c r="I1129" i="33"/>
  <c r="J1129" i="33"/>
  <c r="K1129" i="33"/>
  <c r="L1129" i="33"/>
  <c r="M1129" i="33"/>
  <c r="N1129" i="33"/>
  <c r="O1129" i="33"/>
  <c r="D1130" i="33"/>
  <c r="E1130" i="33"/>
  <c r="F1130" i="33"/>
  <c r="G1130" i="33"/>
  <c r="H1130" i="33"/>
  <c r="I1130" i="33"/>
  <c r="J1130" i="33"/>
  <c r="K1130" i="33"/>
  <c r="L1130" i="33"/>
  <c r="M1130" i="33"/>
  <c r="N1130" i="33"/>
  <c r="O1130" i="33"/>
  <c r="D1131" i="33"/>
  <c r="E1131" i="33"/>
  <c r="F1131" i="33"/>
  <c r="G1131" i="33"/>
  <c r="H1131" i="33"/>
  <c r="I1131" i="33"/>
  <c r="J1131" i="33"/>
  <c r="K1131" i="33"/>
  <c r="L1131" i="33"/>
  <c r="M1131" i="33"/>
  <c r="N1131" i="33"/>
  <c r="O1131" i="33"/>
  <c r="D1132" i="33"/>
  <c r="E1132" i="33"/>
  <c r="F1132" i="33"/>
  <c r="G1132" i="33"/>
  <c r="H1132" i="33"/>
  <c r="I1132" i="33"/>
  <c r="J1132" i="33"/>
  <c r="K1132" i="33"/>
  <c r="L1132" i="33"/>
  <c r="M1132" i="33"/>
  <c r="N1132" i="33"/>
  <c r="O1132" i="33"/>
  <c r="D1133" i="33"/>
  <c r="E1133" i="33"/>
  <c r="F1133" i="33"/>
  <c r="G1133" i="33"/>
  <c r="H1133" i="33"/>
  <c r="I1133" i="33"/>
  <c r="J1133" i="33"/>
  <c r="K1133" i="33"/>
  <c r="L1133" i="33"/>
  <c r="M1133" i="33"/>
  <c r="N1133" i="33"/>
  <c r="O1133" i="33"/>
  <c r="D1134" i="33"/>
  <c r="E1134" i="33"/>
  <c r="F1134" i="33"/>
  <c r="G1134" i="33"/>
  <c r="H1134" i="33"/>
  <c r="I1134" i="33"/>
  <c r="J1134" i="33"/>
  <c r="K1134" i="33"/>
  <c r="L1134" i="33"/>
  <c r="M1134" i="33"/>
  <c r="N1134" i="33"/>
  <c r="O1134" i="33"/>
  <c r="D1135" i="33"/>
  <c r="E1135" i="33"/>
  <c r="F1135" i="33"/>
  <c r="G1135" i="33"/>
  <c r="H1135" i="33"/>
  <c r="I1135" i="33"/>
  <c r="J1135" i="33"/>
  <c r="K1135" i="33"/>
  <c r="L1135" i="33"/>
  <c r="M1135" i="33"/>
  <c r="N1135" i="33"/>
  <c r="O1135" i="33"/>
  <c r="D1136" i="33"/>
  <c r="E1136" i="33"/>
  <c r="F1136" i="33"/>
  <c r="G1136" i="33"/>
  <c r="H1136" i="33"/>
  <c r="I1136" i="33"/>
  <c r="J1136" i="33"/>
  <c r="K1136" i="33"/>
  <c r="L1136" i="33"/>
  <c r="M1136" i="33"/>
  <c r="N1136" i="33"/>
  <c r="O1136" i="33"/>
  <c r="D1137" i="33"/>
  <c r="E1137" i="33"/>
  <c r="F1137" i="33"/>
  <c r="G1137" i="33"/>
  <c r="H1137" i="33"/>
  <c r="I1137" i="33"/>
  <c r="J1137" i="33"/>
  <c r="K1137" i="33"/>
  <c r="L1137" i="33"/>
  <c r="M1137" i="33"/>
  <c r="N1137" i="33"/>
  <c r="O1137" i="33"/>
  <c r="D1138" i="33"/>
  <c r="E1138" i="33"/>
  <c r="F1138" i="33"/>
  <c r="G1138" i="33"/>
  <c r="H1138" i="33"/>
  <c r="I1138" i="33"/>
  <c r="J1138" i="33"/>
  <c r="K1138" i="33"/>
  <c r="L1138" i="33"/>
  <c r="M1138" i="33"/>
  <c r="N1138" i="33"/>
  <c r="O1138" i="33"/>
  <c r="D1139" i="33"/>
  <c r="E1139" i="33"/>
  <c r="F1139" i="33"/>
  <c r="G1139" i="33"/>
  <c r="H1139" i="33"/>
  <c r="I1139" i="33"/>
  <c r="J1139" i="33"/>
  <c r="K1139" i="33"/>
  <c r="L1139" i="33"/>
  <c r="M1139" i="33"/>
  <c r="N1139" i="33"/>
  <c r="O1139" i="33"/>
  <c r="D1140" i="33"/>
  <c r="E1140" i="33"/>
  <c r="F1140" i="33"/>
  <c r="G1140" i="33"/>
  <c r="H1140" i="33"/>
  <c r="I1140" i="33"/>
  <c r="J1140" i="33"/>
  <c r="K1140" i="33"/>
  <c r="L1140" i="33"/>
  <c r="M1140" i="33"/>
  <c r="N1140" i="33"/>
  <c r="O1140" i="33"/>
  <c r="D1141" i="33"/>
  <c r="E1141" i="33"/>
  <c r="F1141" i="33"/>
  <c r="G1141" i="33"/>
  <c r="H1141" i="33"/>
  <c r="I1141" i="33"/>
  <c r="J1141" i="33"/>
  <c r="K1141" i="33"/>
  <c r="L1141" i="33"/>
  <c r="M1141" i="33"/>
  <c r="N1141" i="33"/>
  <c r="O1141" i="33"/>
  <c r="D1142" i="33"/>
  <c r="E1142" i="33"/>
  <c r="F1142" i="33"/>
  <c r="G1142" i="33"/>
  <c r="H1142" i="33"/>
  <c r="I1142" i="33"/>
  <c r="J1142" i="33"/>
  <c r="K1142" i="33"/>
  <c r="L1142" i="33"/>
  <c r="M1142" i="33"/>
  <c r="N1142" i="33"/>
  <c r="O1142" i="33"/>
  <c r="D1143" i="33"/>
  <c r="E1143" i="33"/>
  <c r="F1143" i="33"/>
  <c r="G1143" i="33"/>
  <c r="H1143" i="33"/>
  <c r="I1143" i="33"/>
  <c r="J1143" i="33"/>
  <c r="K1143" i="33"/>
  <c r="L1143" i="33"/>
  <c r="M1143" i="33"/>
  <c r="N1143" i="33"/>
  <c r="O1143" i="33"/>
  <c r="D1144" i="33"/>
  <c r="E1144" i="33"/>
  <c r="F1144" i="33"/>
  <c r="G1144" i="33"/>
  <c r="H1144" i="33"/>
  <c r="I1144" i="33"/>
  <c r="J1144" i="33"/>
  <c r="K1144" i="33"/>
  <c r="L1144" i="33"/>
  <c r="M1144" i="33"/>
  <c r="N1144" i="33"/>
  <c r="O1144" i="33"/>
  <c r="D1145" i="33"/>
  <c r="E1145" i="33"/>
  <c r="F1145" i="33"/>
  <c r="G1145" i="33"/>
  <c r="H1145" i="33"/>
  <c r="I1145" i="33"/>
  <c r="J1145" i="33"/>
  <c r="K1145" i="33"/>
  <c r="L1145" i="33"/>
  <c r="M1145" i="33"/>
  <c r="N1145" i="33"/>
  <c r="O1145" i="33"/>
  <c r="D1146" i="33"/>
  <c r="E1146" i="33"/>
  <c r="F1146" i="33"/>
  <c r="G1146" i="33"/>
  <c r="H1146" i="33"/>
  <c r="I1146" i="33"/>
  <c r="J1146" i="33"/>
  <c r="K1146" i="33"/>
  <c r="L1146" i="33"/>
  <c r="M1146" i="33"/>
  <c r="N1146" i="33"/>
  <c r="O1146" i="33"/>
  <c r="D1147" i="33"/>
  <c r="E1147" i="33"/>
  <c r="F1147" i="33"/>
  <c r="G1147" i="33"/>
  <c r="H1147" i="33"/>
  <c r="I1147" i="33"/>
  <c r="J1147" i="33"/>
  <c r="K1147" i="33"/>
  <c r="L1147" i="33"/>
  <c r="M1147" i="33"/>
  <c r="N1147" i="33"/>
  <c r="O1147" i="33"/>
  <c r="D1148" i="33"/>
  <c r="E1148" i="33"/>
  <c r="F1148" i="33"/>
  <c r="G1148" i="33"/>
  <c r="H1148" i="33"/>
  <c r="I1148" i="33"/>
  <c r="J1148" i="33"/>
  <c r="K1148" i="33"/>
  <c r="L1148" i="33"/>
  <c r="M1148" i="33"/>
  <c r="N1148" i="33"/>
  <c r="O1148" i="33"/>
  <c r="D1149" i="33"/>
  <c r="E1149" i="33"/>
  <c r="F1149" i="33"/>
  <c r="G1149" i="33"/>
  <c r="H1149" i="33"/>
  <c r="I1149" i="33"/>
  <c r="J1149" i="33"/>
  <c r="K1149" i="33"/>
  <c r="L1149" i="33"/>
  <c r="M1149" i="33"/>
  <c r="N1149" i="33"/>
  <c r="O1149" i="33"/>
  <c r="D1150" i="33"/>
  <c r="E1150" i="33"/>
  <c r="F1150" i="33"/>
  <c r="G1150" i="33"/>
  <c r="H1150" i="33"/>
  <c r="I1150" i="33"/>
  <c r="J1150" i="33"/>
  <c r="K1150" i="33"/>
  <c r="L1150" i="33"/>
  <c r="M1150" i="33"/>
  <c r="N1150" i="33"/>
  <c r="O1150" i="33"/>
  <c r="D1151" i="33"/>
  <c r="E1151" i="33"/>
  <c r="F1151" i="33"/>
  <c r="G1151" i="33"/>
  <c r="H1151" i="33"/>
  <c r="I1151" i="33"/>
  <c r="J1151" i="33"/>
  <c r="K1151" i="33"/>
  <c r="L1151" i="33"/>
  <c r="M1151" i="33"/>
  <c r="N1151" i="33"/>
  <c r="O1151" i="33"/>
  <c r="D1152" i="33"/>
  <c r="E1152" i="33"/>
  <c r="F1152" i="33"/>
  <c r="G1152" i="33"/>
  <c r="H1152" i="33"/>
  <c r="I1152" i="33"/>
  <c r="J1152" i="33"/>
  <c r="K1152" i="33"/>
  <c r="L1152" i="33"/>
  <c r="M1152" i="33"/>
  <c r="N1152" i="33"/>
  <c r="O1152" i="33"/>
  <c r="D1153" i="33"/>
  <c r="E1153" i="33"/>
  <c r="F1153" i="33"/>
  <c r="G1153" i="33"/>
  <c r="H1153" i="33"/>
  <c r="I1153" i="33"/>
  <c r="J1153" i="33"/>
  <c r="K1153" i="33"/>
  <c r="L1153" i="33"/>
  <c r="M1153" i="33"/>
  <c r="N1153" i="33"/>
  <c r="O1153" i="33"/>
  <c r="D1154" i="33"/>
  <c r="E1154" i="33"/>
  <c r="F1154" i="33"/>
  <c r="G1154" i="33"/>
  <c r="H1154" i="33"/>
  <c r="I1154" i="33"/>
  <c r="J1154" i="33"/>
  <c r="K1154" i="33"/>
  <c r="L1154" i="33"/>
  <c r="M1154" i="33"/>
  <c r="N1154" i="33"/>
  <c r="O1154" i="33"/>
  <c r="D1155" i="33"/>
  <c r="E1155" i="33"/>
  <c r="F1155" i="33"/>
  <c r="G1155" i="33"/>
  <c r="H1155" i="33"/>
  <c r="I1155" i="33"/>
  <c r="J1155" i="33"/>
  <c r="K1155" i="33"/>
  <c r="L1155" i="33"/>
  <c r="M1155" i="33"/>
  <c r="N1155" i="33"/>
  <c r="O1155" i="33"/>
  <c r="D1156" i="33"/>
  <c r="E1156" i="33"/>
  <c r="F1156" i="33"/>
  <c r="G1156" i="33"/>
  <c r="H1156" i="33"/>
  <c r="I1156" i="33"/>
  <c r="J1156" i="33"/>
  <c r="K1156" i="33"/>
  <c r="L1156" i="33"/>
  <c r="M1156" i="33"/>
  <c r="N1156" i="33"/>
  <c r="O1156" i="33"/>
  <c r="D1157" i="33"/>
  <c r="E1157" i="33"/>
  <c r="F1157" i="33"/>
  <c r="G1157" i="33"/>
  <c r="H1157" i="33"/>
  <c r="I1157" i="33"/>
  <c r="J1157" i="33"/>
  <c r="K1157" i="33"/>
  <c r="L1157" i="33"/>
  <c r="M1157" i="33"/>
  <c r="N1157" i="33"/>
  <c r="O1157" i="33"/>
  <c r="D1158" i="33"/>
  <c r="E1158" i="33"/>
  <c r="F1158" i="33"/>
  <c r="G1158" i="33"/>
  <c r="H1158" i="33"/>
  <c r="I1158" i="33"/>
  <c r="J1158" i="33"/>
  <c r="K1158" i="33"/>
  <c r="L1158" i="33"/>
  <c r="M1158" i="33"/>
  <c r="N1158" i="33"/>
  <c r="O1158" i="33"/>
  <c r="D1159" i="33"/>
  <c r="E1159" i="33"/>
  <c r="F1159" i="33"/>
  <c r="G1159" i="33"/>
  <c r="H1159" i="33"/>
  <c r="I1159" i="33"/>
  <c r="J1159" i="33"/>
  <c r="K1159" i="33"/>
  <c r="L1159" i="33"/>
  <c r="M1159" i="33"/>
  <c r="N1159" i="33"/>
  <c r="O1159" i="33"/>
  <c r="D1160" i="33"/>
  <c r="E1160" i="33"/>
  <c r="F1160" i="33"/>
  <c r="G1160" i="33"/>
  <c r="H1160" i="33"/>
  <c r="I1160" i="33"/>
  <c r="J1160" i="33"/>
  <c r="K1160" i="33"/>
  <c r="L1160" i="33"/>
  <c r="M1160" i="33"/>
  <c r="N1160" i="33"/>
  <c r="O1160" i="33"/>
  <c r="D1161" i="33"/>
  <c r="E1161" i="33"/>
  <c r="F1161" i="33"/>
  <c r="G1161" i="33"/>
  <c r="H1161" i="33"/>
  <c r="I1161" i="33"/>
  <c r="J1161" i="33"/>
  <c r="K1161" i="33"/>
  <c r="L1161" i="33"/>
  <c r="M1161" i="33"/>
  <c r="N1161" i="33"/>
  <c r="O1161" i="33"/>
  <c r="D1162" i="33"/>
  <c r="E1162" i="33"/>
  <c r="F1162" i="33"/>
  <c r="G1162" i="33"/>
  <c r="H1162" i="33"/>
  <c r="I1162" i="33"/>
  <c r="J1162" i="33"/>
  <c r="K1162" i="33"/>
  <c r="L1162" i="33"/>
  <c r="M1162" i="33"/>
  <c r="N1162" i="33"/>
  <c r="O1162" i="33"/>
  <c r="D1163" i="33"/>
  <c r="E1163" i="33"/>
  <c r="F1163" i="33"/>
  <c r="G1163" i="33"/>
  <c r="H1163" i="33"/>
  <c r="I1163" i="33"/>
  <c r="J1163" i="33"/>
  <c r="K1163" i="33"/>
  <c r="L1163" i="33"/>
  <c r="M1163" i="33"/>
  <c r="N1163" i="33"/>
  <c r="O1163" i="33"/>
  <c r="D1164" i="33"/>
  <c r="E1164" i="33"/>
  <c r="F1164" i="33"/>
  <c r="G1164" i="33"/>
  <c r="H1164" i="33"/>
  <c r="I1164" i="33"/>
  <c r="J1164" i="33"/>
  <c r="K1164" i="33"/>
  <c r="L1164" i="33"/>
  <c r="M1164" i="33"/>
  <c r="N1164" i="33"/>
  <c r="O1164" i="33"/>
  <c r="D1165" i="33"/>
  <c r="E1165" i="33"/>
  <c r="F1165" i="33"/>
  <c r="G1165" i="33"/>
  <c r="H1165" i="33"/>
  <c r="I1165" i="33"/>
  <c r="J1165" i="33"/>
  <c r="K1165" i="33"/>
  <c r="L1165" i="33"/>
  <c r="M1165" i="33"/>
  <c r="N1165" i="33"/>
  <c r="O1165" i="33"/>
  <c r="D1166" i="33"/>
  <c r="E1166" i="33"/>
  <c r="F1166" i="33"/>
  <c r="G1166" i="33"/>
  <c r="H1166" i="33"/>
  <c r="I1166" i="33"/>
  <c r="J1166" i="33"/>
  <c r="K1166" i="33"/>
  <c r="L1166" i="33"/>
  <c r="M1166" i="33"/>
  <c r="N1166" i="33"/>
  <c r="O1166" i="33"/>
  <c r="D1167" i="33"/>
  <c r="E1167" i="33"/>
  <c r="F1167" i="33"/>
  <c r="G1167" i="33"/>
  <c r="H1167" i="33"/>
  <c r="I1167" i="33"/>
  <c r="J1167" i="33"/>
  <c r="K1167" i="33"/>
  <c r="L1167" i="33"/>
  <c r="M1167" i="33"/>
  <c r="N1167" i="33"/>
  <c r="O1167" i="33"/>
  <c r="D1168" i="33"/>
  <c r="E1168" i="33"/>
  <c r="F1168" i="33"/>
  <c r="G1168" i="33"/>
  <c r="H1168" i="33"/>
  <c r="I1168" i="33"/>
  <c r="J1168" i="33"/>
  <c r="K1168" i="33"/>
  <c r="L1168" i="33"/>
  <c r="M1168" i="33"/>
  <c r="N1168" i="33"/>
  <c r="O1168" i="33"/>
  <c r="D1169" i="33"/>
  <c r="E1169" i="33"/>
  <c r="F1169" i="33"/>
  <c r="G1169" i="33"/>
  <c r="H1169" i="33"/>
  <c r="I1169" i="33"/>
  <c r="J1169" i="33"/>
  <c r="K1169" i="33"/>
  <c r="L1169" i="33"/>
  <c r="M1169" i="33"/>
  <c r="N1169" i="33"/>
  <c r="O1169" i="33"/>
  <c r="D1170" i="33"/>
  <c r="E1170" i="33"/>
  <c r="F1170" i="33"/>
  <c r="G1170" i="33"/>
  <c r="H1170" i="33"/>
  <c r="I1170" i="33"/>
  <c r="J1170" i="33"/>
  <c r="K1170" i="33"/>
  <c r="L1170" i="33"/>
  <c r="M1170" i="33"/>
  <c r="N1170" i="33"/>
  <c r="O1170" i="33"/>
  <c r="D1171" i="33"/>
  <c r="E1171" i="33"/>
  <c r="F1171" i="33"/>
  <c r="G1171" i="33"/>
  <c r="H1171" i="33"/>
  <c r="I1171" i="33"/>
  <c r="J1171" i="33"/>
  <c r="K1171" i="33"/>
  <c r="L1171" i="33"/>
  <c r="M1171" i="33"/>
  <c r="N1171" i="33"/>
  <c r="O1171" i="33"/>
  <c r="D1172" i="33"/>
  <c r="E1172" i="33"/>
  <c r="F1172" i="33"/>
  <c r="G1172" i="33"/>
  <c r="H1172" i="33"/>
  <c r="I1172" i="33"/>
  <c r="J1172" i="33"/>
  <c r="K1172" i="33"/>
  <c r="L1172" i="33"/>
  <c r="M1172" i="33"/>
  <c r="N1172" i="33"/>
  <c r="O1172" i="33"/>
  <c r="D1173" i="33"/>
  <c r="E1173" i="33"/>
  <c r="F1173" i="33"/>
  <c r="G1173" i="33"/>
  <c r="H1173" i="33"/>
  <c r="I1173" i="33"/>
  <c r="J1173" i="33"/>
  <c r="K1173" i="33"/>
  <c r="L1173" i="33"/>
  <c r="M1173" i="33"/>
  <c r="N1173" i="33"/>
  <c r="O1173" i="33"/>
  <c r="D1174" i="33"/>
  <c r="E1174" i="33"/>
  <c r="F1174" i="33"/>
  <c r="G1174" i="33"/>
  <c r="H1174" i="33"/>
  <c r="I1174" i="33"/>
  <c r="J1174" i="33"/>
  <c r="K1174" i="33"/>
  <c r="L1174" i="33"/>
  <c r="M1174" i="33"/>
  <c r="N1174" i="33"/>
  <c r="O1174" i="33"/>
  <c r="D1175" i="33"/>
  <c r="E1175" i="33"/>
  <c r="F1175" i="33"/>
  <c r="G1175" i="33"/>
  <c r="H1175" i="33"/>
  <c r="I1175" i="33"/>
  <c r="J1175" i="33"/>
  <c r="K1175" i="33"/>
  <c r="L1175" i="33"/>
  <c r="M1175" i="33"/>
  <c r="N1175" i="33"/>
  <c r="O1175" i="33"/>
  <c r="D1176" i="33"/>
  <c r="E1176" i="33"/>
  <c r="F1176" i="33"/>
  <c r="G1176" i="33"/>
  <c r="H1176" i="33"/>
  <c r="I1176" i="33"/>
  <c r="J1176" i="33"/>
  <c r="K1176" i="33"/>
  <c r="L1176" i="33"/>
  <c r="M1176" i="33"/>
  <c r="N1176" i="33"/>
  <c r="O1176" i="33"/>
  <c r="D1177" i="33"/>
  <c r="E1177" i="33"/>
  <c r="F1177" i="33"/>
  <c r="G1177" i="33"/>
  <c r="H1177" i="33"/>
  <c r="I1177" i="33"/>
  <c r="J1177" i="33"/>
  <c r="K1177" i="33"/>
  <c r="L1177" i="33"/>
  <c r="M1177" i="33"/>
  <c r="N1177" i="33"/>
  <c r="O1177" i="33"/>
  <c r="D1178" i="33"/>
  <c r="E1178" i="33"/>
  <c r="F1178" i="33"/>
  <c r="G1178" i="33"/>
  <c r="H1178" i="33"/>
  <c r="I1178" i="33"/>
  <c r="J1178" i="33"/>
  <c r="K1178" i="33"/>
  <c r="L1178" i="33"/>
  <c r="M1178" i="33"/>
  <c r="N1178" i="33"/>
  <c r="O1178" i="33"/>
  <c r="D1179" i="33"/>
  <c r="E1179" i="33"/>
  <c r="F1179" i="33"/>
  <c r="G1179" i="33"/>
  <c r="H1179" i="33"/>
  <c r="I1179" i="33"/>
  <c r="J1179" i="33"/>
  <c r="K1179" i="33"/>
  <c r="L1179" i="33"/>
  <c r="M1179" i="33"/>
  <c r="N1179" i="33"/>
  <c r="O1179" i="33"/>
  <c r="D1180" i="33"/>
  <c r="E1180" i="33"/>
  <c r="F1180" i="33"/>
  <c r="G1180" i="33"/>
  <c r="H1180" i="33"/>
  <c r="I1180" i="33"/>
  <c r="J1180" i="33"/>
  <c r="K1180" i="33"/>
  <c r="L1180" i="33"/>
  <c r="M1180" i="33"/>
  <c r="N1180" i="33"/>
  <c r="O1180" i="33"/>
  <c r="D1181" i="33"/>
  <c r="E1181" i="33"/>
  <c r="F1181" i="33"/>
  <c r="G1181" i="33"/>
  <c r="H1181" i="33"/>
  <c r="I1181" i="33"/>
  <c r="J1181" i="33"/>
  <c r="K1181" i="33"/>
  <c r="L1181" i="33"/>
  <c r="M1181" i="33"/>
  <c r="N1181" i="33"/>
  <c r="O1181" i="33"/>
  <c r="D1182" i="33"/>
  <c r="E1182" i="33"/>
  <c r="F1182" i="33"/>
  <c r="G1182" i="33"/>
  <c r="H1182" i="33"/>
  <c r="I1182" i="33"/>
  <c r="J1182" i="33"/>
  <c r="K1182" i="33"/>
  <c r="L1182" i="33"/>
  <c r="M1182" i="33"/>
  <c r="N1182" i="33"/>
  <c r="O1182" i="33"/>
  <c r="D1183" i="33"/>
  <c r="E1183" i="33"/>
  <c r="F1183" i="33"/>
  <c r="G1183" i="33"/>
  <c r="H1183" i="33"/>
  <c r="I1183" i="33"/>
  <c r="J1183" i="33"/>
  <c r="K1183" i="33"/>
  <c r="L1183" i="33"/>
  <c r="M1183" i="33"/>
  <c r="N1183" i="33"/>
  <c r="O1183" i="33"/>
  <c r="D1184" i="33"/>
  <c r="E1184" i="33"/>
  <c r="F1184" i="33"/>
  <c r="G1184" i="33"/>
  <c r="H1184" i="33"/>
  <c r="I1184" i="33"/>
  <c r="J1184" i="33"/>
  <c r="K1184" i="33"/>
  <c r="L1184" i="33"/>
  <c r="M1184" i="33"/>
  <c r="N1184" i="33"/>
  <c r="O1184" i="33"/>
  <c r="D1185" i="33"/>
  <c r="E1185" i="33"/>
  <c r="F1185" i="33"/>
  <c r="G1185" i="33"/>
  <c r="H1185" i="33"/>
  <c r="I1185" i="33"/>
  <c r="J1185" i="33"/>
  <c r="K1185" i="33"/>
  <c r="L1185" i="33"/>
  <c r="M1185" i="33"/>
  <c r="N1185" i="33"/>
  <c r="O1185" i="33"/>
  <c r="D1186" i="33"/>
  <c r="E1186" i="33"/>
  <c r="F1186" i="33"/>
  <c r="G1186" i="33"/>
  <c r="H1186" i="33"/>
  <c r="I1186" i="33"/>
  <c r="J1186" i="33"/>
  <c r="K1186" i="33"/>
  <c r="L1186" i="33"/>
  <c r="M1186" i="33"/>
  <c r="N1186" i="33"/>
  <c r="O1186" i="33"/>
  <c r="D1187" i="33"/>
  <c r="E1187" i="33"/>
  <c r="F1187" i="33"/>
  <c r="G1187" i="33"/>
  <c r="H1187" i="33"/>
  <c r="I1187" i="33"/>
  <c r="J1187" i="33"/>
  <c r="K1187" i="33"/>
  <c r="L1187" i="33"/>
  <c r="M1187" i="33"/>
  <c r="N1187" i="33"/>
  <c r="O1187" i="33"/>
  <c r="D1188" i="33"/>
  <c r="E1188" i="33"/>
  <c r="F1188" i="33"/>
  <c r="G1188" i="33"/>
  <c r="H1188" i="33"/>
  <c r="I1188" i="33"/>
  <c r="J1188" i="33"/>
  <c r="K1188" i="33"/>
  <c r="L1188" i="33"/>
  <c r="M1188" i="33"/>
  <c r="N1188" i="33"/>
  <c r="O1188" i="33"/>
  <c r="D1189" i="33"/>
  <c r="E1189" i="33"/>
  <c r="F1189" i="33"/>
  <c r="G1189" i="33"/>
  <c r="H1189" i="33"/>
  <c r="I1189" i="33"/>
  <c r="J1189" i="33"/>
  <c r="K1189" i="33"/>
  <c r="L1189" i="33"/>
  <c r="M1189" i="33"/>
  <c r="N1189" i="33"/>
  <c r="O1189" i="33"/>
  <c r="D1190" i="33"/>
  <c r="E1190" i="33"/>
  <c r="F1190" i="33"/>
  <c r="G1190" i="33"/>
  <c r="H1190" i="33"/>
  <c r="I1190" i="33"/>
  <c r="J1190" i="33"/>
  <c r="K1190" i="33"/>
  <c r="L1190" i="33"/>
  <c r="M1190" i="33"/>
  <c r="N1190" i="33"/>
  <c r="O1190" i="33"/>
  <c r="D1191" i="33"/>
  <c r="E1191" i="33"/>
  <c r="F1191" i="33"/>
  <c r="G1191" i="33"/>
  <c r="H1191" i="33"/>
  <c r="I1191" i="33"/>
  <c r="J1191" i="33"/>
  <c r="K1191" i="33"/>
  <c r="L1191" i="33"/>
  <c r="M1191" i="33"/>
  <c r="N1191" i="33"/>
  <c r="O1191" i="33"/>
  <c r="D1192" i="33"/>
  <c r="E1192" i="33"/>
  <c r="F1192" i="33"/>
  <c r="G1192" i="33"/>
  <c r="H1192" i="33"/>
  <c r="I1192" i="33"/>
  <c r="J1192" i="33"/>
  <c r="K1192" i="33"/>
  <c r="L1192" i="33"/>
  <c r="M1192" i="33"/>
  <c r="N1192" i="33"/>
  <c r="O1192" i="33"/>
  <c r="D1193" i="33"/>
  <c r="E1193" i="33"/>
  <c r="F1193" i="33"/>
  <c r="G1193" i="33"/>
  <c r="H1193" i="33"/>
  <c r="I1193" i="33"/>
  <c r="J1193" i="33"/>
  <c r="K1193" i="33"/>
  <c r="L1193" i="33"/>
  <c r="M1193" i="33"/>
  <c r="N1193" i="33"/>
  <c r="O1193" i="33"/>
  <c r="D1194" i="33"/>
  <c r="E1194" i="33"/>
  <c r="F1194" i="33"/>
  <c r="G1194" i="33"/>
  <c r="H1194" i="33"/>
  <c r="I1194" i="33"/>
  <c r="J1194" i="33"/>
  <c r="K1194" i="33"/>
  <c r="L1194" i="33"/>
  <c r="M1194" i="33"/>
  <c r="N1194" i="33"/>
  <c r="O1194" i="33"/>
  <c r="D1195" i="33"/>
  <c r="E1195" i="33"/>
  <c r="F1195" i="33"/>
  <c r="G1195" i="33"/>
  <c r="H1195" i="33"/>
  <c r="I1195" i="33"/>
  <c r="J1195" i="33"/>
  <c r="K1195" i="33"/>
  <c r="L1195" i="33"/>
  <c r="M1195" i="33"/>
  <c r="N1195" i="33"/>
  <c r="O1195" i="33"/>
  <c r="D1196" i="33"/>
  <c r="E1196" i="33"/>
  <c r="F1196" i="33"/>
  <c r="G1196" i="33"/>
  <c r="H1196" i="33"/>
  <c r="I1196" i="33"/>
  <c r="J1196" i="33"/>
  <c r="K1196" i="33"/>
  <c r="L1196" i="33"/>
  <c r="M1196" i="33"/>
  <c r="N1196" i="33"/>
  <c r="O1196" i="33"/>
  <c r="D1197" i="33"/>
  <c r="E1197" i="33"/>
  <c r="F1197" i="33"/>
  <c r="G1197" i="33"/>
  <c r="H1197" i="33"/>
  <c r="I1197" i="33"/>
  <c r="J1197" i="33"/>
  <c r="K1197" i="33"/>
  <c r="L1197" i="33"/>
  <c r="M1197" i="33"/>
  <c r="N1197" i="33"/>
  <c r="O1197" i="33"/>
  <c r="D1198" i="33"/>
  <c r="E1198" i="33"/>
  <c r="F1198" i="33"/>
  <c r="G1198" i="33"/>
  <c r="H1198" i="33"/>
  <c r="I1198" i="33"/>
  <c r="J1198" i="33"/>
  <c r="K1198" i="33"/>
  <c r="L1198" i="33"/>
  <c r="M1198" i="33"/>
  <c r="N1198" i="33"/>
  <c r="O1198" i="33"/>
  <c r="D1199" i="33"/>
  <c r="E1199" i="33"/>
  <c r="F1199" i="33"/>
  <c r="G1199" i="33"/>
  <c r="H1199" i="33"/>
  <c r="I1199" i="33"/>
  <c r="J1199" i="33"/>
  <c r="K1199" i="33"/>
  <c r="L1199" i="33"/>
  <c r="M1199" i="33"/>
  <c r="N1199" i="33"/>
  <c r="O1199" i="33"/>
  <c r="D1200" i="33"/>
  <c r="E1200" i="33"/>
  <c r="F1200" i="33"/>
  <c r="G1200" i="33"/>
  <c r="H1200" i="33"/>
  <c r="I1200" i="33"/>
  <c r="J1200" i="33"/>
  <c r="K1200" i="33"/>
  <c r="L1200" i="33"/>
  <c r="M1200" i="33"/>
  <c r="N1200" i="33"/>
  <c r="O1200" i="33"/>
  <c r="D1201" i="33"/>
  <c r="E1201" i="33"/>
  <c r="F1201" i="33"/>
  <c r="G1201" i="33"/>
  <c r="H1201" i="33"/>
  <c r="I1201" i="33"/>
  <c r="J1201" i="33"/>
  <c r="K1201" i="33"/>
  <c r="L1201" i="33"/>
  <c r="M1201" i="33"/>
  <c r="N1201" i="33"/>
  <c r="O1201" i="33"/>
  <c r="D1202" i="33"/>
  <c r="E1202" i="33"/>
  <c r="F1202" i="33"/>
  <c r="G1202" i="33"/>
  <c r="H1202" i="33"/>
  <c r="I1202" i="33"/>
  <c r="J1202" i="33"/>
  <c r="K1202" i="33"/>
  <c r="L1202" i="33"/>
  <c r="M1202" i="33"/>
  <c r="N1202" i="33"/>
  <c r="O1202" i="33"/>
  <c r="D1203" i="33"/>
  <c r="E1203" i="33"/>
  <c r="F1203" i="33"/>
  <c r="G1203" i="33"/>
  <c r="H1203" i="33"/>
  <c r="I1203" i="33"/>
  <c r="J1203" i="33"/>
  <c r="K1203" i="33"/>
  <c r="L1203" i="33"/>
  <c r="M1203" i="33"/>
  <c r="N1203" i="33"/>
  <c r="O1203" i="33"/>
  <c r="D1204" i="33"/>
  <c r="E1204" i="33"/>
  <c r="F1204" i="33"/>
  <c r="G1204" i="33"/>
  <c r="H1204" i="33"/>
  <c r="I1204" i="33"/>
  <c r="J1204" i="33"/>
  <c r="K1204" i="33"/>
  <c r="L1204" i="33"/>
  <c r="M1204" i="33"/>
  <c r="N1204" i="33"/>
  <c r="O1204" i="33"/>
  <c r="D1205" i="33"/>
  <c r="E1205" i="33"/>
  <c r="F1205" i="33"/>
  <c r="G1205" i="33"/>
  <c r="H1205" i="33"/>
  <c r="I1205" i="33"/>
  <c r="J1205" i="33"/>
  <c r="K1205" i="33"/>
  <c r="L1205" i="33"/>
  <c r="M1205" i="33"/>
  <c r="N1205" i="33"/>
  <c r="O1205" i="33"/>
  <c r="D1206" i="33"/>
  <c r="E1206" i="33"/>
  <c r="F1206" i="33"/>
  <c r="G1206" i="33"/>
  <c r="H1206" i="33"/>
  <c r="I1206" i="33"/>
  <c r="J1206" i="33"/>
  <c r="K1206" i="33"/>
  <c r="L1206" i="33"/>
  <c r="M1206" i="33"/>
  <c r="N1206" i="33"/>
  <c r="O1206" i="33"/>
  <c r="D1207" i="33"/>
  <c r="E1207" i="33"/>
  <c r="F1207" i="33"/>
  <c r="G1207" i="33"/>
  <c r="H1207" i="33"/>
  <c r="I1207" i="33"/>
  <c r="J1207" i="33"/>
  <c r="K1207" i="33"/>
  <c r="L1207" i="33"/>
  <c r="M1207" i="33"/>
  <c r="N1207" i="33"/>
  <c r="O1207" i="33"/>
  <c r="D1208" i="33"/>
  <c r="E1208" i="33"/>
  <c r="F1208" i="33"/>
  <c r="G1208" i="33"/>
  <c r="H1208" i="33"/>
  <c r="I1208" i="33"/>
  <c r="J1208" i="33"/>
  <c r="K1208" i="33"/>
  <c r="L1208" i="33"/>
  <c r="M1208" i="33"/>
  <c r="N1208" i="33"/>
  <c r="O1208" i="33"/>
  <c r="D1209" i="33"/>
  <c r="E1209" i="33"/>
  <c r="F1209" i="33"/>
  <c r="G1209" i="33"/>
  <c r="H1209" i="33"/>
  <c r="I1209" i="33"/>
  <c r="J1209" i="33"/>
  <c r="K1209" i="33"/>
  <c r="L1209" i="33"/>
  <c r="M1209" i="33"/>
  <c r="N1209" i="33"/>
  <c r="O1209" i="33"/>
  <c r="D1210" i="33"/>
  <c r="E1210" i="33"/>
  <c r="F1210" i="33"/>
  <c r="G1210" i="33"/>
  <c r="H1210" i="33"/>
  <c r="I1210" i="33"/>
  <c r="J1210" i="33"/>
  <c r="K1210" i="33"/>
  <c r="L1210" i="33"/>
  <c r="M1210" i="33"/>
  <c r="N1210" i="33"/>
  <c r="O1210" i="33"/>
  <c r="D1211" i="33"/>
  <c r="E1211" i="33"/>
  <c r="F1211" i="33"/>
  <c r="G1211" i="33"/>
  <c r="H1211" i="33"/>
  <c r="I1211" i="33"/>
  <c r="J1211" i="33"/>
  <c r="K1211" i="33"/>
  <c r="L1211" i="33"/>
  <c r="M1211" i="33"/>
  <c r="N1211" i="33"/>
  <c r="O1211" i="33"/>
  <c r="D1212" i="33"/>
  <c r="E1212" i="33"/>
  <c r="F1212" i="33"/>
  <c r="G1212" i="33"/>
  <c r="H1212" i="33"/>
  <c r="I1212" i="33"/>
  <c r="J1212" i="33"/>
  <c r="K1212" i="33"/>
  <c r="L1212" i="33"/>
  <c r="M1212" i="33"/>
  <c r="N1212" i="33"/>
  <c r="O1212" i="33"/>
  <c r="D1213" i="33"/>
  <c r="E1213" i="33"/>
  <c r="F1213" i="33"/>
  <c r="G1213" i="33"/>
  <c r="H1213" i="33"/>
  <c r="I1213" i="33"/>
  <c r="J1213" i="33"/>
  <c r="K1213" i="33"/>
  <c r="L1213" i="33"/>
  <c r="M1213" i="33"/>
  <c r="N1213" i="33"/>
  <c r="O1213" i="33"/>
  <c r="D1214" i="33"/>
  <c r="E1214" i="33"/>
  <c r="F1214" i="33"/>
  <c r="G1214" i="33"/>
  <c r="H1214" i="33"/>
  <c r="I1214" i="33"/>
  <c r="J1214" i="33"/>
  <c r="K1214" i="33"/>
  <c r="L1214" i="33"/>
  <c r="M1214" i="33"/>
  <c r="N1214" i="33"/>
  <c r="O1214" i="33"/>
  <c r="D1215" i="33"/>
  <c r="E1215" i="33"/>
  <c r="F1215" i="33"/>
  <c r="G1215" i="33"/>
  <c r="H1215" i="33"/>
  <c r="I1215" i="33"/>
  <c r="J1215" i="33"/>
  <c r="K1215" i="33"/>
  <c r="L1215" i="33"/>
  <c r="M1215" i="33"/>
  <c r="N1215" i="33"/>
  <c r="O1215" i="33"/>
  <c r="D1216" i="33"/>
  <c r="E1216" i="33"/>
  <c r="F1216" i="33"/>
  <c r="G1216" i="33"/>
  <c r="H1216" i="33"/>
  <c r="I1216" i="33"/>
  <c r="J1216" i="33"/>
  <c r="K1216" i="33"/>
  <c r="L1216" i="33"/>
  <c r="M1216" i="33"/>
  <c r="N1216" i="33"/>
  <c r="O1216" i="33"/>
  <c r="D1217" i="33"/>
  <c r="E1217" i="33"/>
  <c r="F1217" i="33"/>
  <c r="G1217" i="33"/>
  <c r="H1217" i="33"/>
  <c r="I1217" i="33"/>
  <c r="J1217" i="33"/>
  <c r="K1217" i="33"/>
  <c r="L1217" i="33"/>
  <c r="M1217" i="33"/>
  <c r="N1217" i="33"/>
  <c r="O1217" i="33"/>
  <c r="D1218" i="33"/>
  <c r="E1218" i="33"/>
  <c r="F1218" i="33"/>
  <c r="G1218" i="33"/>
  <c r="H1218" i="33"/>
  <c r="I1218" i="33"/>
  <c r="J1218" i="33"/>
  <c r="K1218" i="33"/>
  <c r="L1218" i="33"/>
  <c r="M1218" i="33"/>
  <c r="N1218" i="33"/>
  <c r="O1218" i="33"/>
  <c r="D1219" i="33"/>
  <c r="E1219" i="33"/>
  <c r="F1219" i="33"/>
  <c r="G1219" i="33"/>
  <c r="H1219" i="33"/>
  <c r="I1219" i="33"/>
  <c r="J1219" i="33"/>
  <c r="K1219" i="33"/>
  <c r="L1219" i="33"/>
  <c r="M1219" i="33"/>
  <c r="N1219" i="33"/>
  <c r="O1219" i="33"/>
  <c r="D1220" i="33"/>
  <c r="E1220" i="33"/>
  <c r="F1220" i="33"/>
  <c r="G1220" i="33"/>
  <c r="H1220" i="33"/>
  <c r="I1220" i="33"/>
  <c r="J1220" i="33"/>
  <c r="K1220" i="33"/>
  <c r="L1220" i="33"/>
  <c r="M1220" i="33"/>
  <c r="N1220" i="33"/>
  <c r="O1220" i="33"/>
  <c r="D1221" i="33"/>
  <c r="E1221" i="33"/>
  <c r="F1221" i="33"/>
  <c r="G1221" i="33"/>
  <c r="H1221" i="33"/>
  <c r="I1221" i="33"/>
  <c r="J1221" i="33"/>
  <c r="K1221" i="33"/>
  <c r="L1221" i="33"/>
  <c r="M1221" i="33"/>
  <c r="N1221" i="33"/>
  <c r="O1221" i="33"/>
  <c r="D1222" i="33"/>
  <c r="E1222" i="33"/>
  <c r="F1222" i="33"/>
  <c r="G1222" i="33"/>
  <c r="H1222" i="33"/>
  <c r="I1222" i="33"/>
  <c r="J1222" i="33"/>
  <c r="K1222" i="33"/>
  <c r="L1222" i="33"/>
  <c r="M1222" i="33"/>
  <c r="N1222" i="33"/>
  <c r="O1222" i="33"/>
  <c r="D1223" i="33"/>
  <c r="E1223" i="33"/>
  <c r="F1223" i="33"/>
  <c r="G1223" i="33"/>
  <c r="H1223" i="33"/>
  <c r="I1223" i="33"/>
  <c r="J1223" i="33"/>
  <c r="K1223" i="33"/>
  <c r="L1223" i="33"/>
  <c r="M1223" i="33"/>
  <c r="N1223" i="33"/>
  <c r="O1223" i="33"/>
  <c r="D1224" i="33"/>
  <c r="E1224" i="33"/>
  <c r="F1224" i="33"/>
  <c r="G1224" i="33"/>
  <c r="H1224" i="33"/>
  <c r="I1224" i="33"/>
  <c r="J1224" i="33"/>
  <c r="K1224" i="33"/>
  <c r="L1224" i="33"/>
  <c r="M1224" i="33"/>
  <c r="N1224" i="33"/>
  <c r="O1224" i="33"/>
  <c r="D1225" i="33"/>
  <c r="E1225" i="33"/>
  <c r="F1225" i="33"/>
  <c r="G1225" i="33"/>
  <c r="H1225" i="33"/>
  <c r="I1225" i="33"/>
  <c r="J1225" i="33"/>
  <c r="K1225" i="33"/>
  <c r="L1225" i="33"/>
  <c r="M1225" i="33"/>
  <c r="N1225" i="33"/>
  <c r="O1225" i="33"/>
  <c r="D1226" i="33"/>
  <c r="E1226" i="33"/>
  <c r="F1226" i="33"/>
  <c r="G1226" i="33"/>
  <c r="H1226" i="33"/>
  <c r="I1226" i="33"/>
  <c r="J1226" i="33"/>
  <c r="K1226" i="33"/>
  <c r="L1226" i="33"/>
  <c r="M1226" i="33"/>
  <c r="N1226" i="33"/>
  <c r="O1226" i="33"/>
  <c r="D1227" i="33"/>
  <c r="E1227" i="33"/>
  <c r="F1227" i="33"/>
  <c r="G1227" i="33"/>
  <c r="H1227" i="33"/>
  <c r="I1227" i="33"/>
  <c r="J1227" i="33"/>
  <c r="K1227" i="33"/>
  <c r="L1227" i="33"/>
  <c r="M1227" i="33"/>
  <c r="N1227" i="33"/>
  <c r="O1227" i="33"/>
  <c r="D1228" i="33"/>
  <c r="E1228" i="33"/>
  <c r="F1228" i="33"/>
  <c r="G1228" i="33"/>
  <c r="H1228" i="33"/>
  <c r="I1228" i="33"/>
  <c r="J1228" i="33"/>
  <c r="K1228" i="33"/>
  <c r="L1228" i="33"/>
  <c r="M1228" i="33"/>
  <c r="N1228" i="33"/>
  <c r="O1228" i="33"/>
  <c r="D1229" i="33"/>
  <c r="E1229" i="33"/>
  <c r="F1229" i="33"/>
  <c r="G1229" i="33"/>
  <c r="H1229" i="33"/>
  <c r="I1229" i="33"/>
  <c r="J1229" i="33"/>
  <c r="K1229" i="33"/>
  <c r="L1229" i="33"/>
  <c r="M1229" i="33"/>
  <c r="N1229" i="33"/>
  <c r="O1229" i="33"/>
  <c r="D1230" i="33"/>
  <c r="E1230" i="33"/>
  <c r="F1230" i="33"/>
  <c r="G1230" i="33"/>
  <c r="H1230" i="33"/>
  <c r="I1230" i="33"/>
  <c r="J1230" i="33"/>
  <c r="K1230" i="33"/>
  <c r="L1230" i="33"/>
  <c r="M1230" i="33"/>
  <c r="N1230" i="33"/>
  <c r="O1230" i="33"/>
  <c r="D1231" i="33"/>
  <c r="E1231" i="33"/>
  <c r="F1231" i="33"/>
  <c r="G1231" i="33"/>
  <c r="H1231" i="33"/>
  <c r="I1231" i="33"/>
  <c r="J1231" i="33"/>
  <c r="K1231" i="33"/>
  <c r="L1231" i="33"/>
  <c r="M1231" i="33"/>
  <c r="N1231" i="33"/>
  <c r="O1231" i="33"/>
  <c r="D1232" i="33"/>
  <c r="E1232" i="33"/>
  <c r="F1232" i="33"/>
  <c r="G1232" i="33"/>
  <c r="H1232" i="33"/>
  <c r="I1232" i="33"/>
  <c r="J1232" i="33"/>
  <c r="K1232" i="33"/>
  <c r="L1232" i="33"/>
  <c r="M1232" i="33"/>
  <c r="N1232" i="33"/>
  <c r="O1232" i="33"/>
  <c r="D1233" i="33"/>
  <c r="E1233" i="33"/>
  <c r="F1233" i="33"/>
  <c r="G1233" i="33"/>
  <c r="H1233" i="33"/>
  <c r="I1233" i="33"/>
  <c r="J1233" i="33"/>
  <c r="K1233" i="33"/>
  <c r="L1233" i="33"/>
  <c r="M1233" i="33"/>
  <c r="N1233" i="33"/>
  <c r="O1233" i="33"/>
  <c r="D1234" i="33"/>
  <c r="E1234" i="33"/>
  <c r="F1234" i="33"/>
  <c r="G1234" i="33"/>
  <c r="H1234" i="33"/>
  <c r="I1234" i="33"/>
  <c r="J1234" i="33"/>
  <c r="K1234" i="33"/>
  <c r="L1234" i="33"/>
  <c r="M1234" i="33"/>
  <c r="N1234" i="33"/>
  <c r="O1234" i="33"/>
  <c r="D1235" i="33"/>
  <c r="E1235" i="33"/>
  <c r="F1235" i="33"/>
  <c r="G1235" i="33"/>
  <c r="H1235" i="33"/>
  <c r="I1235" i="33"/>
  <c r="J1235" i="33"/>
  <c r="K1235" i="33"/>
  <c r="L1235" i="33"/>
  <c r="M1235" i="33"/>
  <c r="N1235" i="33"/>
  <c r="O1235" i="33"/>
  <c r="D1236" i="33"/>
  <c r="E1236" i="33"/>
  <c r="F1236" i="33"/>
  <c r="G1236" i="33"/>
  <c r="H1236" i="33"/>
  <c r="I1236" i="33"/>
  <c r="J1236" i="33"/>
  <c r="K1236" i="33"/>
  <c r="L1236" i="33"/>
  <c r="M1236" i="33"/>
  <c r="N1236" i="33"/>
  <c r="O1236" i="33"/>
  <c r="D1237" i="33"/>
  <c r="E1237" i="33"/>
  <c r="F1237" i="33"/>
  <c r="G1237" i="33"/>
  <c r="H1237" i="33"/>
  <c r="I1237" i="33"/>
  <c r="J1237" i="33"/>
  <c r="K1237" i="33"/>
  <c r="L1237" i="33"/>
  <c r="M1237" i="33"/>
  <c r="N1237" i="33"/>
  <c r="O1237" i="33"/>
  <c r="D1238" i="33"/>
  <c r="E1238" i="33"/>
  <c r="F1238" i="33"/>
  <c r="G1238" i="33"/>
  <c r="H1238" i="33"/>
  <c r="I1238" i="33"/>
  <c r="J1238" i="33"/>
  <c r="K1238" i="33"/>
  <c r="L1238" i="33"/>
  <c r="M1238" i="33"/>
  <c r="N1238" i="33"/>
  <c r="O1238" i="33"/>
  <c r="D1239" i="33"/>
  <c r="E1239" i="33"/>
  <c r="F1239" i="33"/>
  <c r="G1239" i="33"/>
  <c r="H1239" i="33"/>
  <c r="I1239" i="33"/>
  <c r="J1239" i="33"/>
  <c r="K1239" i="33"/>
  <c r="L1239" i="33"/>
  <c r="M1239" i="33"/>
  <c r="N1239" i="33"/>
  <c r="O1239" i="33"/>
  <c r="D1240" i="33"/>
  <c r="E1240" i="33"/>
  <c r="F1240" i="33"/>
  <c r="G1240" i="33"/>
  <c r="H1240" i="33"/>
  <c r="I1240" i="33"/>
  <c r="J1240" i="33"/>
  <c r="K1240" i="33"/>
  <c r="L1240" i="33"/>
  <c r="M1240" i="33"/>
  <c r="N1240" i="33"/>
  <c r="O1240" i="33"/>
  <c r="D1241" i="33"/>
  <c r="E1241" i="33"/>
  <c r="F1241" i="33"/>
  <c r="G1241" i="33"/>
  <c r="H1241" i="33"/>
  <c r="I1241" i="33"/>
  <c r="J1241" i="33"/>
  <c r="K1241" i="33"/>
  <c r="L1241" i="33"/>
  <c r="M1241" i="33"/>
  <c r="N1241" i="33"/>
  <c r="O1241" i="33"/>
  <c r="D1242" i="33"/>
  <c r="E1242" i="33"/>
  <c r="F1242" i="33"/>
  <c r="G1242" i="33"/>
  <c r="H1242" i="33"/>
  <c r="I1242" i="33"/>
  <c r="J1242" i="33"/>
  <c r="K1242" i="33"/>
  <c r="L1242" i="33"/>
  <c r="M1242" i="33"/>
  <c r="N1242" i="33"/>
  <c r="O1242" i="33"/>
  <c r="D1243" i="33"/>
  <c r="E1243" i="33"/>
  <c r="F1243" i="33"/>
  <c r="G1243" i="33"/>
  <c r="H1243" i="33"/>
  <c r="I1243" i="33"/>
  <c r="J1243" i="33"/>
  <c r="K1243" i="33"/>
  <c r="L1243" i="33"/>
  <c r="M1243" i="33"/>
  <c r="N1243" i="33"/>
  <c r="O1243" i="33"/>
  <c r="D1244" i="33"/>
  <c r="E1244" i="33"/>
  <c r="F1244" i="33"/>
  <c r="G1244" i="33"/>
  <c r="H1244" i="33"/>
  <c r="I1244" i="33"/>
  <c r="J1244" i="33"/>
  <c r="K1244" i="33"/>
  <c r="L1244" i="33"/>
  <c r="M1244" i="33"/>
  <c r="N1244" i="33"/>
  <c r="O1244" i="33"/>
  <c r="D1245" i="33"/>
  <c r="E1245" i="33"/>
  <c r="F1245" i="33"/>
  <c r="G1245" i="33"/>
  <c r="H1245" i="33"/>
  <c r="I1245" i="33"/>
  <c r="J1245" i="33"/>
  <c r="K1245" i="33"/>
  <c r="L1245" i="33"/>
  <c r="M1245" i="33"/>
  <c r="N1245" i="33"/>
  <c r="O1245" i="33"/>
  <c r="D1246" i="33"/>
  <c r="E1246" i="33"/>
  <c r="F1246" i="33"/>
  <c r="G1246" i="33"/>
  <c r="H1246" i="33"/>
  <c r="I1246" i="33"/>
  <c r="J1246" i="33"/>
  <c r="K1246" i="33"/>
  <c r="L1246" i="33"/>
  <c r="M1246" i="33"/>
  <c r="N1246" i="33"/>
  <c r="O1246" i="33"/>
  <c r="D1247" i="33"/>
  <c r="E1247" i="33"/>
  <c r="F1247" i="33"/>
  <c r="G1247" i="33"/>
  <c r="H1247" i="33"/>
  <c r="I1247" i="33"/>
  <c r="J1247" i="33"/>
  <c r="K1247" i="33"/>
  <c r="L1247" i="33"/>
  <c r="M1247" i="33"/>
  <c r="N1247" i="33"/>
  <c r="O1247" i="33"/>
  <c r="D1248" i="33"/>
  <c r="E1248" i="33"/>
  <c r="F1248" i="33"/>
  <c r="G1248" i="33"/>
  <c r="H1248" i="33"/>
  <c r="I1248" i="33"/>
  <c r="J1248" i="33"/>
  <c r="K1248" i="33"/>
  <c r="L1248" i="33"/>
  <c r="M1248" i="33"/>
  <c r="N1248" i="33"/>
  <c r="O1248" i="33"/>
  <c r="D1249" i="33"/>
  <c r="E1249" i="33"/>
  <c r="F1249" i="33"/>
  <c r="G1249" i="33"/>
  <c r="H1249" i="33"/>
  <c r="I1249" i="33"/>
  <c r="J1249" i="33"/>
  <c r="K1249" i="33"/>
  <c r="L1249" i="33"/>
  <c r="M1249" i="33"/>
  <c r="N1249" i="33"/>
  <c r="O1249" i="33"/>
  <c r="D1250" i="33"/>
  <c r="E1250" i="33"/>
  <c r="F1250" i="33"/>
  <c r="G1250" i="33"/>
  <c r="H1250" i="33"/>
  <c r="I1250" i="33"/>
  <c r="J1250" i="33"/>
  <c r="K1250" i="33"/>
  <c r="L1250" i="33"/>
  <c r="M1250" i="33"/>
  <c r="N1250" i="33"/>
  <c r="O1250" i="33"/>
  <c r="D1251" i="33"/>
  <c r="E1251" i="33"/>
  <c r="F1251" i="33"/>
  <c r="G1251" i="33"/>
  <c r="H1251" i="33"/>
  <c r="I1251" i="33"/>
  <c r="J1251" i="33"/>
  <c r="K1251" i="33"/>
  <c r="L1251" i="33"/>
  <c r="M1251" i="33"/>
  <c r="N1251" i="33"/>
  <c r="O1251" i="33"/>
  <c r="D1252" i="33"/>
  <c r="E1252" i="33"/>
  <c r="F1252" i="33"/>
  <c r="G1252" i="33"/>
  <c r="H1252" i="33"/>
  <c r="I1252" i="33"/>
  <c r="J1252" i="33"/>
  <c r="K1252" i="33"/>
  <c r="L1252" i="33"/>
  <c r="M1252" i="33"/>
  <c r="N1252" i="33"/>
  <c r="O1252" i="33"/>
  <c r="D1253" i="33"/>
  <c r="E1253" i="33"/>
  <c r="F1253" i="33"/>
  <c r="G1253" i="33"/>
  <c r="H1253" i="33"/>
  <c r="I1253" i="33"/>
  <c r="J1253" i="33"/>
  <c r="K1253" i="33"/>
  <c r="L1253" i="33"/>
  <c r="M1253" i="33"/>
  <c r="N1253" i="33"/>
  <c r="O1253" i="33"/>
  <c r="D1254" i="33"/>
  <c r="E1254" i="33"/>
  <c r="F1254" i="33"/>
  <c r="G1254" i="33"/>
  <c r="H1254" i="33"/>
  <c r="I1254" i="33"/>
  <c r="J1254" i="33"/>
  <c r="K1254" i="33"/>
  <c r="L1254" i="33"/>
  <c r="M1254" i="33"/>
  <c r="N1254" i="33"/>
  <c r="O1254" i="33"/>
  <c r="D1255" i="33"/>
  <c r="E1255" i="33"/>
  <c r="F1255" i="33"/>
  <c r="G1255" i="33"/>
  <c r="H1255" i="33"/>
  <c r="I1255" i="33"/>
  <c r="J1255" i="33"/>
  <c r="K1255" i="33"/>
  <c r="L1255" i="33"/>
  <c r="M1255" i="33"/>
  <c r="N1255" i="33"/>
  <c r="O1255" i="33"/>
  <c r="D1256" i="33"/>
  <c r="E1256" i="33"/>
  <c r="F1256" i="33"/>
  <c r="G1256" i="33"/>
  <c r="H1256" i="33"/>
  <c r="I1256" i="33"/>
  <c r="J1256" i="33"/>
  <c r="K1256" i="33"/>
  <c r="L1256" i="33"/>
  <c r="M1256" i="33"/>
  <c r="N1256" i="33"/>
  <c r="O1256" i="33"/>
  <c r="D1257" i="33"/>
  <c r="E1257" i="33"/>
  <c r="F1257" i="33"/>
  <c r="G1257" i="33"/>
  <c r="H1257" i="33"/>
  <c r="I1257" i="33"/>
  <c r="J1257" i="33"/>
  <c r="K1257" i="33"/>
  <c r="L1257" i="33"/>
  <c r="M1257" i="33"/>
  <c r="N1257" i="33"/>
  <c r="O1257" i="33"/>
  <c r="D1258" i="33"/>
  <c r="E1258" i="33"/>
  <c r="F1258" i="33"/>
  <c r="G1258" i="33"/>
  <c r="H1258" i="33"/>
  <c r="I1258" i="33"/>
  <c r="J1258" i="33"/>
  <c r="K1258" i="33"/>
  <c r="L1258" i="33"/>
  <c r="M1258" i="33"/>
  <c r="N1258" i="33"/>
  <c r="O1258" i="33"/>
  <c r="D1259" i="33"/>
  <c r="E1259" i="33"/>
  <c r="F1259" i="33"/>
  <c r="G1259" i="33"/>
  <c r="H1259" i="33"/>
  <c r="I1259" i="33"/>
  <c r="J1259" i="33"/>
  <c r="K1259" i="33"/>
  <c r="L1259" i="33"/>
  <c r="M1259" i="33"/>
  <c r="N1259" i="33"/>
  <c r="O1259" i="33"/>
  <c r="D1260" i="33"/>
  <c r="E1260" i="33"/>
  <c r="F1260" i="33"/>
  <c r="G1260" i="33"/>
  <c r="H1260" i="33"/>
  <c r="I1260" i="33"/>
  <c r="J1260" i="33"/>
  <c r="K1260" i="33"/>
  <c r="L1260" i="33"/>
  <c r="M1260" i="33"/>
  <c r="N1260" i="33"/>
  <c r="O1260" i="33"/>
  <c r="D1261" i="33"/>
  <c r="E1261" i="33"/>
  <c r="F1261" i="33"/>
  <c r="G1261" i="33"/>
  <c r="H1261" i="33"/>
  <c r="I1261" i="33"/>
  <c r="J1261" i="33"/>
  <c r="K1261" i="33"/>
  <c r="L1261" i="33"/>
  <c r="M1261" i="33"/>
  <c r="N1261" i="33"/>
  <c r="O1261" i="33"/>
  <c r="D1262" i="33"/>
  <c r="E1262" i="33"/>
  <c r="F1262" i="33"/>
  <c r="G1262" i="33"/>
  <c r="H1262" i="33"/>
  <c r="I1262" i="33"/>
  <c r="J1262" i="33"/>
  <c r="K1262" i="33"/>
  <c r="L1262" i="33"/>
  <c r="M1262" i="33"/>
  <c r="N1262" i="33"/>
  <c r="O1262" i="33"/>
  <c r="D1263" i="33"/>
  <c r="E1263" i="33"/>
  <c r="F1263" i="33"/>
  <c r="G1263" i="33"/>
  <c r="H1263" i="33"/>
  <c r="I1263" i="33"/>
  <c r="J1263" i="33"/>
  <c r="K1263" i="33"/>
  <c r="L1263" i="33"/>
  <c r="M1263" i="33"/>
  <c r="N1263" i="33"/>
  <c r="O1263" i="33"/>
  <c r="D1264" i="33"/>
  <c r="E1264" i="33"/>
  <c r="F1264" i="33"/>
  <c r="G1264" i="33"/>
  <c r="H1264" i="33"/>
  <c r="I1264" i="33"/>
  <c r="J1264" i="33"/>
  <c r="K1264" i="33"/>
  <c r="L1264" i="33"/>
  <c r="M1264" i="33"/>
  <c r="N1264" i="33"/>
  <c r="O1264" i="33"/>
  <c r="D1265" i="33"/>
  <c r="E1265" i="33"/>
  <c r="F1265" i="33"/>
  <c r="G1265" i="33"/>
  <c r="H1265" i="33"/>
  <c r="I1265" i="33"/>
  <c r="J1265" i="33"/>
  <c r="K1265" i="33"/>
  <c r="L1265" i="33"/>
  <c r="M1265" i="33"/>
  <c r="N1265" i="33"/>
  <c r="O1265" i="33"/>
  <c r="D1266" i="33"/>
  <c r="E1266" i="33"/>
  <c r="F1266" i="33"/>
  <c r="G1266" i="33"/>
  <c r="H1266" i="33"/>
  <c r="I1266" i="33"/>
  <c r="J1266" i="33"/>
  <c r="K1266" i="33"/>
  <c r="L1266" i="33"/>
  <c r="M1266" i="33"/>
  <c r="N1266" i="33"/>
  <c r="O1266" i="33"/>
  <c r="D1267" i="33"/>
  <c r="E1267" i="33"/>
  <c r="F1267" i="33"/>
  <c r="G1267" i="33"/>
  <c r="H1267" i="33"/>
  <c r="I1267" i="33"/>
  <c r="J1267" i="33"/>
  <c r="K1267" i="33"/>
  <c r="L1267" i="33"/>
  <c r="M1267" i="33"/>
  <c r="N1267" i="33"/>
  <c r="O1267" i="33"/>
  <c r="D1268" i="33"/>
  <c r="E1268" i="33"/>
  <c r="F1268" i="33"/>
  <c r="G1268" i="33"/>
  <c r="H1268" i="33"/>
  <c r="I1268" i="33"/>
  <c r="J1268" i="33"/>
  <c r="K1268" i="33"/>
  <c r="L1268" i="33"/>
  <c r="M1268" i="33"/>
  <c r="N1268" i="33"/>
  <c r="O1268" i="33"/>
  <c r="D1269" i="33"/>
  <c r="E1269" i="33"/>
  <c r="F1269" i="33"/>
  <c r="G1269" i="33"/>
  <c r="H1269" i="33"/>
  <c r="I1269" i="33"/>
  <c r="J1269" i="33"/>
  <c r="K1269" i="33"/>
  <c r="L1269" i="33"/>
  <c r="M1269" i="33"/>
  <c r="N1269" i="33"/>
  <c r="O1269" i="33"/>
  <c r="D1270" i="33"/>
  <c r="E1270" i="33"/>
  <c r="F1270" i="33"/>
  <c r="G1270" i="33"/>
  <c r="H1270" i="33"/>
  <c r="I1270" i="33"/>
  <c r="J1270" i="33"/>
  <c r="K1270" i="33"/>
  <c r="L1270" i="33"/>
  <c r="M1270" i="33"/>
  <c r="N1270" i="33"/>
  <c r="O1270" i="33"/>
  <c r="D1271" i="33"/>
  <c r="E1271" i="33"/>
  <c r="F1271" i="33"/>
  <c r="G1271" i="33"/>
  <c r="H1271" i="33"/>
  <c r="I1271" i="33"/>
  <c r="J1271" i="33"/>
  <c r="K1271" i="33"/>
  <c r="L1271" i="33"/>
  <c r="M1271" i="33"/>
  <c r="N1271" i="33"/>
  <c r="O1271" i="33"/>
  <c r="D1272" i="33"/>
  <c r="E1272" i="33"/>
  <c r="F1272" i="33"/>
  <c r="G1272" i="33"/>
  <c r="H1272" i="33"/>
  <c r="I1272" i="33"/>
  <c r="J1272" i="33"/>
  <c r="K1272" i="33"/>
  <c r="L1272" i="33"/>
  <c r="M1272" i="33"/>
  <c r="N1272" i="33"/>
  <c r="O1272" i="33"/>
  <c r="D1273" i="33"/>
  <c r="E1273" i="33"/>
  <c r="F1273" i="33"/>
  <c r="G1273" i="33"/>
  <c r="H1273" i="33"/>
  <c r="I1273" i="33"/>
  <c r="J1273" i="33"/>
  <c r="K1273" i="33"/>
  <c r="L1273" i="33"/>
  <c r="M1273" i="33"/>
  <c r="N1273" i="33"/>
  <c r="O1273" i="33"/>
  <c r="D1274" i="33"/>
  <c r="E1274" i="33"/>
  <c r="F1274" i="33"/>
  <c r="G1274" i="33"/>
  <c r="H1274" i="33"/>
  <c r="I1274" i="33"/>
  <c r="J1274" i="33"/>
  <c r="K1274" i="33"/>
  <c r="L1274" i="33"/>
  <c r="M1274" i="33"/>
  <c r="N1274" i="33"/>
  <c r="O1274" i="33"/>
  <c r="D1275" i="33"/>
  <c r="E1275" i="33"/>
  <c r="F1275" i="33"/>
  <c r="G1275" i="33"/>
  <c r="H1275" i="33"/>
  <c r="I1275" i="33"/>
  <c r="J1275" i="33"/>
  <c r="K1275" i="33"/>
  <c r="L1275" i="33"/>
  <c r="M1275" i="33"/>
  <c r="N1275" i="33"/>
  <c r="O1275" i="33"/>
  <c r="D1276" i="33"/>
  <c r="E1276" i="33"/>
  <c r="F1276" i="33"/>
  <c r="G1276" i="33"/>
  <c r="H1276" i="33"/>
  <c r="I1276" i="33"/>
  <c r="J1276" i="33"/>
  <c r="K1276" i="33"/>
  <c r="L1276" i="33"/>
  <c r="M1276" i="33"/>
  <c r="N1276" i="33"/>
  <c r="O1276" i="33"/>
  <c r="D1277" i="33"/>
  <c r="E1277" i="33"/>
  <c r="F1277" i="33"/>
  <c r="G1277" i="33"/>
  <c r="H1277" i="33"/>
  <c r="I1277" i="33"/>
  <c r="J1277" i="33"/>
  <c r="K1277" i="33"/>
  <c r="L1277" i="33"/>
  <c r="M1277" i="33"/>
  <c r="N1277" i="33"/>
  <c r="O1277" i="33"/>
  <c r="D1278" i="33"/>
  <c r="E1278" i="33"/>
  <c r="F1278" i="33"/>
  <c r="G1278" i="33"/>
  <c r="H1278" i="33"/>
  <c r="I1278" i="33"/>
  <c r="J1278" i="33"/>
  <c r="K1278" i="33"/>
  <c r="L1278" i="33"/>
  <c r="M1278" i="33"/>
  <c r="N1278" i="33"/>
  <c r="O1278" i="33"/>
  <c r="D1279" i="33"/>
  <c r="E1279" i="33"/>
  <c r="F1279" i="33"/>
  <c r="G1279" i="33"/>
  <c r="H1279" i="33"/>
  <c r="I1279" i="33"/>
  <c r="J1279" i="33"/>
  <c r="K1279" i="33"/>
  <c r="L1279" i="33"/>
  <c r="M1279" i="33"/>
  <c r="N1279" i="33"/>
  <c r="O1279" i="33"/>
  <c r="D1280" i="33"/>
  <c r="E1280" i="33"/>
  <c r="F1280" i="33"/>
  <c r="G1280" i="33"/>
  <c r="H1280" i="33"/>
  <c r="I1280" i="33"/>
  <c r="J1280" i="33"/>
  <c r="K1280" i="33"/>
  <c r="L1280" i="33"/>
  <c r="M1280" i="33"/>
  <c r="N1280" i="33"/>
  <c r="O1280" i="33"/>
  <c r="D1281" i="33"/>
  <c r="E1281" i="33"/>
  <c r="F1281" i="33"/>
  <c r="G1281" i="33"/>
  <c r="H1281" i="33"/>
  <c r="I1281" i="33"/>
  <c r="J1281" i="33"/>
  <c r="K1281" i="33"/>
  <c r="L1281" i="33"/>
  <c r="M1281" i="33"/>
  <c r="N1281" i="33"/>
  <c r="O1281" i="33"/>
  <c r="D1282" i="33"/>
  <c r="E1282" i="33"/>
  <c r="F1282" i="33"/>
  <c r="G1282" i="33"/>
  <c r="H1282" i="33"/>
  <c r="I1282" i="33"/>
  <c r="J1282" i="33"/>
  <c r="K1282" i="33"/>
  <c r="L1282" i="33"/>
  <c r="M1282" i="33"/>
  <c r="N1282" i="33"/>
  <c r="O1282" i="33"/>
  <c r="D1283" i="33"/>
  <c r="E1283" i="33"/>
  <c r="F1283" i="33"/>
  <c r="G1283" i="33"/>
  <c r="H1283" i="33"/>
  <c r="I1283" i="33"/>
  <c r="J1283" i="33"/>
  <c r="K1283" i="33"/>
  <c r="L1283" i="33"/>
  <c r="M1283" i="33"/>
  <c r="N1283" i="33"/>
  <c r="O1283" i="33"/>
  <c r="D1284" i="33"/>
  <c r="E1284" i="33"/>
  <c r="F1284" i="33"/>
  <c r="G1284" i="33"/>
  <c r="H1284" i="33"/>
  <c r="I1284" i="33"/>
  <c r="J1284" i="33"/>
  <c r="K1284" i="33"/>
  <c r="L1284" i="33"/>
  <c r="M1284" i="33"/>
  <c r="N1284" i="33"/>
  <c r="O1284" i="33"/>
  <c r="D1285" i="33"/>
  <c r="E1285" i="33"/>
  <c r="F1285" i="33"/>
  <c r="G1285" i="33"/>
  <c r="H1285" i="33"/>
  <c r="I1285" i="33"/>
  <c r="J1285" i="33"/>
  <c r="K1285" i="33"/>
  <c r="L1285" i="33"/>
  <c r="M1285" i="33"/>
  <c r="N1285" i="33"/>
  <c r="O1285" i="33"/>
  <c r="D1286" i="33"/>
  <c r="E1286" i="33"/>
  <c r="F1286" i="33"/>
  <c r="G1286" i="33"/>
  <c r="H1286" i="33"/>
  <c r="I1286" i="33"/>
  <c r="J1286" i="33"/>
  <c r="K1286" i="33"/>
  <c r="L1286" i="33"/>
  <c r="M1286" i="33"/>
  <c r="N1286" i="33"/>
  <c r="O1286" i="33"/>
  <c r="D1287" i="33"/>
  <c r="E1287" i="33"/>
  <c r="F1287" i="33"/>
  <c r="G1287" i="33"/>
  <c r="H1287" i="33"/>
  <c r="I1287" i="33"/>
  <c r="J1287" i="33"/>
  <c r="K1287" i="33"/>
  <c r="L1287" i="33"/>
  <c r="M1287" i="33"/>
  <c r="N1287" i="33"/>
  <c r="O1287" i="33"/>
  <c r="D1288" i="33"/>
  <c r="E1288" i="33"/>
  <c r="F1288" i="33"/>
  <c r="G1288" i="33"/>
  <c r="H1288" i="33"/>
  <c r="I1288" i="33"/>
  <c r="J1288" i="33"/>
  <c r="K1288" i="33"/>
  <c r="L1288" i="33"/>
  <c r="M1288" i="33"/>
  <c r="N1288" i="33"/>
  <c r="O1288" i="33"/>
  <c r="D1289" i="33"/>
  <c r="E1289" i="33"/>
  <c r="F1289" i="33"/>
  <c r="G1289" i="33"/>
  <c r="H1289" i="33"/>
  <c r="I1289" i="33"/>
  <c r="J1289" i="33"/>
  <c r="K1289" i="33"/>
  <c r="L1289" i="33"/>
  <c r="M1289" i="33"/>
  <c r="N1289" i="33"/>
  <c r="O1289" i="33"/>
  <c r="D1290" i="33"/>
  <c r="E1290" i="33"/>
  <c r="F1290" i="33"/>
  <c r="G1290" i="33"/>
  <c r="H1290" i="33"/>
  <c r="I1290" i="33"/>
  <c r="J1290" i="33"/>
  <c r="K1290" i="33"/>
  <c r="L1290" i="33"/>
  <c r="M1290" i="33"/>
  <c r="N1290" i="33"/>
  <c r="O1290" i="33"/>
  <c r="D1291" i="33"/>
  <c r="E1291" i="33"/>
  <c r="F1291" i="33"/>
  <c r="G1291" i="33"/>
  <c r="H1291" i="33"/>
  <c r="I1291" i="33"/>
  <c r="J1291" i="33"/>
  <c r="K1291" i="33"/>
  <c r="L1291" i="33"/>
  <c r="M1291" i="33"/>
  <c r="N1291" i="33"/>
  <c r="O1291" i="33"/>
  <c r="D1292" i="33"/>
  <c r="E1292" i="33"/>
  <c r="F1292" i="33"/>
  <c r="G1292" i="33"/>
  <c r="H1292" i="33"/>
  <c r="I1292" i="33"/>
  <c r="J1292" i="33"/>
  <c r="K1292" i="33"/>
  <c r="L1292" i="33"/>
  <c r="M1292" i="33"/>
  <c r="N1292" i="33"/>
  <c r="O1292" i="33"/>
  <c r="D1293" i="33"/>
  <c r="E1293" i="33"/>
  <c r="F1293" i="33"/>
  <c r="G1293" i="33"/>
  <c r="H1293" i="33"/>
  <c r="I1293" i="33"/>
  <c r="J1293" i="33"/>
  <c r="K1293" i="33"/>
  <c r="L1293" i="33"/>
  <c r="M1293" i="33"/>
  <c r="N1293" i="33"/>
  <c r="O1293" i="33"/>
  <c r="D1294" i="33"/>
  <c r="E1294" i="33"/>
  <c r="F1294" i="33"/>
  <c r="G1294" i="33"/>
  <c r="H1294" i="33"/>
  <c r="I1294" i="33"/>
  <c r="J1294" i="33"/>
  <c r="K1294" i="33"/>
  <c r="L1294" i="33"/>
  <c r="M1294" i="33"/>
  <c r="N1294" i="33"/>
  <c r="O1294" i="33"/>
  <c r="D1295" i="33"/>
  <c r="E1295" i="33"/>
  <c r="F1295" i="33"/>
  <c r="G1295" i="33"/>
  <c r="H1295" i="33"/>
  <c r="I1295" i="33"/>
  <c r="J1295" i="33"/>
  <c r="K1295" i="33"/>
  <c r="L1295" i="33"/>
  <c r="M1295" i="33"/>
  <c r="N1295" i="33"/>
  <c r="O1295" i="33"/>
  <c r="D1296" i="33"/>
  <c r="E1296" i="33"/>
  <c r="F1296" i="33"/>
  <c r="G1296" i="33"/>
  <c r="H1296" i="33"/>
  <c r="I1296" i="33"/>
  <c r="J1296" i="33"/>
  <c r="K1296" i="33"/>
  <c r="L1296" i="33"/>
  <c r="M1296" i="33"/>
  <c r="N1296" i="33"/>
  <c r="O1296" i="33"/>
  <c r="D1297" i="33"/>
  <c r="E1297" i="33"/>
  <c r="F1297" i="33"/>
  <c r="G1297" i="33"/>
  <c r="H1297" i="33"/>
  <c r="I1297" i="33"/>
  <c r="J1297" i="33"/>
  <c r="K1297" i="33"/>
  <c r="L1297" i="33"/>
  <c r="M1297" i="33"/>
  <c r="N1297" i="33"/>
  <c r="O1297" i="33"/>
  <c r="D1298" i="33"/>
  <c r="E1298" i="33"/>
  <c r="F1298" i="33"/>
  <c r="G1298" i="33"/>
  <c r="H1298" i="33"/>
  <c r="I1298" i="33"/>
  <c r="J1298" i="33"/>
  <c r="K1298" i="33"/>
  <c r="L1298" i="33"/>
  <c r="M1298" i="33"/>
  <c r="N1298" i="33"/>
  <c r="O1298" i="33"/>
  <c r="D1299" i="33"/>
  <c r="E1299" i="33"/>
  <c r="F1299" i="33"/>
  <c r="G1299" i="33"/>
  <c r="H1299" i="33"/>
  <c r="I1299" i="33"/>
  <c r="J1299" i="33"/>
  <c r="K1299" i="33"/>
  <c r="L1299" i="33"/>
  <c r="M1299" i="33"/>
  <c r="N1299" i="33"/>
  <c r="O1299" i="33"/>
  <c r="D1300" i="33"/>
  <c r="E1300" i="33"/>
  <c r="F1300" i="33"/>
  <c r="G1300" i="33"/>
  <c r="H1300" i="33"/>
  <c r="I1300" i="33"/>
  <c r="J1300" i="33"/>
  <c r="K1300" i="33"/>
  <c r="L1300" i="33"/>
  <c r="M1300" i="33"/>
  <c r="N1300" i="33"/>
  <c r="O1300" i="33"/>
  <c r="D1301" i="33"/>
  <c r="E1301" i="33"/>
  <c r="F1301" i="33"/>
  <c r="G1301" i="33"/>
  <c r="H1301" i="33"/>
  <c r="I1301" i="33"/>
  <c r="J1301" i="33"/>
  <c r="K1301" i="33"/>
  <c r="L1301" i="33"/>
  <c r="M1301" i="33"/>
  <c r="N1301" i="33"/>
  <c r="O1301" i="33"/>
  <c r="D1302" i="33"/>
  <c r="E1302" i="33"/>
  <c r="F1302" i="33"/>
  <c r="G1302" i="33"/>
  <c r="H1302" i="33"/>
  <c r="I1302" i="33"/>
  <c r="J1302" i="33"/>
  <c r="K1302" i="33"/>
  <c r="L1302" i="33"/>
  <c r="M1302" i="33"/>
  <c r="N1302" i="33"/>
  <c r="O1302" i="33"/>
  <c r="D1303" i="33"/>
  <c r="E1303" i="33"/>
  <c r="F1303" i="33"/>
  <c r="G1303" i="33"/>
  <c r="H1303" i="33"/>
  <c r="I1303" i="33"/>
  <c r="J1303" i="33"/>
  <c r="K1303" i="33"/>
  <c r="L1303" i="33"/>
  <c r="M1303" i="33"/>
  <c r="N1303" i="33"/>
  <c r="O1303" i="33"/>
  <c r="D1304" i="33"/>
  <c r="E1304" i="33"/>
  <c r="F1304" i="33"/>
  <c r="G1304" i="33"/>
  <c r="H1304" i="33"/>
  <c r="I1304" i="33"/>
  <c r="J1304" i="33"/>
  <c r="K1304" i="33"/>
  <c r="L1304" i="33"/>
  <c r="M1304" i="33"/>
  <c r="N1304" i="33"/>
  <c r="O1304" i="33"/>
  <c r="D1305" i="33"/>
  <c r="E1305" i="33"/>
  <c r="F1305" i="33"/>
  <c r="G1305" i="33"/>
  <c r="H1305" i="33"/>
  <c r="I1305" i="33"/>
  <c r="J1305" i="33"/>
  <c r="K1305" i="33"/>
  <c r="L1305" i="33"/>
  <c r="M1305" i="33"/>
  <c r="N1305" i="33"/>
  <c r="O1305" i="33"/>
  <c r="D1306" i="33"/>
  <c r="E1306" i="33"/>
  <c r="F1306" i="33"/>
  <c r="G1306" i="33"/>
  <c r="H1306" i="33"/>
  <c r="I1306" i="33"/>
  <c r="J1306" i="33"/>
  <c r="K1306" i="33"/>
  <c r="L1306" i="33"/>
  <c r="M1306" i="33"/>
  <c r="N1306" i="33"/>
  <c r="O1306" i="33"/>
  <c r="D1307" i="33"/>
  <c r="E1307" i="33"/>
  <c r="F1307" i="33"/>
  <c r="G1307" i="33"/>
  <c r="H1307" i="33"/>
  <c r="I1307" i="33"/>
  <c r="J1307" i="33"/>
  <c r="K1307" i="33"/>
  <c r="L1307" i="33"/>
  <c r="M1307" i="33"/>
  <c r="N1307" i="33"/>
  <c r="O1307" i="33"/>
  <c r="D1308" i="33"/>
  <c r="E1308" i="33"/>
  <c r="F1308" i="33"/>
  <c r="G1308" i="33"/>
  <c r="H1308" i="33"/>
  <c r="I1308" i="33"/>
  <c r="J1308" i="33"/>
  <c r="K1308" i="33"/>
  <c r="L1308" i="33"/>
  <c r="M1308" i="33"/>
  <c r="N1308" i="33"/>
  <c r="O1308" i="33"/>
  <c r="D1309" i="33"/>
  <c r="E1309" i="33"/>
  <c r="F1309" i="33"/>
  <c r="G1309" i="33"/>
  <c r="H1309" i="33"/>
  <c r="I1309" i="33"/>
  <c r="J1309" i="33"/>
  <c r="K1309" i="33"/>
  <c r="L1309" i="33"/>
  <c r="M1309" i="33"/>
  <c r="N1309" i="33"/>
  <c r="O1309" i="33"/>
  <c r="D1310" i="33"/>
  <c r="E1310" i="33"/>
  <c r="F1310" i="33"/>
  <c r="G1310" i="33"/>
  <c r="H1310" i="33"/>
  <c r="I1310" i="33"/>
  <c r="J1310" i="33"/>
  <c r="K1310" i="33"/>
  <c r="L1310" i="33"/>
  <c r="M1310" i="33"/>
  <c r="N1310" i="33"/>
  <c r="O1310" i="33"/>
  <c r="D1311" i="33"/>
  <c r="E1311" i="33"/>
  <c r="F1311" i="33"/>
  <c r="G1311" i="33"/>
  <c r="H1311" i="33"/>
  <c r="I1311" i="33"/>
  <c r="J1311" i="33"/>
  <c r="K1311" i="33"/>
  <c r="L1311" i="33"/>
  <c r="M1311" i="33"/>
  <c r="N1311" i="33"/>
  <c r="O1311" i="33"/>
  <c r="D1312" i="33"/>
  <c r="E1312" i="33"/>
  <c r="F1312" i="33"/>
  <c r="G1312" i="33"/>
  <c r="H1312" i="33"/>
  <c r="I1312" i="33"/>
  <c r="J1312" i="33"/>
  <c r="K1312" i="33"/>
  <c r="L1312" i="33"/>
  <c r="M1312" i="33"/>
  <c r="N1312" i="33"/>
  <c r="O1312" i="33"/>
  <c r="D1313" i="33"/>
  <c r="E1313" i="33"/>
  <c r="F1313" i="33"/>
  <c r="G1313" i="33"/>
  <c r="H1313" i="33"/>
  <c r="I1313" i="33"/>
  <c r="J1313" i="33"/>
  <c r="K1313" i="33"/>
  <c r="L1313" i="33"/>
  <c r="M1313" i="33"/>
  <c r="N1313" i="33"/>
  <c r="O1313" i="33"/>
  <c r="D1314" i="33"/>
  <c r="E1314" i="33"/>
  <c r="F1314" i="33"/>
  <c r="G1314" i="33"/>
  <c r="H1314" i="33"/>
  <c r="I1314" i="33"/>
  <c r="J1314" i="33"/>
  <c r="K1314" i="33"/>
  <c r="L1314" i="33"/>
  <c r="M1314" i="33"/>
  <c r="N1314" i="33"/>
  <c r="O1314" i="33"/>
  <c r="D1315" i="33"/>
  <c r="E1315" i="33"/>
  <c r="F1315" i="33"/>
  <c r="G1315" i="33"/>
  <c r="H1315" i="33"/>
  <c r="I1315" i="33"/>
  <c r="J1315" i="33"/>
  <c r="K1315" i="33"/>
  <c r="L1315" i="33"/>
  <c r="M1315" i="33"/>
  <c r="N1315" i="33"/>
  <c r="O1315" i="33"/>
  <c r="D1316" i="33"/>
  <c r="E1316" i="33"/>
  <c r="F1316" i="33"/>
  <c r="G1316" i="33"/>
  <c r="H1316" i="33"/>
  <c r="I1316" i="33"/>
  <c r="J1316" i="33"/>
  <c r="K1316" i="33"/>
  <c r="L1316" i="33"/>
  <c r="M1316" i="33"/>
  <c r="N1316" i="33"/>
  <c r="O1316" i="33"/>
  <c r="D1317" i="33"/>
  <c r="E1317" i="33"/>
  <c r="F1317" i="33"/>
  <c r="G1317" i="33"/>
  <c r="H1317" i="33"/>
  <c r="I1317" i="33"/>
  <c r="J1317" i="33"/>
  <c r="K1317" i="33"/>
  <c r="L1317" i="33"/>
  <c r="M1317" i="33"/>
  <c r="N1317" i="33"/>
  <c r="O1317" i="33"/>
  <c r="D1318" i="33"/>
  <c r="E1318" i="33"/>
  <c r="F1318" i="33"/>
  <c r="G1318" i="33"/>
  <c r="H1318" i="33"/>
  <c r="I1318" i="33"/>
  <c r="J1318" i="33"/>
  <c r="K1318" i="33"/>
  <c r="L1318" i="33"/>
  <c r="M1318" i="33"/>
  <c r="N1318" i="33"/>
  <c r="O1318" i="33"/>
  <c r="D1319" i="33"/>
  <c r="E1319" i="33"/>
  <c r="F1319" i="33"/>
  <c r="G1319" i="33"/>
  <c r="H1319" i="33"/>
  <c r="I1319" i="33"/>
  <c r="J1319" i="33"/>
  <c r="K1319" i="33"/>
  <c r="L1319" i="33"/>
  <c r="M1319" i="33"/>
  <c r="N1319" i="33"/>
  <c r="O1319" i="33"/>
  <c r="D1320" i="33"/>
  <c r="E1320" i="33"/>
  <c r="F1320" i="33"/>
  <c r="G1320" i="33"/>
  <c r="H1320" i="33"/>
  <c r="I1320" i="33"/>
  <c r="J1320" i="33"/>
  <c r="K1320" i="33"/>
  <c r="L1320" i="33"/>
  <c r="M1320" i="33"/>
  <c r="N1320" i="33"/>
  <c r="O1320" i="33"/>
  <c r="D1321" i="33"/>
  <c r="E1321" i="33"/>
  <c r="F1321" i="33"/>
  <c r="G1321" i="33"/>
  <c r="H1321" i="33"/>
  <c r="I1321" i="33"/>
  <c r="J1321" i="33"/>
  <c r="K1321" i="33"/>
  <c r="L1321" i="33"/>
  <c r="M1321" i="33"/>
  <c r="N1321" i="33"/>
  <c r="O1321" i="33"/>
  <c r="D1322" i="33"/>
  <c r="E1322" i="33"/>
  <c r="F1322" i="33"/>
  <c r="G1322" i="33"/>
  <c r="H1322" i="33"/>
  <c r="I1322" i="33"/>
  <c r="J1322" i="33"/>
  <c r="K1322" i="33"/>
  <c r="L1322" i="33"/>
  <c r="M1322" i="33"/>
  <c r="N1322" i="33"/>
  <c r="O1322" i="33"/>
  <c r="D1323" i="33"/>
  <c r="E1323" i="33"/>
  <c r="F1323" i="33"/>
  <c r="G1323" i="33"/>
  <c r="H1323" i="33"/>
  <c r="I1323" i="33"/>
  <c r="J1323" i="33"/>
  <c r="K1323" i="33"/>
  <c r="L1323" i="33"/>
  <c r="M1323" i="33"/>
  <c r="N1323" i="33"/>
  <c r="O1323" i="33"/>
  <c r="D1324" i="33"/>
  <c r="E1324" i="33"/>
  <c r="F1324" i="33"/>
  <c r="G1324" i="33"/>
  <c r="H1324" i="33"/>
  <c r="I1324" i="33"/>
  <c r="J1324" i="33"/>
  <c r="K1324" i="33"/>
  <c r="L1324" i="33"/>
  <c r="M1324" i="33"/>
  <c r="N1324" i="33"/>
  <c r="O1324" i="33"/>
  <c r="D1325" i="33"/>
  <c r="E1325" i="33"/>
  <c r="F1325" i="33"/>
  <c r="G1325" i="33"/>
  <c r="H1325" i="33"/>
  <c r="I1325" i="33"/>
  <c r="J1325" i="33"/>
  <c r="K1325" i="33"/>
  <c r="L1325" i="33"/>
  <c r="M1325" i="33"/>
  <c r="N1325" i="33"/>
  <c r="O1325" i="33"/>
  <c r="D1326" i="33"/>
  <c r="E1326" i="33"/>
  <c r="F1326" i="33"/>
  <c r="G1326" i="33"/>
  <c r="H1326" i="33"/>
  <c r="I1326" i="33"/>
  <c r="J1326" i="33"/>
  <c r="K1326" i="33"/>
  <c r="L1326" i="33"/>
  <c r="M1326" i="33"/>
  <c r="N1326" i="33"/>
  <c r="O1326" i="33"/>
  <c r="D1327" i="33"/>
  <c r="E1327" i="33"/>
  <c r="F1327" i="33"/>
  <c r="G1327" i="33"/>
  <c r="H1327" i="33"/>
  <c r="I1327" i="33"/>
  <c r="J1327" i="33"/>
  <c r="K1327" i="33"/>
  <c r="L1327" i="33"/>
  <c r="M1327" i="33"/>
  <c r="N1327" i="33"/>
  <c r="O1327" i="33"/>
  <c r="D1328" i="33"/>
  <c r="E1328" i="33"/>
  <c r="F1328" i="33"/>
  <c r="G1328" i="33"/>
  <c r="H1328" i="33"/>
  <c r="I1328" i="33"/>
  <c r="J1328" i="33"/>
  <c r="K1328" i="33"/>
  <c r="L1328" i="33"/>
  <c r="M1328" i="33"/>
  <c r="N1328" i="33"/>
  <c r="O1328" i="33"/>
  <c r="D1329" i="33"/>
  <c r="E1329" i="33"/>
  <c r="F1329" i="33"/>
  <c r="G1329" i="33"/>
  <c r="H1329" i="33"/>
  <c r="I1329" i="33"/>
  <c r="J1329" i="33"/>
  <c r="K1329" i="33"/>
  <c r="L1329" i="33"/>
  <c r="M1329" i="33"/>
  <c r="N1329" i="33"/>
  <c r="O1329" i="33"/>
  <c r="D1330" i="33"/>
  <c r="E1330" i="33"/>
  <c r="F1330" i="33"/>
  <c r="G1330" i="33"/>
  <c r="H1330" i="33"/>
  <c r="I1330" i="33"/>
  <c r="J1330" i="33"/>
  <c r="K1330" i="33"/>
  <c r="L1330" i="33"/>
  <c r="M1330" i="33"/>
  <c r="N1330" i="33"/>
  <c r="O1330" i="33"/>
  <c r="D1331" i="33"/>
  <c r="E1331" i="33"/>
  <c r="F1331" i="33"/>
  <c r="G1331" i="33"/>
  <c r="H1331" i="33"/>
  <c r="I1331" i="33"/>
  <c r="J1331" i="33"/>
  <c r="K1331" i="33"/>
  <c r="L1331" i="33"/>
  <c r="M1331" i="33"/>
  <c r="N1331" i="33"/>
  <c r="O1331" i="33"/>
  <c r="D1332" i="33"/>
  <c r="E1332" i="33"/>
  <c r="F1332" i="33"/>
  <c r="G1332" i="33"/>
  <c r="H1332" i="33"/>
  <c r="I1332" i="33"/>
  <c r="J1332" i="33"/>
  <c r="K1332" i="33"/>
  <c r="L1332" i="33"/>
  <c r="M1332" i="33"/>
  <c r="N1332" i="33"/>
  <c r="O1332" i="33"/>
  <c r="D1333" i="33"/>
  <c r="E1333" i="33"/>
  <c r="F1333" i="33"/>
  <c r="G1333" i="33"/>
  <c r="H1333" i="33"/>
  <c r="I1333" i="33"/>
  <c r="J1333" i="33"/>
  <c r="K1333" i="33"/>
  <c r="L1333" i="33"/>
  <c r="M1333" i="33"/>
  <c r="N1333" i="33"/>
  <c r="O1333" i="33"/>
  <c r="D1334" i="33"/>
  <c r="E1334" i="33"/>
  <c r="F1334" i="33"/>
  <c r="G1334" i="33"/>
  <c r="H1334" i="33"/>
  <c r="I1334" i="33"/>
  <c r="J1334" i="33"/>
  <c r="K1334" i="33"/>
  <c r="L1334" i="33"/>
  <c r="M1334" i="33"/>
  <c r="N1334" i="33"/>
  <c r="O1334" i="33"/>
  <c r="D1335" i="33"/>
  <c r="E1335" i="33"/>
  <c r="F1335" i="33"/>
  <c r="G1335" i="33"/>
  <c r="H1335" i="33"/>
  <c r="I1335" i="33"/>
  <c r="J1335" i="33"/>
  <c r="K1335" i="33"/>
  <c r="L1335" i="33"/>
  <c r="M1335" i="33"/>
  <c r="N1335" i="33"/>
  <c r="O1335" i="33"/>
  <c r="D1336" i="33"/>
  <c r="E1336" i="33"/>
  <c r="F1336" i="33"/>
  <c r="G1336" i="33"/>
  <c r="H1336" i="33"/>
  <c r="I1336" i="33"/>
  <c r="J1336" i="33"/>
  <c r="K1336" i="33"/>
  <c r="L1336" i="33"/>
  <c r="M1336" i="33"/>
  <c r="N1336" i="33"/>
  <c r="O1336" i="33"/>
  <c r="D1337" i="33"/>
  <c r="E1337" i="33"/>
  <c r="F1337" i="33"/>
  <c r="G1337" i="33"/>
  <c r="H1337" i="33"/>
  <c r="I1337" i="33"/>
  <c r="J1337" i="33"/>
  <c r="K1337" i="33"/>
  <c r="L1337" i="33"/>
  <c r="M1337" i="33"/>
  <c r="N1337" i="33"/>
  <c r="O1337" i="33"/>
  <c r="D1338" i="33"/>
  <c r="E1338" i="33"/>
  <c r="F1338" i="33"/>
  <c r="G1338" i="33"/>
  <c r="H1338" i="33"/>
  <c r="I1338" i="33"/>
  <c r="J1338" i="33"/>
  <c r="K1338" i="33"/>
  <c r="L1338" i="33"/>
  <c r="M1338" i="33"/>
  <c r="N1338" i="33"/>
  <c r="O1338" i="33"/>
  <c r="D1339" i="33"/>
  <c r="E1339" i="33"/>
  <c r="F1339" i="33"/>
  <c r="G1339" i="33"/>
  <c r="H1339" i="33"/>
  <c r="I1339" i="33"/>
  <c r="J1339" i="33"/>
  <c r="K1339" i="33"/>
  <c r="L1339" i="33"/>
  <c r="M1339" i="33"/>
  <c r="N1339" i="33"/>
  <c r="O1339" i="33"/>
  <c r="D1340" i="33"/>
  <c r="E1340" i="33"/>
  <c r="F1340" i="33"/>
  <c r="G1340" i="33"/>
  <c r="H1340" i="33"/>
  <c r="I1340" i="33"/>
  <c r="J1340" i="33"/>
  <c r="K1340" i="33"/>
  <c r="L1340" i="33"/>
  <c r="M1340" i="33"/>
  <c r="N1340" i="33"/>
  <c r="O1340" i="33"/>
  <c r="D1341" i="33"/>
  <c r="E1341" i="33"/>
  <c r="F1341" i="33"/>
  <c r="G1341" i="33"/>
  <c r="H1341" i="33"/>
  <c r="I1341" i="33"/>
  <c r="J1341" i="33"/>
  <c r="K1341" i="33"/>
  <c r="L1341" i="33"/>
  <c r="M1341" i="33"/>
  <c r="N1341" i="33"/>
  <c r="O1341" i="33"/>
  <c r="D1342" i="33"/>
  <c r="E1342" i="33"/>
  <c r="F1342" i="33"/>
  <c r="G1342" i="33"/>
  <c r="H1342" i="33"/>
  <c r="I1342" i="33"/>
  <c r="J1342" i="33"/>
  <c r="K1342" i="33"/>
  <c r="L1342" i="33"/>
  <c r="M1342" i="33"/>
  <c r="N1342" i="33"/>
  <c r="O1342" i="33"/>
  <c r="D1343" i="33"/>
  <c r="E1343" i="33"/>
  <c r="F1343" i="33"/>
  <c r="G1343" i="33"/>
  <c r="H1343" i="33"/>
  <c r="I1343" i="33"/>
  <c r="J1343" i="33"/>
  <c r="K1343" i="33"/>
  <c r="L1343" i="33"/>
  <c r="M1343" i="33"/>
  <c r="N1343" i="33"/>
  <c r="O1343" i="33"/>
  <c r="D1344" i="33"/>
  <c r="E1344" i="33"/>
  <c r="F1344" i="33"/>
  <c r="G1344" i="33"/>
  <c r="H1344" i="33"/>
  <c r="I1344" i="33"/>
  <c r="J1344" i="33"/>
  <c r="K1344" i="33"/>
  <c r="L1344" i="33"/>
  <c r="M1344" i="33"/>
  <c r="N1344" i="33"/>
  <c r="O1344" i="33"/>
  <c r="D1345" i="33"/>
  <c r="E1345" i="33"/>
  <c r="F1345" i="33"/>
  <c r="G1345" i="33"/>
  <c r="H1345" i="33"/>
  <c r="I1345" i="33"/>
  <c r="J1345" i="33"/>
  <c r="K1345" i="33"/>
  <c r="L1345" i="33"/>
  <c r="M1345" i="33"/>
  <c r="N1345" i="33"/>
  <c r="O1345" i="33"/>
  <c r="D1346" i="33"/>
  <c r="E1346" i="33"/>
  <c r="F1346" i="33"/>
  <c r="G1346" i="33"/>
  <c r="H1346" i="33"/>
  <c r="I1346" i="33"/>
  <c r="J1346" i="33"/>
  <c r="K1346" i="33"/>
  <c r="L1346" i="33"/>
  <c r="M1346" i="33"/>
  <c r="N1346" i="33"/>
  <c r="O1346" i="33"/>
  <c r="D1347" i="33"/>
  <c r="E1347" i="33"/>
  <c r="F1347" i="33"/>
  <c r="G1347" i="33"/>
  <c r="H1347" i="33"/>
  <c r="I1347" i="33"/>
  <c r="J1347" i="33"/>
  <c r="K1347" i="33"/>
  <c r="L1347" i="33"/>
  <c r="M1347" i="33"/>
  <c r="N1347" i="33"/>
  <c r="O1347" i="33"/>
  <c r="D1348" i="33"/>
  <c r="E1348" i="33"/>
  <c r="F1348" i="33"/>
  <c r="G1348" i="33"/>
  <c r="H1348" i="33"/>
  <c r="I1348" i="33"/>
  <c r="J1348" i="33"/>
  <c r="K1348" i="33"/>
  <c r="L1348" i="33"/>
  <c r="M1348" i="33"/>
  <c r="N1348" i="33"/>
  <c r="O1348" i="33"/>
  <c r="D1349" i="33"/>
  <c r="E1349" i="33"/>
  <c r="F1349" i="33"/>
  <c r="G1349" i="33"/>
  <c r="H1349" i="33"/>
  <c r="I1349" i="33"/>
  <c r="J1349" i="33"/>
  <c r="K1349" i="33"/>
  <c r="L1349" i="33"/>
  <c r="M1349" i="33"/>
  <c r="N1349" i="33"/>
  <c r="O1349" i="33"/>
  <c r="D1350" i="33"/>
  <c r="E1350" i="33"/>
  <c r="F1350" i="33"/>
  <c r="G1350" i="33"/>
  <c r="H1350" i="33"/>
  <c r="I1350" i="33"/>
  <c r="J1350" i="33"/>
  <c r="K1350" i="33"/>
  <c r="L1350" i="33"/>
  <c r="M1350" i="33"/>
  <c r="N1350" i="33"/>
  <c r="O1350" i="33"/>
  <c r="D1351" i="33"/>
  <c r="E1351" i="33"/>
  <c r="F1351" i="33"/>
  <c r="G1351" i="33"/>
  <c r="H1351" i="33"/>
  <c r="I1351" i="33"/>
  <c r="J1351" i="33"/>
  <c r="K1351" i="33"/>
  <c r="L1351" i="33"/>
  <c r="M1351" i="33"/>
  <c r="N1351" i="33"/>
  <c r="O1351" i="33"/>
  <c r="D1352" i="33"/>
  <c r="E1352" i="33"/>
  <c r="F1352" i="33"/>
  <c r="G1352" i="33"/>
  <c r="H1352" i="33"/>
  <c r="I1352" i="33"/>
  <c r="J1352" i="33"/>
  <c r="K1352" i="33"/>
  <c r="L1352" i="33"/>
  <c r="M1352" i="33"/>
  <c r="N1352" i="33"/>
  <c r="O1352" i="33"/>
  <c r="D1353" i="33"/>
  <c r="E1353" i="33"/>
  <c r="F1353" i="33"/>
  <c r="G1353" i="33"/>
  <c r="H1353" i="33"/>
  <c r="I1353" i="33"/>
  <c r="J1353" i="33"/>
  <c r="K1353" i="33"/>
  <c r="L1353" i="33"/>
  <c r="M1353" i="33"/>
  <c r="N1353" i="33"/>
  <c r="O1353" i="33"/>
  <c r="D1354" i="33"/>
  <c r="E1354" i="33"/>
  <c r="F1354" i="33"/>
  <c r="G1354" i="33"/>
  <c r="H1354" i="33"/>
  <c r="I1354" i="33"/>
  <c r="J1354" i="33"/>
  <c r="K1354" i="33"/>
  <c r="L1354" i="33"/>
  <c r="M1354" i="33"/>
  <c r="N1354" i="33"/>
  <c r="O1354" i="33"/>
  <c r="D1355" i="33"/>
  <c r="E1355" i="33"/>
  <c r="F1355" i="33"/>
  <c r="G1355" i="33"/>
  <c r="H1355" i="33"/>
  <c r="I1355" i="33"/>
  <c r="J1355" i="33"/>
  <c r="K1355" i="33"/>
  <c r="L1355" i="33"/>
  <c r="M1355" i="33"/>
  <c r="N1355" i="33"/>
  <c r="O1355" i="33"/>
  <c r="D1356" i="33"/>
  <c r="E1356" i="33"/>
  <c r="F1356" i="33"/>
  <c r="G1356" i="33"/>
  <c r="H1356" i="33"/>
  <c r="I1356" i="33"/>
  <c r="J1356" i="33"/>
  <c r="K1356" i="33"/>
  <c r="L1356" i="33"/>
  <c r="M1356" i="33"/>
  <c r="N1356" i="33"/>
  <c r="O1356" i="33"/>
  <c r="D1357" i="33"/>
  <c r="E1357" i="33"/>
  <c r="F1357" i="33"/>
  <c r="G1357" i="33"/>
  <c r="H1357" i="33"/>
  <c r="I1357" i="33"/>
  <c r="J1357" i="33"/>
  <c r="K1357" i="33"/>
  <c r="L1357" i="33"/>
  <c r="M1357" i="33"/>
  <c r="N1357" i="33"/>
  <c r="O1357" i="33"/>
  <c r="D1358" i="33"/>
  <c r="E1358" i="33"/>
  <c r="F1358" i="33"/>
  <c r="G1358" i="33"/>
  <c r="H1358" i="33"/>
  <c r="I1358" i="33"/>
  <c r="J1358" i="33"/>
  <c r="K1358" i="33"/>
  <c r="L1358" i="33"/>
  <c r="M1358" i="33"/>
  <c r="N1358" i="33"/>
  <c r="O1358" i="33"/>
  <c r="D1359" i="33"/>
  <c r="E1359" i="33"/>
  <c r="F1359" i="33"/>
  <c r="G1359" i="33"/>
  <c r="H1359" i="33"/>
  <c r="I1359" i="33"/>
  <c r="J1359" i="33"/>
  <c r="K1359" i="33"/>
  <c r="L1359" i="33"/>
  <c r="M1359" i="33"/>
  <c r="N1359" i="33"/>
  <c r="O1359" i="33"/>
  <c r="D1360" i="33"/>
  <c r="E1360" i="33"/>
  <c r="F1360" i="33"/>
  <c r="G1360" i="33"/>
  <c r="H1360" i="33"/>
  <c r="I1360" i="33"/>
  <c r="J1360" i="33"/>
  <c r="K1360" i="33"/>
  <c r="L1360" i="33"/>
  <c r="M1360" i="33"/>
  <c r="N1360" i="33"/>
  <c r="O1360" i="33"/>
  <c r="D1361" i="33"/>
  <c r="E1361" i="33"/>
  <c r="F1361" i="33"/>
  <c r="G1361" i="33"/>
  <c r="H1361" i="33"/>
  <c r="I1361" i="33"/>
  <c r="J1361" i="33"/>
  <c r="K1361" i="33"/>
  <c r="L1361" i="33"/>
  <c r="M1361" i="33"/>
  <c r="N1361" i="33"/>
  <c r="O1361" i="33"/>
  <c r="D1362" i="33"/>
  <c r="E1362" i="33"/>
  <c r="F1362" i="33"/>
  <c r="G1362" i="33"/>
  <c r="H1362" i="33"/>
  <c r="I1362" i="33"/>
  <c r="J1362" i="33"/>
  <c r="K1362" i="33"/>
  <c r="L1362" i="33"/>
  <c r="M1362" i="33"/>
  <c r="N1362" i="33"/>
  <c r="O1362" i="33"/>
  <c r="D1363" i="33"/>
  <c r="E1363" i="33"/>
  <c r="F1363" i="33"/>
  <c r="G1363" i="33"/>
  <c r="H1363" i="33"/>
  <c r="I1363" i="33"/>
  <c r="J1363" i="33"/>
  <c r="K1363" i="33"/>
  <c r="L1363" i="33"/>
  <c r="M1363" i="33"/>
  <c r="N1363" i="33"/>
  <c r="O1363" i="33"/>
  <c r="D1364" i="33"/>
  <c r="E1364" i="33"/>
  <c r="F1364" i="33"/>
  <c r="G1364" i="33"/>
  <c r="H1364" i="33"/>
  <c r="I1364" i="33"/>
  <c r="J1364" i="33"/>
  <c r="K1364" i="33"/>
  <c r="L1364" i="33"/>
  <c r="M1364" i="33"/>
  <c r="N1364" i="33"/>
  <c r="O1364" i="33"/>
  <c r="D1365" i="33"/>
  <c r="E1365" i="33"/>
  <c r="F1365" i="33"/>
  <c r="G1365" i="33"/>
  <c r="H1365" i="33"/>
  <c r="I1365" i="33"/>
  <c r="J1365" i="33"/>
  <c r="K1365" i="33"/>
  <c r="L1365" i="33"/>
  <c r="M1365" i="33"/>
  <c r="N1365" i="33"/>
  <c r="O1365" i="33"/>
  <c r="D1366" i="33"/>
  <c r="E1366" i="33"/>
  <c r="F1366" i="33"/>
  <c r="G1366" i="33"/>
  <c r="H1366" i="33"/>
  <c r="I1366" i="33"/>
  <c r="J1366" i="33"/>
  <c r="K1366" i="33"/>
  <c r="L1366" i="33"/>
  <c r="M1366" i="33"/>
  <c r="N1366" i="33"/>
  <c r="O1366" i="33"/>
  <c r="D1367" i="33"/>
  <c r="E1367" i="33"/>
  <c r="F1367" i="33"/>
  <c r="G1367" i="33"/>
  <c r="H1367" i="33"/>
  <c r="I1367" i="33"/>
  <c r="J1367" i="33"/>
  <c r="K1367" i="33"/>
  <c r="L1367" i="33"/>
  <c r="M1367" i="33"/>
  <c r="N1367" i="33"/>
  <c r="O1367" i="33"/>
  <c r="D1368" i="33"/>
  <c r="E1368" i="33"/>
  <c r="F1368" i="33"/>
  <c r="G1368" i="33"/>
  <c r="H1368" i="33"/>
  <c r="I1368" i="33"/>
  <c r="J1368" i="33"/>
  <c r="K1368" i="33"/>
  <c r="L1368" i="33"/>
  <c r="M1368" i="33"/>
  <c r="N1368" i="33"/>
  <c r="O1368" i="33"/>
  <c r="D1369" i="33"/>
  <c r="E1369" i="33"/>
  <c r="F1369" i="33"/>
  <c r="G1369" i="33"/>
  <c r="H1369" i="33"/>
  <c r="I1369" i="33"/>
  <c r="J1369" i="33"/>
  <c r="K1369" i="33"/>
  <c r="L1369" i="33"/>
  <c r="M1369" i="33"/>
  <c r="N1369" i="33"/>
  <c r="O1369" i="33"/>
  <c r="D1370" i="33"/>
  <c r="E1370" i="33"/>
  <c r="F1370" i="33"/>
  <c r="G1370" i="33"/>
  <c r="H1370" i="33"/>
  <c r="I1370" i="33"/>
  <c r="J1370" i="33"/>
  <c r="K1370" i="33"/>
  <c r="L1370" i="33"/>
  <c r="M1370" i="33"/>
  <c r="N1370" i="33"/>
  <c r="O1370" i="33"/>
  <c r="D1371" i="33"/>
  <c r="E1371" i="33"/>
  <c r="F1371" i="33"/>
  <c r="G1371" i="33"/>
  <c r="H1371" i="33"/>
  <c r="I1371" i="33"/>
  <c r="J1371" i="33"/>
  <c r="K1371" i="33"/>
  <c r="L1371" i="33"/>
  <c r="M1371" i="33"/>
  <c r="N1371" i="33"/>
  <c r="O1371" i="33"/>
  <c r="D1372" i="33"/>
  <c r="E1372" i="33"/>
  <c r="F1372" i="33"/>
  <c r="G1372" i="33"/>
  <c r="H1372" i="33"/>
  <c r="I1372" i="33"/>
  <c r="J1372" i="33"/>
  <c r="K1372" i="33"/>
  <c r="L1372" i="33"/>
  <c r="M1372" i="33"/>
  <c r="N1372" i="33"/>
  <c r="O1372" i="33"/>
  <c r="D1373" i="33"/>
  <c r="E1373" i="33"/>
  <c r="F1373" i="33"/>
  <c r="G1373" i="33"/>
  <c r="H1373" i="33"/>
  <c r="I1373" i="33"/>
  <c r="J1373" i="33"/>
  <c r="K1373" i="33"/>
  <c r="L1373" i="33"/>
  <c r="M1373" i="33"/>
  <c r="N1373" i="33"/>
  <c r="O1373" i="33"/>
  <c r="D1374" i="33"/>
  <c r="E1374" i="33"/>
  <c r="F1374" i="33"/>
  <c r="G1374" i="33"/>
  <c r="H1374" i="33"/>
  <c r="I1374" i="33"/>
  <c r="J1374" i="33"/>
  <c r="K1374" i="33"/>
  <c r="L1374" i="33"/>
  <c r="M1374" i="33"/>
  <c r="N1374" i="33"/>
  <c r="O1374" i="33"/>
  <c r="D1375" i="33"/>
  <c r="E1375" i="33"/>
  <c r="F1375" i="33"/>
  <c r="G1375" i="33"/>
  <c r="H1375" i="33"/>
  <c r="I1375" i="33"/>
  <c r="J1375" i="33"/>
  <c r="K1375" i="33"/>
  <c r="L1375" i="33"/>
  <c r="M1375" i="33"/>
  <c r="N1375" i="33"/>
  <c r="O1375" i="33"/>
  <c r="D1376" i="33"/>
  <c r="E1376" i="33"/>
  <c r="F1376" i="33"/>
  <c r="G1376" i="33"/>
  <c r="H1376" i="33"/>
  <c r="I1376" i="33"/>
  <c r="J1376" i="33"/>
  <c r="K1376" i="33"/>
  <c r="L1376" i="33"/>
  <c r="M1376" i="33"/>
  <c r="N1376" i="33"/>
  <c r="O1376" i="33"/>
  <c r="D1377" i="33"/>
  <c r="E1377" i="33"/>
  <c r="F1377" i="33"/>
  <c r="G1377" i="33"/>
  <c r="H1377" i="33"/>
  <c r="I1377" i="33"/>
  <c r="J1377" i="33"/>
  <c r="K1377" i="33"/>
  <c r="L1377" i="33"/>
  <c r="M1377" i="33"/>
  <c r="N1377" i="33"/>
  <c r="O1377" i="33"/>
  <c r="D1378" i="33"/>
  <c r="E1378" i="33"/>
  <c r="F1378" i="33"/>
  <c r="G1378" i="33"/>
  <c r="H1378" i="33"/>
  <c r="I1378" i="33"/>
  <c r="J1378" i="33"/>
  <c r="K1378" i="33"/>
  <c r="L1378" i="33"/>
  <c r="M1378" i="33"/>
  <c r="N1378" i="33"/>
  <c r="O1378" i="33"/>
  <c r="D1379" i="33"/>
  <c r="E1379" i="33"/>
  <c r="F1379" i="33"/>
  <c r="G1379" i="33"/>
  <c r="H1379" i="33"/>
  <c r="I1379" i="33"/>
  <c r="J1379" i="33"/>
  <c r="K1379" i="33"/>
  <c r="L1379" i="33"/>
  <c r="M1379" i="33"/>
  <c r="N1379" i="33"/>
  <c r="O1379" i="33"/>
  <c r="D1380" i="33"/>
  <c r="E1380" i="33"/>
  <c r="F1380" i="33"/>
  <c r="G1380" i="33"/>
  <c r="H1380" i="33"/>
  <c r="I1380" i="33"/>
  <c r="J1380" i="33"/>
  <c r="K1380" i="33"/>
  <c r="L1380" i="33"/>
  <c r="M1380" i="33"/>
  <c r="N1380" i="33"/>
  <c r="O1380" i="33"/>
  <c r="D1381" i="33"/>
  <c r="E1381" i="33"/>
  <c r="F1381" i="33"/>
  <c r="G1381" i="33"/>
  <c r="H1381" i="33"/>
  <c r="I1381" i="33"/>
  <c r="J1381" i="33"/>
  <c r="K1381" i="33"/>
  <c r="L1381" i="33"/>
  <c r="M1381" i="33"/>
  <c r="N1381" i="33"/>
  <c r="O1381" i="33"/>
  <c r="D1382" i="33"/>
  <c r="E1382" i="33"/>
  <c r="F1382" i="33"/>
  <c r="G1382" i="33"/>
  <c r="H1382" i="33"/>
  <c r="I1382" i="33"/>
  <c r="J1382" i="33"/>
  <c r="K1382" i="33"/>
  <c r="L1382" i="33"/>
  <c r="M1382" i="33"/>
  <c r="N1382" i="33"/>
  <c r="O1382" i="33"/>
  <c r="D1383" i="33"/>
  <c r="E1383" i="33"/>
  <c r="F1383" i="33"/>
  <c r="G1383" i="33"/>
  <c r="H1383" i="33"/>
  <c r="I1383" i="33"/>
  <c r="J1383" i="33"/>
  <c r="K1383" i="33"/>
  <c r="L1383" i="33"/>
  <c r="M1383" i="33"/>
  <c r="N1383" i="33"/>
  <c r="O1383" i="33"/>
  <c r="D1384" i="33"/>
  <c r="E1384" i="33"/>
  <c r="F1384" i="33"/>
  <c r="G1384" i="33"/>
  <c r="H1384" i="33"/>
  <c r="I1384" i="33"/>
  <c r="J1384" i="33"/>
  <c r="K1384" i="33"/>
  <c r="L1384" i="33"/>
  <c r="M1384" i="33"/>
  <c r="N1384" i="33"/>
  <c r="O1384" i="33"/>
  <c r="D1385" i="33"/>
  <c r="E1385" i="33"/>
  <c r="F1385" i="33"/>
  <c r="G1385" i="33"/>
  <c r="H1385" i="33"/>
  <c r="I1385" i="33"/>
  <c r="J1385" i="33"/>
  <c r="K1385" i="33"/>
  <c r="L1385" i="33"/>
  <c r="M1385" i="33"/>
  <c r="N1385" i="33"/>
  <c r="O1385" i="33"/>
  <c r="D1386" i="33"/>
  <c r="E1386" i="33"/>
  <c r="F1386" i="33"/>
  <c r="G1386" i="33"/>
  <c r="H1386" i="33"/>
  <c r="I1386" i="33"/>
  <c r="J1386" i="33"/>
  <c r="K1386" i="33"/>
  <c r="L1386" i="33"/>
  <c r="M1386" i="33"/>
  <c r="N1386" i="33"/>
  <c r="O1386" i="33"/>
  <c r="D1387" i="33"/>
  <c r="E1387" i="33"/>
  <c r="F1387" i="33"/>
  <c r="G1387" i="33"/>
  <c r="H1387" i="33"/>
  <c r="I1387" i="33"/>
  <c r="J1387" i="33"/>
  <c r="K1387" i="33"/>
  <c r="L1387" i="33"/>
  <c r="M1387" i="33"/>
  <c r="N1387" i="33"/>
  <c r="O1387" i="33"/>
  <c r="D1388" i="33"/>
  <c r="E1388" i="33"/>
  <c r="F1388" i="33"/>
  <c r="G1388" i="33"/>
  <c r="H1388" i="33"/>
  <c r="I1388" i="33"/>
  <c r="J1388" i="33"/>
  <c r="K1388" i="33"/>
  <c r="L1388" i="33"/>
  <c r="M1388" i="33"/>
  <c r="N1388" i="33"/>
  <c r="O1388" i="33"/>
  <c r="D1389" i="33"/>
  <c r="E1389" i="33"/>
  <c r="F1389" i="33"/>
  <c r="G1389" i="33"/>
  <c r="H1389" i="33"/>
  <c r="I1389" i="33"/>
  <c r="J1389" i="33"/>
  <c r="K1389" i="33"/>
  <c r="L1389" i="33"/>
  <c r="M1389" i="33"/>
  <c r="N1389" i="33"/>
  <c r="O1389" i="33"/>
  <c r="D1390" i="33"/>
  <c r="E1390" i="33"/>
  <c r="F1390" i="33"/>
  <c r="G1390" i="33"/>
  <c r="H1390" i="33"/>
  <c r="I1390" i="33"/>
  <c r="J1390" i="33"/>
  <c r="K1390" i="33"/>
  <c r="L1390" i="33"/>
  <c r="M1390" i="33"/>
  <c r="N1390" i="33"/>
  <c r="O1390" i="33"/>
  <c r="D1391" i="33"/>
  <c r="E1391" i="33"/>
  <c r="F1391" i="33"/>
  <c r="G1391" i="33"/>
  <c r="H1391" i="33"/>
  <c r="I1391" i="33"/>
  <c r="J1391" i="33"/>
  <c r="K1391" i="33"/>
  <c r="L1391" i="33"/>
  <c r="M1391" i="33"/>
  <c r="N1391" i="33"/>
  <c r="O1391" i="33"/>
  <c r="D1392" i="33"/>
  <c r="E1392" i="33"/>
  <c r="F1392" i="33"/>
  <c r="G1392" i="33"/>
  <c r="H1392" i="33"/>
  <c r="I1392" i="33"/>
  <c r="J1392" i="33"/>
  <c r="K1392" i="33"/>
  <c r="L1392" i="33"/>
  <c r="M1392" i="33"/>
  <c r="N1392" i="33"/>
  <c r="O1392" i="33"/>
  <c r="D1393" i="33"/>
  <c r="E1393" i="33"/>
  <c r="F1393" i="33"/>
  <c r="G1393" i="33"/>
  <c r="H1393" i="33"/>
  <c r="I1393" i="33"/>
  <c r="J1393" i="33"/>
  <c r="K1393" i="33"/>
  <c r="L1393" i="33"/>
  <c r="M1393" i="33"/>
  <c r="N1393" i="33"/>
  <c r="O1393" i="33"/>
  <c r="D1394" i="33"/>
  <c r="E1394" i="33"/>
  <c r="F1394" i="33"/>
  <c r="G1394" i="33"/>
  <c r="H1394" i="33"/>
  <c r="I1394" i="33"/>
  <c r="J1394" i="33"/>
  <c r="K1394" i="33"/>
  <c r="L1394" i="33"/>
  <c r="M1394" i="33"/>
  <c r="N1394" i="33"/>
  <c r="O1394" i="33"/>
  <c r="D1395" i="33"/>
  <c r="E1395" i="33"/>
  <c r="F1395" i="33"/>
  <c r="G1395" i="33"/>
  <c r="H1395" i="33"/>
  <c r="I1395" i="33"/>
  <c r="J1395" i="33"/>
  <c r="K1395" i="33"/>
  <c r="L1395" i="33"/>
  <c r="M1395" i="33"/>
  <c r="N1395" i="33"/>
  <c r="O1395" i="33"/>
  <c r="D1396" i="33"/>
  <c r="E1396" i="33"/>
  <c r="F1396" i="33"/>
  <c r="G1396" i="33"/>
  <c r="H1396" i="33"/>
  <c r="I1396" i="33"/>
  <c r="J1396" i="33"/>
  <c r="K1396" i="33"/>
  <c r="L1396" i="33"/>
  <c r="M1396" i="33"/>
  <c r="N1396" i="33"/>
  <c r="O1396" i="33"/>
  <c r="D1397" i="33"/>
  <c r="E1397" i="33"/>
  <c r="F1397" i="33"/>
  <c r="G1397" i="33"/>
  <c r="H1397" i="33"/>
  <c r="I1397" i="33"/>
  <c r="J1397" i="33"/>
  <c r="K1397" i="33"/>
  <c r="L1397" i="33"/>
  <c r="M1397" i="33"/>
  <c r="N1397" i="33"/>
  <c r="O1397" i="33"/>
  <c r="D1398" i="33"/>
  <c r="E1398" i="33"/>
  <c r="F1398" i="33"/>
  <c r="G1398" i="33"/>
  <c r="H1398" i="33"/>
  <c r="I1398" i="33"/>
  <c r="J1398" i="33"/>
  <c r="K1398" i="33"/>
  <c r="L1398" i="33"/>
  <c r="M1398" i="33"/>
  <c r="N1398" i="33"/>
  <c r="O1398" i="33"/>
  <c r="D1399" i="33"/>
  <c r="E1399" i="33"/>
  <c r="F1399" i="33"/>
  <c r="G1399" i="33"/>
  <c r="H1399" i="33"/>
  <c r="I1399" i="33"/>
  <c r="J1399" i="33"/>
  <c r="K1399" i="33"/>
  <c r="L1399" i="33"/>
  <c r="M1399" i="33"/>
  <c r="N1399" i="33"/>
  <c r="O1399" i="33"/>
  <c r="D1400" i="33"/>
  <c r="E1400" i="33"/>
  <c r="F1400" i="33"/>
  <c r="G1400" i="33"/>
  <c r="H1400" i="33"/>
  <c r="I1400" i="33"/>
  <c r="J1400" i="33"/>
  <c r="K1400" i="33"/>
  <c r="L1400" i="33"/>
  <c r="M1400" i="33"/>
  <c r="N1400" i="33"/>
  <c r="O1400" i="33"/>
  <c r="D1401" i="33"/>
  <c r="E1401" i="33"/>
  <c r="F1401" i="33"/>
  <c r="G1401" i="33"/>
  <c r="H1401" i="33"/>
  <c r="I1401" i="33"/>
  <c r="J1401" i="33"/>
  <c r="K1401" i="33"/>
  <c r="L1401" i="33"/>
  <c r="M1401" i="33"/>
  <c r="N1401" i="33"/>
  <c r="O1401" i="33"/>
  <c r="D1402" i="33"/>
  <c r="E1402" i="33"/>
  <c r="F1402" i="33"/>
  <c r="G1402" i="33"/>
  <c r="H1402" i="33"/>
  <c r="I1402" i="33"/>
  <c r="J1402" i="33"/>
  <c r="K1402" i="33"/>
  <c r="L1402" i="33"/>
  <c r="M1402" i="33"/>
  <c r="N1402" i="33"/>
  <c r="O1402" i="33"/>
  <c r="D1403" i="33"/>
  <c r="E1403" i="33"/>
  <c r="F1403" i="33"/>
  <c r="G1403" i="33"/>
  <c r="H1403" i="33"/>
  <c r="I1403" i="33"/>
  <c r="J1403" i="33"/>
  <c r="K1403" i="33"/>
  <c r="L1403" i="33"/>
  <c r="M1403" i="33"/>
  <c r="N1403" i="33"/>
  <c r="O1403" i="33"/>
  <c r="D1404" i="33"/>
  <c r="E1404" i="33"/>
  <c r="F1404" i="33"/>
  <c r="G1404" i="33"/>
  <c r="H1404" i="33"/>
  <c r="I1404" i="33"/>
  <c r="J1404" i="33"/>
  <c r="K1404" i="33"/>
  <c r="L1404" i="33"/>
  <c r="M1404" i="33"/>
  <c r="N1404" i="33"/>
  <c r="O1404" i="33"/>
  <c r="D1405" i="33"/>
  <c r="E1405" i="33"/>
  <c r="F1405" i="33"/>
  <c r="G1405" i="33"/>
  <c r="H1405" i="33"/>
  <c r="I1405" i="33"/>
  <c r="J1405" i="33"/>
  <c r="K1405" i="33"/>
  <c r="L1405" i="33"/>
  <c r="M1405" i="33"/>
  <c r="N1405" i="33"/>
  <c r="O1405" i="33"/>
  <c r="D1406" i="33"/>
  <c r="E1406" i="33"/>
  <c r="F1406" i="33"/>
  <c r="G1406" i="33"/>
  <c r="H1406" i="33"/>
  <c r="I1406" i="33"/>
  <c r="J1406" i="33"/>
  <c r="K1406" i="33"/>
  <c r="L1406" i="33"/>
  <c r="M1406" i="33"/>
  <c r="N1406" i="33"/>
  <c r="O1406" i="33"/>
  <c r="D1407" i="33"/>
  <c r="E1407" i="33"/>
  <c r="F1407" i="33"/>
  <c r="G1407" i="33"/>
  <c r="H1407" i="33"/>
  <c r="I1407" i="33"/>
  <c r="J1407" i="33"/>
  <c r="K1407" i="33"/>
  <c r="L1407" i="33"/>
  <c r="M1407" i="33"/>
  <c r="N1407" i="33"/>
  <c r="O1407" i="33"/>
  <c r="D1408" i="33"/>
  <c r="E1408" i="33"/>
  <c r="F1408" i="33"/>
  <c r="G1408" i="33"/>
  <c r="H1408" i="33"/>
  <c r="I1408" i="33"/>
  <c r="J1408" i="33"/>
  <c r="K1408" i="33"/>
  <c r="L1408" i="33"/>
  <c r="M1408" i="33"/>
  <c r="N1408" i="33"/>
  <c r="O1408" i="33"/>
  <c r="D1409" i="33"/>
  <c r="E1409" i="33"/>
  <c r="F1409" i="33"/>
  <c r="G1409" i="33"/>
  <c r="H1409" i="33"/>
  <c r="I1409" i="33"/>
  <c r="J1409" i="33"/>
  <c r="K1409" i="33"/>
  <c r="L1409" i="33"/>
  <c r="M1409" i="33"/>
  <c r="N1409" i="33"/>
  <c r="O1409" i="33"/>
  <c r="D1410" i="33"/>
  <c r="E1410" i="33"/>
  <c r="F1410" i="33"/>
  <c r="G1410" i="33"/>
  <c r="H1410" i="33"/>
  <c r="I1410" i="33"/>
  <c r="J1410" i="33"/>
  <c r="K1410" i="33"/>
  <c r="L1410" i="33"/>
  <c r="M1410" i="33"/>
  <c r="N1410" i="33"/>
  <c r="O1410" i="33"/>
  <c r="D1411" i="33"/>
  <c r="E1411" i="33"/>
  <c r="F1411" i="33"/>
  <c r="G1411" i="33"/>
  <c r="H1411" i="33"/>
  <c r="I1411" i="33"/>
  <c r="J1411" i="33"/>
  <c r="K1411" i="33"/>
  <c r="L1411" i="33"/>
  <c r="M1411" i="33"/>
  <c r="N1411" i="33"/>
  <c r="O1411" i="33"/>
  <c r="D1412" i="33"/>
  <c r="E1412" i="33"/>
  <c r="F1412" i="33"/>
  <c r="G1412" i="33"/>
  <c r="H1412" i="33"/>
  <c r="I1412" i="33"/>
  <c r="J1412" i="33"/>
  <c r="K1412" i="33"/>
  <c r="L1412" i="33"/>
  <c r="M1412" i="33"/>
  <c r="N1412" i="33"/>
  <c r="O1412" i="33"/>
  <c r="D1413" i="33"/>
  <c r="E1413" i="33"/>
  <c r="F1413" i="33"/>
  <c r="G1413" i="33"/>
  <c r="H1413" i="33"/>
  <c r="I1413" i="33"/>
  <c r="J1413" i="33"/>
  <c r="K1413" i="33"/>
  <c r="L1413" i="33"/>
  <c r="M1413" i="33"/>
  <c r="N1413" i="33"/>
  <c r="O1413" i="33"/>
  <c r="D1414" i="33"/>
  <c r="E1414" i="33"/>
  <c r="F1414" i="33"/>
  <c r="G1414" i="33"/>
  <c r="H1414" i="33"/>
  <c r="I1414" i="33"/>
  <c r="J1414" i="33"/>
  <c r="K1414" i="33"/>
  <c r="L1414" i="33"/>
  <c r="M1414" i="33"/>
  <c r="N1414" i="33"/>
  <c r="O1414" i="33"/>
  <c r="D1415" i="33"/>
  <c r="E1415" i="33"/>
  <c r="F1415" i="33"/>
  <c r="G1415" i="33"/>
  <c r="H1415" i="33"/>
  <c r="I1415" i="33"/>
  <c r="J1415" i="33"/>
  <c r="K1415" i="33"/>
  <c r="L1415" i="33"/>
  <c r="M1415" i="33"/>
  <c r="N1415" i="33"/>
  <c r="O1415" i="33"/>
  <c r="D1416" i="33"/>
  <c r="E1416" i="33"/>
  <c r="F1416" i="33"/>
  <c r="G1416" i="33"/>
  <c r="H1416" i="33"/>
  <c r="I1416" i="33"/>
  <c r="J1416" i="33"/>
  <c r="K1416" i="33"/>
  <c r="L1416" i="33"/>
  <c r="M1416" i="33"/>
  <c r="N1416" i="33"/>
  <c r="O1416" i="33"/>
  <c r="D1417" i="33"/>
  <c r="E1417" i="33"/>
  <c r="F1417" i="33"/>
  <c r="G1417" i="33"/>
  <c r="H1417" i="33"/>
  <c r="I1417" i="33"/>
  <c r="J1417" i="33"/>
  <c r="K1417" i="33"/>
  <c r="L1417" i="33"/>
  <c r="M1417" i="33"/>
  <c r="N1417" i="33"/>
  <c r="O1417" i="33"/>
  <c r="D1418" i="33"/>
  <c r="E1418" i="33"/>
  <c r="F1418" i="33"/>
  <c r="G1418" i="33"/>
  <c r="H1418" i="33"/>
  <c r="I1418" i="33"/>
  <c r="J1418" i="33"/>
  <c r="K1418" i="33"/>
  <c r="L1418" i="33"/>
  <c r="M1418" i="33"/>
  <c r="N1418" i="33"/>
  <c r="O1418" i="33"/>
  <c r="D1419" i="33"/>
  <c r="E1419" i="33"/>
  <c r="F1419" i="33"/>
  <c r="G1419" i="33"/>
  <c r="H1419" i="33"/>
  <c r="I1419" i="33"/>
  <c r="J1419" i="33"/>
  <c r="K1419" i="33"/>
  <c r="L1419" i="33"/>
  <c r="M1419" i="33"/>
  <c r="N1419" i="33"/>
  <c r="O1419" i="33"/>
  <c r="D1420" i="33"/>
  <c r="E1420" i="33"/>
  <c r="F1420" i="33"/>
  <c r="G1420" i="33"/>
  <c r="H1420" i="33"/>
  <c r="I1420" i="33"/>
  <c r="J1420" i="33"/>
  <c r="K1420" i="33"/>
  <c r="L1420" i="33"/>
  <c r="M1420" i="33"/>
  <c r="N1420" i="33"/>
  <c r="O1420" i="33"/>
  <c r="D1421" i="33"/>
  <c r="E1421" i="33"/>
  <c r="F1421" i="33"/>
  <c r="G1421" i="33"/>
  <c r="H1421" i="33"/>
  <c r="I1421" i="33"/>
  <c r="J1421" i="33"/>
  <c r="K1421" i="33"/>
  <c r="L1421" i="33"/>
  <c r="M1421" i="33"/>
  <c r="N1421" i="33"/>
  <c r="O1421" i="33"/>
  <c r="D1422" i="33"/>
  <c r="E1422" i="33"/>
  <c r="F1422" i="33"/>
  <c r="G1422" i="33"/>
  <c r="H1422" i="33"/>
  <c r="I1422" i="33"/>
  <c r="J1422" i="33"/>
  <c r="K1422" i="33"/>
  <c r="L1422" i="33"/>
  <c r="M1422" i="33"/>
  <c r="N1422" i="33"/>
  <c r="O1422" i="33"/>
  <c r="D1423" i="33"/>
  <c r="E1423" i="33"/>
  <c r="F1423" i="33"/>
  <c r="G1423" i="33"/>
  <c r="H1423" i="33"/>
  <c r="I1423" i="33"/>
  <c r="J1423" i="33"/>
  <c r="K1423" i="33"/>
  <c r="L1423" i="33"/>
  <c r="M1423" i="33"/>
  <c r="N1423" i="33"/>
  <c r="O1423" i="33"/>
  <c r="D1424" i="33"/>
  <c r="E1424" i="33"/>
  <c r="F1424" i="33"/>
  <c r="G1424" i="33"/>
  <c r="H1424" i="33"/>
  <c r="I1424" i="33"/>
  <c r="J1424" i="33"/>
  <c r="K1424" i="33"/>
  <c r="L1424" i="33"/>
  <c r="M1424" i="33"/>
  <c r="N1424" i="33"/>
  <c r="O1424" i="33"/>
  <c r="D1425" i="33"/>
  <c r="E1425" i="33"/>
  <c r="F1425" i="33"/>
  <c r="G1425" i="33"/>
  <c r="H1425" i="33"/>
  <c r="I1425" i="33"/>
  <c r="J1425" i="33"/>
  <c r="K1425" i="33"/>
  <c r="L1425" i="33"/>
  <c r="M1425" i="33"/>
  <c r="N1425" i="33"/>
  <c r="O1425" i="33"/>
  <c r="D1426" i="33"/>
  <c r="E1426" i="33"/>
  <c r="F1426" i="33"/>
  <c r="G1426" i="33"/>
  <c r="H1426" i="33"/>
  <c r="I1426" i="33"/>
  <c r="J1426" i="33"/>
  <c r="K1426" i="33"/>
  <c r="L1426" i="33"/>
  <c r="M1426" i="33"/>
  <c r="N1426" i="33"/>
  <c r="O1426" i="33"/>
  <c r="D1427" i="33"/>
  <c r="E1427" i="33"/>
  <c r="F1427" i="33"/>
  <c r="G1427" i="33"/>
  <c r="H1427" i="33"/>
  <c r="I1427" i="33"/>
  <c r="J1427" i="33"/>
  <c r="K1427" i="33"/>
  <c r="L1427" i="33"/>
  <c r="M1427" i="33"/>
  <c r="N1427" i="33"/>
  <c r="O1427" i="33"/>
  <c r="D1428" i="33"/>
  <c r="E1428" i="33"/>
  <c r="F1428" i="33"/>
  <c r="G1428" i="33"/>
  <c r="H1428" i="33"/>
  <c r="I1428" i="33"/>
  <c r="J1428" i="33"/>
  <c r="K1428" i="33"/>
  <c r="L1428" i="33"/>
  <c r="M1428" i="33"/>
  <c r="N1428" i="33"/>
  <c r="O1428" i="33"/>
  <c r="D1429" i="33"/>
  <c r="E1429" i="33"/>
  <c r="F1429" i="33"/>
  <c r="G1429" i="33"/>
  <c r="H1429" i="33"/>
  <c r="I1429" i="33"/>
  <c r="J1429" i="33"/>
  <c r="K1429" i="33"/>
  <c r="L1429" i="33"/>
  <c r="M1429" i="33"/>
  <c r="N1429" i="33"/>
  <c r="O1429" i="33"/>
  <c r="D1430" i="33"/>
  <c r="E1430" i="33"/>
  <c r="F1430" i="33"/>
  <c r="G1430" i="33"/>
  <c r="H1430" i="33"/>
  <c r="I1430" i="33"/>
  <c r="J1430" i="33"/>
  <c r="K1430" i="33"/>
  <c r="L1430" i="33"/>
  <c r="M1430" i="33"/>
  <c r="N1430" i="33"/>
  <c r="O1430" i="33"/>
  <c r="D203" i="33"/>
  <c r="E203" i="33"/>
  <c r="F203" i="33"/>
  <c r="G203" i="33"/>
  <c r="H203" i="33"/>
  <c r="I203" i="33"/>
  <c r="J203" i="33"/>
  <c r="K203" i="33"/>
  <c r="L203" i="33"/>
  <c r="M203" i="33"/>
  <c r="N203" i="33"/>
  <c r="O203" i="33"/>
  <c r="D204" i="33"/>
  <c r="E204" i="33"/>
  <c r="F204" i="33"/>
  <c r="G204" i="33"/>
  <c r="H204" i="33"/>
  <c r="I204" i="33"/>
  <c r="J204" i="33"/>
  <c r="K204" i="33"/>
  <c r="L204" i="33"/>
  <c r="M204" i="33"/>
  <c r="N204" i="33"/>
  <c r="O204" i="33"/>
  <c r="D205" i="33"/>
  <c r="E205" i="33"/>
  <c r="F205" i="33"/>
  <c r="G205" i="33"/>
  <c r="H205" i="33"/>
  <c r="I205" i="33"/>
  <c r="J205" i="33"/>
  <c r="K205" i="33"/>
  <c r="L205" i="33"/>
  <c r="M205" i="33"/>
  <c r="N205" i="33"/>
  <c r="O205" i="33"/>
  <c r="D202" i="33"/>
  <c r="E202" i="33"/>
  <c r="F202" i="33"/>
  <c r="G202" i="33"/>
  <c r="H202" i="33"/>
  <c r="I202" i="33"/>
  <c r="J202" i="33"/>
  <c r="K202" i="33"/>
  <c r="L202" i="33"/>
  <c r="M202" i="33"/>
  <c r="N202" i="33"/>
  <c r="O202" i="33"/>
  <c r="D4" i="33"/>
  <c r="E4" i="33"/>
  <c r="F4" i="33"/>
  <c r="G4" i="33"/>
  <c r="H4" i="33"/>
  <c r="I4" i="33"/>
  <c r="J4" i="33"/>
  <c r="K4" i="33"/>
  <c r="L4" i="33"/>
  <c r="M4" i="33"/>
  <c r="N4" i="33"/>
  <c r="O4" i="33"/>
  <c r="D5" i="33"/>
  <c r="E5" i="33"/>
  <c r="F5" i="33"/>
  <c r="G5" i="33"/>
  <c r="H5" i="33"/>
  <c r="I5" i="33"/>
  <c r="J5" i="33"/>
  <c r="K5" i="33"/>
  <c r="L5" i="33"/>
  <c r="M5" i="33"/>
  <c r="N5" i="33"/>
  <c r="O5" i="33"/>
  <c r="D6" i="33"/>
  <c r="E6" i="33"/>
  <c r="F6" i="33"/>
  <c r="G6" i="33"/>
  <c r="H6" i="33"/>
  <c r="I6" i="33"/>
  <c r="J6" i="33"/>
  <c r="K6" i="33"/>
  <c r="L6" i="33"/>
  <c r="M6" i="33"/>
  <c r="N6" i="33"/>
  <c r="O6" i="33"/>
  <c r="D7" i="33"/>
  <c r="E7" i="33"/>
  <c r="F7" i="33"/>
  <c r="G7" i="33"/>
  <c r="H7" i="33"/>
  <c r="I7" i="33"/>
  <c r="J7" i="33"/>
  <c r="K7" i="33"/>
  <c r="L7" i="33"/>
  <c r="M7" i="33"/>
  <c r="N7" i="33"/>
  <c r="O7" i="33"/>
  <c r="D8" i="33"/>
  <c r="E8" i="33"/>
  <c r="F8" i="33"/>
  <c r="G8" i="33"/>
  <c r="H8" i="33"/>
  <c r="I8" i="33"/>
  <c r="J8" i="33"/>
  <c r="K8" i="33"/>
  <c r="L8" i="33"/>
  <c r="M8" i="33"/>
  <c r="N8" i="33"/>
  <c r="O8" i="33"/>
  <c r="D9" i="33"/>
  <c r="E9" i="33"/>
  <c r="F9" i="33"/>
  <c r="G9" i="33"/>
  <c r="H9" i="33"/>
  <c r="I9" i="33"/>
  <c r="J9" i="33"/>
  <c r="K9" i="33"/>
  <c r="L9" i="33"/>
  <c r="M9" i="33"/>
  <c r="N9" i="33"/>
  <c r="O9" i="33"/>
  <c r="D10" i="33"/>
  <c r="E10" i="33"/>
  <c r="F10" i="33"/>
  <c r="G10" i="33"/>
  <c r="H10" i="33"/>
  <c r="I10" i="33"/>
  <c r="J10" i="33"/>
  <c r="K10" i="33"/>
  <c r="L10" i="33"/>
  <c r="M10" i="33"/>
  <c r="N10" i="33"/>
  <c r="O10" i="33"/>
  <c r="D11" i="33"/>
  <c r="E11" i="33"/>
  <c r="F11" i="33"/>
  <c r="G11" i="33"/>
  <c r="H11" i="33"/>
  <c r="I11" i="33"/>
  <c r="J11" i="33"/>
  <c r="K11" i="33"/>
  <c r="L11" i="33"/>
  <c r="M11" i="33"/>
  <c r="N11" i="33"/>
  <c r="O11" i="33"/>
  <c r="D12" i="33"/>
  <c r="E12" i="33"/>
  <c r="F12" i="33"/>
  <c r="G12" i="33"/>
  <c r="H12" i="33"/>
  <c r="I12" i="33"/>
  <c r="J12" i="33"/>
  <c r="K12" i="33"/>
  <c r="L12" i="33"/>
  <c r="M12" i="33"/>
  <c r="N12" i="33"/>
  <c r="O12" i="33"/>
  <c r="D13" i="33"/>
  <c r="E13" i="33"/>
  <c r="F13" i="33"/>
  <c r="G13" i="33"/>
  <c r="H13" i="33"/>
  <c r="I13" i="33"/>
  <c r="J13" i="33"/>
  <c r="K13" i="33"/>
  <c r="L13" i="33"/>
  <c r="M13" i="33"/>
  <c r="N13" i="33"/>
  <c r="O13" i="33"/>
  <c r="D14" i="33"/>
  <c r="E14" i="33"/>
  <c r="F14" i="33"/>
  <c r="G14" i="33"/>
  <c r="H14" i="33"/>
  <c r="I14" i="33"/>
  <c r="J14" i="33"/>
  <c r="K14" i="33"/>
  <c r="L14" i="33"/>
  <c r="M14" i="33"/>
  <c r="N14" i="33"/>
  <c r="O14" i="33"/>
  <c r="D15" i="33"/>
  <c r="E15" i="33"/>
  <c r="F15" i="33"/>
  <c r="G15" i="33"/>
  <c r="H15" i="33"/>
  <c r="I15" i="33"/>
  <c r="J15" i="33"/>
  <c r="K15" i="33"/>
  <c r="L15" i="33"/>
  <c r="M15" i="33"/>
  <c r="N15" i="33"/>
  <c r="O15" i="33"/>
  <c r="D16" i="33"/>
  <c r="E16" i="33"/>
  <c r="F16" i="33"/>
  <c r="G16" i="33"/>
  <c r="H16" i="33"/>
  <c r="I16" i="33"/>
  <c r="J16" i="33"/>
  <c r="K16" i="33"/>
  <c r="L16" i="33"/>
  <c r="M16" i="33"/>
  <c r="N16" i="33"/>
  <c r="O16" i="33"/>
  <c r="D17" i="33"/>
  <c r="E17" i="33"/>
  <c r="F17" i="33"/>
  <c r="G17" i="33"/>
  <c r="H17" i="33"/>
  <c r="I17" i="33"/>
  <c r="J17" i="33"/>
  <c r="K17" i="33"/>
  <c r="L17" i="33"/>
  <c r="M17" i="33"/>
  <c r="N17" i="33"/>
  <c r="O17" i="33"/>
  <c r="D18" i="33"/>
  <c r="E18" i="33"/>
  <c r="F18" i="33"/>
  <c r="G18" i="33"/>
  <c r="H18" i="33"/>
  <c r="I18" i="33"/>
  <c r="J18" i="33"/>
  <c r="K18" i="33"/>
  <c r="L18" i="33"/>
  <c r="M18" i="33"/>
  <c r="N18" i="33"/>
  <c r="O18" i="33"/>
  <c r="D19" i="33"/>
  <c r="E19" i="33"/>
  <c r="F19" i="33"/>
  <c r="G19" i="33"/>
  <c r="H19" i="33"/>
  <c r="I19" i="33"/>
  <c r="J19" i="33"/>
  <c r="K19" i="33"/>
  <c r="L19" i="33"/>
  <c r="M19" i="33"/>
  <c r="N19" i="33"/>
  <c r="O19" i="33"/>
  <c r="D20" i="33"/>
  <c r="E20" i="33"/>
  <c r="F20" i="33"/>
  <c r="G20" i="33"/>
  <c r="H20" i="33"/>
  <c r="I20" i="33"/>
  <c r="J20" i="33"/>
  <c r="K20" i="33"/>
  <c r="L20" i="33"/>
  <c r="M20" i="33"/>
  <c r="N20" i="33"/>
  <c r="O20" i="33"/>
  <c r="D21" i="33"/>
  <c r="E21" i="33"/>
  <c r="F21" i="33"/>
  <c r="G21" i="33"/>
  <c r="H21" i="33"/>
  <c r="I21" i="33"/>
  <c r="J21" i="33"/>
  <c r="K21" i="33"/>
  <c r="L21" i="33"/>
  <c r="M21" i="33"/>
  <c r="N21" i="33"/>
  <c r="O21" i="33"/>
  <c r="D22" i="33"/>
  <c r="E22" i="33"/>
  <c r="F22" i="33"/>
  <c r="G22" i="33"/>
  <c r="H22" i="33"/>
  <c r="I22" i="33"/>
  <c r="J22" i="33"/>
  <c r="K22" i="33"/>
  <c r="L22" i="33"/>
  <c r="M22" i="33"/>
  <c r="N22" i="33"/>
  <c r="O22" i="33"/>
  <c r="D23" i="33"/>
  <c r="E23" i="33"/>
  <c r="F23" i="33"/>
  <c r="G23" i="33"/>
  <c r="H23" i="33"/>
  <c r="I23" i="33"/>
  <c r="J23" i="33"/>
  <c r="K23" i="33"/>
  <c r="L23" i="33"/>
  <c r="M23" i="33"/>
  <c r="N23" i="33"/>
  <c r="O23" i="33"/>
  <c r="D24" i="33"/>
  <c r="E24" i="33"/>
  <c r="F24" i="33"/>
  <c r="G24" i="33"/>
  <c r="H24" i="33"/>
  <c r="I24" i="33"/>
  <c r="J24" i="33"/>
  <c r="K24" i="33"/>
  <c r="L24" i="33"/>
  <c r="M24" i="33"/>
  <c r="N24" i="33"/>
  <c r="O24" i="33"/>
  <c r="D25" i="33"/>
  <c r="E25" i="33"/>
  <c r="F25" i="33"/>
  <c r="G25" i="33"/>
  <c r="H25" i="33"/>
  <c r="I25" i="33"/>
  <c r="J25" i="33"/>
  <c r="K25" i="33"/>
  <c r="L25" i="33"/>
  <c r="M25" i="33"/>
  <c r="N25" i="33"/>
  <c r="O25" i="33"/>
  <c r="D26" i="33"/>
  <c r="E26" i="33"/>
  <c r="F26" i="33"/>
  <c r="G26" i="33"/>
  <c r="H26" i="33"/>
  <c r="I26" i="33"/>
  <c r="J26" i="33"/>
  <c r="K26" i="33"/>
  <c r="L26" i="33"/>
  <c r="M26" i="33"/>
  <c r="N26" i="33"/>
  <c r="O26" i="33"/>
  <c r="D27" i="33"/>
  <c r="E27" i="33"/>
  <c r="F27" i="33"/>
  <c r="G27" i="33"/>
  <c r="H27" i="33"/>
  <c r="I27" i="33"/>
  <c r="J27" i="33"/>
  <c r="K27" i="33"/>
  <c r="L27" i="33"/>
  <c r="M27" i="33"/>
  <c r="N27" i="33"/>
  <c r="O27" i="33"/>
  <c r="D28" i="33"/>
  <c r="E28" i="33"/>
  <c r="F28" i="33"/>
  <c r="G28" i="33"/>
  <c r="H28" i="33"/>
  <c r="I28" i="33"/>
  <c r="J28" i="33"/>
  <c r="K28" i="33"/>
  <c r="L28" i="33"/>
  <c r="M28" i="33"/>
  <c r="N28" i="33"/>
  <c r="O28" i="33"/>
  <c r="D29" i="33"/>
  <c r="E29" i="33"/>
  <c r="F29" i="33"/>
  <c r="G29" i="33"/>
  <c r="H29" i="33"/>
  <c r="I29" i="33"/>
  <c r="J29" i="33"/>
  <c r="K29" i="33"/>
  <c r="L29" i="33"/>
  <c r="M29" i="33"/>
  <c r="N29" i="33"/>
  <c r="O29" i="33"/>
  <c r="D30" i="33"/>
  <c r="E30" i="33"/>
  <c r="F30" i="33"/>
  <c r="G30" i="33"/>
  <c r="H30" i="33"/>
  <c r="I30" i="33"/>
  <c r="J30" i="33"/>
  <c r="K30" i="33"/>
  <c r="L30" i="33"/>
  <c r="M30" i="33"/>
  <c r="N30" i="33"/>
  <c r="O30" i="33"/>
  <c r="D31" i="33"/>
  <c r="E31" i="33"/>
  <c r="F31" i="33"/>
  <c r="G31" i="33"/>
  <c r="H31" i="33"/>
  <c r="I31" i="33"/>
  <c r="J31" i="33"/>
  <c r="K31" i="33"/>
  <c r="L31" i="33"/>
  <c r="M31" i="33"/>
  <c r="N31" i="33"/>
  <c r="O31" i="33"/>
  <c r="D32" i="33"/>
  <c r="E32" i="33"/>
  <c r="F32" i="33"/>
  <c r="G32" i="33"/>
  <c r="H32" i="33"/>
  <c r="I32" i="33"/>
  <c r="J32" i="33"/>
  <c r="K32" i="33"/>
  <c r="L32" i="33"/>
  <c r="M32" i="33"/>
  <c r="N32" i="33"/>
  <c r="O32" i="33"/>
  <c r="D33" i="33"/>
  <c r="E33" i="33"/>
  <c r="F33" i="33"/>
  <c r="G33" i="33"/>
  <c r="H33" i="33"/>
  <c r="I33" i="33"/>
  <c r="J33" i="33"/>
  <c r="K33" i="33"/>
  <c r="L33" i="33"/>
  <c r="M33" i="33"/>
  <c r="N33" i="33"/>
  <c r="O33" i="33"/>
  <c r="D34" i="33"/>
  <c r="E34" i="33"/>
  <c r="F34" i="33"/>
  <c r="G34" i="33"/>
  <c r="H34" i="33"/>
  <c r="I34" i="33"/>
  <c r="J34" i="33"/>
  <c r="K34" i="33"/>
  <c r="L34" i="33"/>
  <c r="M34" i="33"/>
  <c r="N34" i="33"/>
  <c r="O34" i="33"/>
  <c r="D35" i="33"/>
  <c r="E35" i="33"/>
  <c r="F35" i="33"/>
  <c r="G35" i="33"/>
  <c r="H35" i="33"/>
  <c r="I35" i="33"/>
  <c r="J35" i="33"/>
  <c r="K35" i="33"/>
  <c r="L35" i="33"/>
  <c r="M35" i="33"/>
  <c r="N35" i="33"/>
  <c r="O35" i="33"/>
  <c r="D36" i="33"/>
  <c r="E36" i="33"/>
  <c r="F36" i="33"/>
  <c r="G36" i="33"/>
  <c r="H36" i="33"/>
  <c r="I36" i="33"/>
  <c r="J36" i="33"/>
  <c r="K36" i="33"/>
  <c r="L36" i="33"/>
  <c r="M36" i="33"/>
  <c r="N36" i="33"/>
  <c r="O36" i="33"/>
  <c r="D37" i="33"/>
  <c r="E37" i="33"/>
  <c r="F37" i="33"/>
  <c r="G37" i="33"/>
  <c r="H37" i="33"/>
  <c r="I37" i="33"/>
  <c r="J37" i="33"/>
  <c r="K37" i="33"/>
  <c r="L37" i="33"/>
  <c r="M37" i="33"/>
  <c r="N37" i="33"/>
  <c r="O37" i="33"/>
  <c r="D38" i="33"/>
  <c r="E38" i="33"/>
  <c r="F38" i="33"/>
  <c r="G38" i="33"/>
  <c r="H38" i="33"/>
  <c r="I38" i="33"/>
  <c r="J38" i="33"/>
  <c r="K38" i="33"/>
  <c r="L38" i="33"/>
  <c r="M38" i="33"/>
  <c r="N38" i="33"/>
  <c r="O38" i="33"/>
  <c r="D39" i="33"/>
  <c r="E39" i="33"/>
  <c r="F39" i="33"/>
  <c r="G39" i="33"/>
  <c r="H39" i="33"/>
  <c r="I39" i="33"/>
  <c r="J39" i="33"/>
  <c r="K39" i="33"/>
  <c r="L39" i="33"/>
  <c r="M39" i="33"/>
  <c r="N39" i="33"/>
  <c r="O39" i="33"/>
  <c r="D40" i="33"/>
  <c r="E40" i="33"/>
  <c r="F40" i="33"/>
  <c r="G40" i="33"/>
  <c r="H40" i="33"/>
  <c r="I40" i="33"/>
  <c r="J40" i="33"/>
  <c r="K40" i="33"/>
  <c r="L40" i="33"/>
  <c r="M40" i="33"/>
  <c r="N40" i="33"/>
  <c r="O40" i="33"/>
  <c r="D41" i="33"/>
  <c r="E41" i="33"/>
  <c r="F41" i="33"/>
  <c r="G41" i="33"/>
  <c r="H41" i="33"/>
  <c r="I41" i="33"/>
  <c r="J41" i="33"/>
  <c r="K41" i="33"/>
  <c r="L41" i="33"/>
  <c r="M41" i="33"/>
  <c r="N41" i="33"/>
  <c r="O41" i="33"/>
  <c r="D42" i="33"/>
  <c r="E42" i="33"/>
  <c r="F42" i="33"/>
  <c r="G42" i="33"/>
  <c r="H42" i="33"/>
  <c r="I42" i="33"/>
  <c r="J42" i="33"/>
  <c r="K42" i="33"/>
  <c r="L42" i="33"/>
  <c r="M42" i="33"/>
  <c r="N42" i="33"/>
  <c r="O42" i="33"/>
  <c r="D43" i="33"/>
  <c r="E43" i="33"/>
  <c r="F43" i="33"/>
  <c r="G43" i="33"/>
  <c r="H43" i="33"/>
  <c r="I43" i="33"/>
  <c r="J43" i="33"/>
  <c r="K43" i="33"/>
  <c r="L43" i="33"/>
  <c r="M43" i="33"/>
  <c r="N43" i="33"/>
  <c r="O43" i="33"/>
  <c r="D44" i="33"/>
  <c r="E44" i="33"/>
  <c r="F44" i="33"/>
  <c r="G44" i="33"/>
  <c r="H44" i="33"/>
  <c r="I44" i="33"/>
  <c r="J44" i="33"/>
  <c r="K44" i="33"/>
  <c r="L44" i="33"/>
  <c r="M44" i="33"/>
  <c r="N44" i="33"/>
  <c r="O44" i="33"/>
  <c r="D45" i="33"/>
  <c r="E45" i="33"/>
  <c r="F45" i="33"/>
  <c r="G45" i="33"/>
  <c r="H45" i="33"/>
  <c r="I45" i="33"/>
  <c r="J45" i="33"/>
  <c r="K45" i="33"/>
  <c r="L45" i="33"/>
  <c r="M45" i="33"/>
  <c r="N45" i="33"/>
  <c r="O45" i="33"/>
  <c r="D46" i="33"/>
  <c r="E46" i="33"/>
  <c r="F46" i="33"/>
  <c r="G46" i="33"/>
  <c r="H46" i="33"/>
  <c r="I46" i="33"/>
  <c r="J46" i="33"/>
  <c r="K46" i="33"/>
  <c r="L46" i="33"/>
  <c r="M46" i="33"/>
  <c r="N46" i="33"/>
  <c r="O46" i="33"/>
  <c r="D47" i="33"/>
  <c r="E47" i="33"/>
  <c r="F47" i="33"/>
  <c r="G47" i="33"/>
  <c r="H47" i="33"/>
  <c r="I47" i="33"/>
  <c r="J47" i="33"/>
  <c r="K47" i="33"/>
  <c r="L47" i="33"/>
  <c r="M47" i="33"/>
  <c r="N47" i="33"/>
  <c r="O47" i="33"/>
  <c r="D48" i="33"/>
  <c r="E48" i="33"/>
  <c r="F48" i="33"/>
  <c r="G48" i="33"/>
  <c r="H48" i="33"/>
  <c r="I48" i="33"/>
  <c r="J48" i="33"/>
  <c r="K48" i="33"/>
  <c r="L48" i="33"/>
  <c r="M48" i="33"/>
  <c r="N48" i="33"/>
  <c r="O48" i="33"/>
  <c r="D49" i="33"/>
  <c r="E49" i="33"/>
  <c r="F49" i="33"/>
  <c r="G49" i="33"/>
  <c r="H49" i="33"/>
  <c r="I49" i="33"/>
  <c r="J49" i="33"/>
  <c r="K49" i="33"/>
  <c r="L49" i="33"/>
  <c r="M49" i="33"/>
  <c r="N49" i="33"/>
  <c r="O49" i="33"/>
  <c r="D50" i="33"/>
  <c r="E50" i="33"/>
  <c r="F50" i="33"/>
  <c r="G50" i="33"/>
  <c r="H50" i="33"/>
  <c r="I50" i="33"/>
  <c r="J50" i="33"/>
  <c r="K50" i="33"/>
  <c r="L50" i="33"/>
  <c r="M50" i="33"/>
  <c r="N50" i="33"/>
  <c r="O50" i="33"/>
  <c r="D51" i="33"/>
  <c r="E51" i="33"/>
  <c r="F51" i="33"/>
  <c r="G51" i="33"/>
  <c r="H51" i="33"/>
  <c r="I51" i="33"/>
  <c r="J51" i="33"/>
  <c r="K51" i="33"/>
  <c r="L51" i="33"/>
  <c r="M51" i="33"/>
  <c r="N51" i="33"/>
  <c r="O51" i="33"/>
  <c r="D52" i="33"/>
  <c r="E52" i="33"/>
  <c r="F52" i="33"/>
  <c r="G52" i="33"/>
  <c r="H52" i="33"/>
  <c r="I52" i="33"/>
  <c r="J52" i="33"/>
  <c r="K52" i="33"/>
  <c r="L52" i="33"/>
  <c r="M52" i="33"/>
  <c r="N52" i="33"/>
  <c r="O52" i="33"/>
  <c r="D53" i="33"/>
  <c r="E53" i="33"/>
  <c r="F53" i="33"/>
  <c r="G53" i="33"/>
  <c r="H53" i="33"/>
  <c r="I53" i="33"/>
  <c r="J53" i="33"/>
  <c r="K53" i="33"/>
  <c r="L53" i="33"/>
  <c r="M53" i="33"/>
  <c r="N53" i="33"/>
  <c r="O53" i="33"/>
  <c r="D54" i="33"/>
  <c r="E54" i="33"/>
  <c r="F54" i="33"/>
  <c r="G54" i="33"/>
  <c r="H54" i="33"/>
  <c r="I54" i="33"/>
  <c r="J54" i="33"/>
  <c r="K54" i="33"/>
  <c r="L54" i="33"/>
  <c r="M54" i="33"/>
  <c r="N54" i="33"/>
  <c r="O54" i="33"/>
  <c r="D55" i="33"/>
  <c r="E55" i="33"/>
  <c r="F55" i="33"/>
  <c r="G55" i="33"/>
  <c r="H55" i="33"/>
  <c r="I55" i="33"/>
  <c r="J55" i="33"/>
  <c r="K55" i="33"/>
  <c r="L55" i="33"/>
  <c r="M55" i="33"/>
  <c r="N55" i="33"/>
  <c r="O55" i="33"/>
  <c r="D56" i="33"/>
  <c r="E56" i="33"/>
  <c r="F56" i="33"/>
  <c r="G56" i="33"/>
  <c r="H56" i="33"/>
  <c r="I56" i="33"/>
  <c r="J56" i="33"/>
  <c r="K56" i="33"/>
  <c r="L56" i="33"/>
  <c r="M56" i="33"/>
  <c r="N56" i="33"/>
  <c r="O56" i="33"/>
  <c r="D57" i="33"/>
  <c r="E57" i="33"/>
  <c r="F57" i="33"/>
  <c r="G57" i="33"/>
  <c r="H57" i="33"/>
  <c r="I57" i="33"/>
  <c r="J57" i="33"/>
  <c r="K57" i="33"/>
  <c r="L57" i="33"/>
  <c r="M57" i="33"/>
  <c r="N57" i="33"/>
  <c r="O57" i="33"/>
  <c r="D58" i="33"/>
  <c r="E58" i="33"/>
  <c r="F58" i="33"/>
  <c r="G58" i="33"/>
  <c r="H58" i="33"/>
  <c r="I58" i="33"/>
  <c r="J58" i="33"/>
  <c r="K58" i="33"/>
  <c r="L58" i="33"/>
  <c r="M58" i="33"/>
  <c r="N58" i="33"/>
  <c r="O58" i="33"/>
  <c r="D59" i="33"/>
  <c r="E59" i="33"/>
  <c r="F59" i="33"/>
  <c r="G59" i="33"/>
  <c r="H59" i="33"/>
  <c r="I59" i="33"/>
  <c r="J59" i="33"/>
  <c r="K59" i="33"/>
  <c r="L59" i="33"/>
  <c r="M59" i="33"/>
  <c r="N59" i="33"/>
  <c r="O59" i="33"/>
  <c r="D60" i="33"/>
  <c r="E60" i="33"/>
  <c r="F60" i="33"/>
  <c r="G60" i="33"/>
  <c r="H60" i="33"/>
  <c r="I60" i="33"/>
  <c r="J60" i="33"/>
  <c r="K60" i="33"/>
  <c r="L60" i="33"/>
  <c r="M60" i="33"/>
  <c r="N60" i="33"/>
  <c r="O60" i="33"/>
  <c r="D61" i="33"/>
  <c r="E61" i="33"/>
  <c r="F61" i="33"/>
  <c r="G61" i="33"/>
  <c r="H61" i="33"/>
  <c r="I61" i="33"/>
  <c r="J61" i="33"/>
  <c r="K61" i="33"/>
  <c r="L61" i="33"/>
  <c r="M61" i="33"/>
  <c r="N61" i="33"/>
  <c r="O61" i="33"/>
  <c r="D62" i="33"/>
  <c r="E62" i="33"/>
  <c r="F62" i="33"/>
  <c r="G62" i="33"/>
  <c r="H62" i="33"/>
  <c r="I62" i="33"/>
  <c r="J62" i="33"/>
  <c r="K62" i="33"/>
  <c r="L62" i="33"/>
  <c r="M62" i="33"/>
  <c r="N62" i="33"/>
  <c r="O62" i="33"/>
  <c r="D63" i="33"/>
  <c r="E63" i="33"/>
  <c r="F63" i="33"/>
  <c r="G63" i="33"/>
  <c r="H63" i="33"/>
  <c r="I63" i="33"/>
  <c r="J63" i="33"/>
  <c r="K63" i="33"/>
  <c r="L63" i="33"/>
  <c r="M63" i="33"/>
  <c r="N63" i="33"/>
  <c r="O63" i="33"/>
  <c r="D64" i="33"/>
  <c r="E64" i="33"/>
  <c r="F64" i="33"/>
  <c r="G64" i="33"/>
  <c r="H64" i="33"/>
  <c r="I64" i="33"/>
  <c r="J64" i="33"/>
  <c r="K64" i="33"/>
  <c r="L64" i="33"/>
  <c r="M64" i="33"/>
  <c r="N64" i="33"/>
  <c r="O64" i="33"/>
  <c r="D65" i="33"/>
  <c r="E65" i="33"/>
  <c r="F65" i="33"/>
  <c r="G65" i="33"/>
  <c r="H65" i="33"/>
  <c r="I65" i="33"/>
  <c r="J65" i="33"/>
  <c r="K65" i="33"/>
  <c r="L65" i="33"/>
  <c r="M65" i="33"/>
  <c r="N65" i="33"/>
  <c r="O65" i="33"/>
  <c r="D66" i="33"/>
  <c r="E66" i="33"/>
  <c r="F66" i="33"/>
  <c r="G66" i="33"/>
  <c r="H66" i="33"/>
  <c r="I66" i="33"/>
  <c r="J66" i="33"/>
  <c r="K66" i="33"/>
  <c r="L66" i="33"/>
  <c r="M66" i="33"/>
  <c r="N66" i="33"/>
  <c r="O66" i="33"/>
  <c r="D67" i="33"/>
  <c r="E67" i="33"/>
  <c r="F67" i="33"/>
  <c r="G67" i="33"/>
  <c r="H67" i="33"/>
  <c r="I67" i="33"/>
  <c r="J67" i="33"/>
  <c r="K67" i="33"/>
  <c r="L67" i="33"/>
  <c r="M67" i="33"/>
  <c r="N67" i="33"/>
  <c r="O67" i="33"/>
  <c r="D68" i="33"/>
  <c r="E68" i="33"/>
  <c r="F68" i="33"/>
  <c r="G68" i="33"/>
  <c r="H68" i="33"/>
  <c r="I68" i="33"/>
  <c r="J68" i="33"/>
  <c r="K68" i="33"/>
  <c r="L68" i="33"/>
  <c r="M68" i="33"/>
  <c r="N68" i="33"/>
  <c r="O68" i="33"/>
  <c r="D69" i="33"/>
  <c r="E69" i="33"/>
  <c r="F69" i="33"/>
  <c r="G69" i="33"/>
  <c r="H69" i="33"/>
  <c r="I69" i="33"/>
  <c r="J69" i="33"/>
  <c r="K69" i="33"/>
  <c r="L69" i="33"/>
  <c r="M69" i="33"/>
  <c r="N69" i="33"/>
  <c r="O69" i="33"/>
  <c r="D70" i="33"/>
  <c r="E70" i="33"/>
  <c r="F70" i="33"/>
  <c r="G70" i="33"/>
  <c r="H70" i="33"/>
  <c r="I70" i="33"/>
  <c r="J70" i="33"/>
  <c r="K70" i="33"/>
  <c r="L70" i="33"/>
  <c r="M70" i="33"/>
  <c r="N70" i="33"/>
  <c r="O70" i="33"/>
  <c r="D71" i="33"/>
  <c r="E71" i="33"/>
  <c r="F71" i="33"/>
  <c r="G71" i="33"/>
  <c r="H71" i="33"/>
  <c r="I71" i="33"/>
  <c r="J71" i="33"/>
  <c r="K71" i="33"/>
  <c r="L71" i="33"/>
  <c r="M71" i="33"/>
  <c r="N71" i="33"/>
  <c r="O71" i="33"/>
  <c r="D72" i="33"/>
  <c r="E72" i="33"/>
  <c r="F72" i="33"/>
  <c r="G72" i="33"/>
  <c r="H72" i="33"/>
  <c r="I72" i="33"/>
  <c r="J72" i="33"/>
  <c r="K72" i="33"/>
  <c r="L72" i="33"/>
  <c r="M72" i="33"/>
  <c r="N72" i="33"/>
  <c r="O72" i="33"/>
  <c r="D73" i="33"/>
  <c r="E73" i="33"/>
  <c r="F73" i="33"/>
  <c r="G73" i="33"/>
  <c r="H73" i="33"/>
  <c r="I73" i="33"/>
  <c r="J73" i="33"/>
  <c r="K73" i="33"/>
  <c r="L73" i="33"/>
  <c r="M73" i="33"/>
  <c r="N73" i="33"/>
  <c r="O73" i="33"/>
  <c r="D74" i="33"/>
  <c r="E74" i="33"/>
  <c r="F74" i="33"/>
  <c r="G74" i="33"/>
  <c r="H74" i="33"/>
  <c r="I74" i="33"/>
  <c r="J74" i="33"/>
  <c r="K74" i="33"/>
  <c r="L74" i="33"/>
  <c r="M74" i="33"/>
  <c r="N74" i="33"/>
  <c r="O74" i="33"/>
  <c r="D75" i="33"/>
  <c r="E75" i="33"/>
  <c r="F75" i="33"/>
  <c r="G75" i="33"/>
  <c r="H75" i="33"/>
  <c r="I75" i="33"/>
  <c r="J75" i="33"/>
  <c r="K75" i="33"/>
  <c r="L75" i="33"/>
  <c r="M75" i="33"/>
  <c r="N75" i="33"/>
  <c r="O75" i="33"/>
  <c r="D76" i="33"/>
  <c r="E76" i="33"/>
  <c r="F76" i="33"/>
  <c r="G76" i="33"/>
  <c r="H76" i="33"/>
  <c r="I76" i="33"/>
  <c r="J76" i="33"/>
  <c r="K76" i="33"/>
  <c r="L76" i="33"/>
  <c r="M76" i="33"/>
  <c r="N76" i="33"/>
  <c r="O76" i="33"/>
  <c r="D77" i="33"/>
  <c r="E77" i="33"/>
  <c r="F77" i="33"/>
  <c r="G77" i="33"/>
  <c r="H77" i="33"/>
  <c r="I77" i="33"/>
  <c r="J77" i="33"/>
  <c r="K77" i="33"/>
  <c r="L77" i="33"/>
  <c r="M77" i="33"/>
  <c r="N77" i="33"/>
  <c r="O77" i="33"/>
  <c r="D78" i="33"/>
  <c r="E78" i="33"/>
  <c r="F78" i="33"/>
  <c r="G78" i="33"/>
  <c r="H78" i="33"/>
  <c r="I78" i="33"/>
  <c r="J78" i="33"/>
  <c r="K78" i="33"/>
  <c r="L78" i="33"/>
  <c r="M78" i="33"/>
  <c r="N78" i="33"/>
  <c r="O78" i="33"/>
  <c r="D79" i="33"/>
  <c r="E79" i="33"/>
  <c r="F79" i="33"/>
  <c r="G79" i="33"/>
  <c r="H79" i="33"/>
  <c r="I79" i="33"/>
  <c r="J79" i="33"/>
  <c r="K79" i="33"/>
  <c r="L79" i="33"/>
  <c r="M79" i="33"/>
  <c r="N79" i="33"/>
  <c r="O79" i="33"/>
  <c r="D80" i="33"/>
  <c r="E80" i="33"/>
  <c r="F80" i="33"/>
  <c r="G80" i="33"/>
  <c r="H80" i="33"/>
  <c r="I80" i="33"/>
  <c r="J80" i="33"/>
  <c r="K80" i="33"/>
  <c r="L80" i="33"/>
  <c r="M80" i="33"/>
  <c r="N80" i="33"/>
  <c r="O80" i="33"/>
  <c r="D81" i="33"/>
  <c r="E81" i="33"/>
  <c r="F81" i="33"/>
  <c r="G81" i="33"/>
  <c r="H81" i="33"/>
  <c r="I81" i="33"/>
  <c r="J81" i="33"/>
  <c r="K81" i="33"/>
  <c r="L81" i="33"/>
  <c r="M81" i="33"/>
  <c r="N81" i="33"/>
  <c r="O81" i="33"/>
  <c r="D82" i="33"/>
  <c r="E82" i="33"/>
  <c r="F82" i="33"/>
  <c r="G82" i="33"/>
  <c r="H82" i="33"/>
  <c r="I82" i="33"/>
  <c r="J82" i="33"/>
  <c r="K82" i="33"/>
  <c r="L82" i="33"/>
  <c r="M82" i="33"/>
  <c r="N82" i="33"/>
  <c r="O82" i="33"/>
  <c r="D83" i="33"/>
  <c r="E83" i="33"/>
  <c r="F83" i="33"/>
  <c r="G83" i="33"/>
  <c r="H83" i="33"/>
  <c r="I83" i="33"/>
  <c r="J83" i="33"/>
  <c r="K83" i="33"/>
  <c r="L83" i="33"/>
  <c r="M83" i="33"/>
  <c r="N83" i="33"/>
  <c r="O83" i="33"/>
  <c r="D84" i="33"/>
  <c r="E84" i="33"/>
  <c r="F84" i="33"/>
  <c r="G84" i="33"/>
  <c r="H84" i="33"/>
  <c r="I84" i="33"/>
  <c r="J84" i="33"/>
  <c r="K84" i="33"/>
  <c r="L84" i="33"/>
  <c r="M84" i="33"/>
  <c r="N84" i="33"/>
  <c r="O84" i="33"/>
  <c r="D85" i="33"/>
  <c r="E85" i="33"/>
  <c r="F85" i="33"/>
  <c r="G85" i="33"/>
  <c r="H85" i="33"/>
  <c r="I85" i="33"/>
  <c r="J85" i="33"/>
  <c r="K85" i="33"/>
  <c r="L85" i="33"/>
  <c r="M85" i="33"/>
  <c r="N85" i="33"/>
  <c r="O85" i="33"/>
  <c r="D86" i="33"/>
  <c r="E86" i="33"/>
  <c r="F86" i="33"/>
  <c r="G86" i="33"/>
  <c r="H86" i="33"/>
  <c r="I86" i="33"/>
  <c r="J86" i="33"/>
  <c r="K86" i="33"/>
  <c r="L86" i="33"/>
  <c r="M86" i="33"/>
  <c r="N86" i="33"/>
  <c r="O86" i="33"/>
  <c r="D87" i="33"/>
  <c r="E87" i="33"/>
  <c r="F87" i="33"/>
  <c r="G87" i="33"/>
  <c r="H87" i="33"/>
  <c r="I87" i="33"/>
  <c r="J87" i="33"/>
  <c r="K87" i="33"/>
  <c r="L87" i="33"/>
  <c r="M87" i="33"/>
  <c r="N87" i="33"/>
  <c r="O87" i="33"/>
  <c r="D88" i="33"/>
  <c r="E88" i="33"/>
  <c r="F88" i="33"/>
  <c r="G88" i="33"/>
  <c r="H88" i="33"/>
  <c r="I88" i="33"/>
  <c r="J88" i="33"/>
  <c r="K88" i="33"/>
  <c r="L88" i="33"/>
  <c r="M88" i="33"/>
  <c r="N88" i="33"/>
  <c r="O88" i="33"/>
  <c r="D89" i="33"/>
  <c r="E89" i="33"/>
  <c r="F89" i="33"/>
  <c r="G89" i="33"/>
  <c r="H89" i="33"/>
  <c r="I89" i="33"/>
  <c r="J89" i="33"/>
  <c r="K89" i="33"/>
  <c r="L89" i="33"/>
  <c r="M89" i="33"/>
  <c r="N89" i="33"/>
  <c r="O89" i="33"/>
  <c r="D90" i="33"/>
  <c r="E90" i="33"/>
  <c r="F90" i="33"/>
  <c r="G90" i="33"/>
  <c r="H90" i="33"/>
  <c r="I90" i="33"/>
  <c r="J90" i="33"/>
  <c r="K90" i="33"/>
  <c r="L90" i="33"/>
  <c r="M90" i="33"/>
  <c r="N90" i="33"/>
  <c r="O90" i="33"/>
  <c r="D91" i="33"/>
  <c r="E91" i="33"/>
  <c r="F91" i="33"/>
  <c r="G91" i="33"/>
  <c r="H91" i="33"/>
  <c r="I91" i="33"/>
  <c r="J91" i="33"/>
  <c r="K91" i="33"/>
  <c r="L91" i="33"/>
  <c r="M91" i="33"/>
  <c r="N91" i="33"/>
  <c r="O91" i="33"/>
  <c r="D92" i="33"/>
  <c r="E92" i="33"/>
  <c r="F92" i="33"/>
  <c r="G92" i="33"/>
  <c r="H92" i="33"/>
  <c r="I92" i="33"/>
  <c r="J92" i="33"/>
  <c r="K92" i="33"/>
  <c r="L92" i="33"/>
  <c r="M92" i="33"/>
  <c r="N92" i="33"/>
  <c r="O92" i="33"/>
  <c r="D93" i="33"/>
  <c r="E93" i="33"/>
  <c r="F93" i="33"/>
  <c r="G93" i="33"/>
  <c r="H93" i="33"/>
  <c r="I93" i="33"/>
  <c r="J93" i="33"/>
  <c r="K93" i="33"/>
  <c r="L93" i="33"/>
  <c r="M93" i="33"/>
  <c r="N93" i="33"/>
  <c r="O93" i="33"/>
  <c r="D94" i="33"/>
  <c r="E94" i="33"/>
  <c r="F94" i="33"/>
  <c r="G94" i="33"/>
  <c r="H94" i="33"/>
  <c r="I94" i="33"/>
  <c r="J94" i="33"/>
  <c r="K94" i="33"/>
  <c r="L94" i="33"/>
  <c r="M94" i="33"/>
  <c r="N94" i="33"/>
  <c r="O94" i="33"/>
  <c r="D95" i="33"/>
  <c r="E95" i="33"/>
  <c r="F95" i="33"/>
  <c r="G95" i="33"/>
  <c r="H95" i="33"/>
  <c r="I95" i="33"/>
  <c r="J95" i="33"/>
  <c r="K95" i="33"/>
  <c r="L95" i="33"/>
  <c r="M95" i="33"/>
  <c r="N95" i="33"/>
  <c r="O95" i="33"/>
  <c r="D96" i="33"/>
  <c r="E96" i="33"/>
  <c r="F96" i="33"/>
  <c r="G96" i="33"/>
  <c r="H96" i="33"/>
  <c r="I96" i="33"/>
  <c r="J96" i="33"/>
  <c r="K96" i="33"/>
  <c r="L96" i="33"/>
  <c r="M96" i="33"/>
  <c r="N96" i="33"/>
  <c r="O96" i="33"/>
  <c r="D97" i="33"/>
  <c r="E97" i="33"/>
  <c r="F97" i="33"/>
  <c r="G97" i="33"/>
  <c r="H97" i="33"/>
  <c r="I97" i="33"/>
  <c r="J97" i="33"/>
  <c r="K97" i="33"/>
  <c r="L97" i="33"/>
  <c r="M97" i="33"/>
  <c r="N97" i="33"/>
  <c r="O97" i="33"/>
  <c r="D98" i="33"/>
  <c r="E98" i="33"/>
  <c r="F98" i="33"/>
  <c r="G98" i="33"/>
  <c r="H98" i="33"/>
  <c r="I98" i="33"/>
  <c r="J98" i="33"/>
  <c r="K98" i="33"/>
  <c r="L98" i="33"/>
  <c r="M98" i="33"/>
  <c r="N98" i="33"/>
  <c r="O98" i="33"/>
  <c r="D99" i="33"/>
  <c r="E99" i="33"/>
  <c r="F99" i="33"/>
  <c r="G99" i="33"/>
  <c r="H99" i="33"/>
  <c r="I99" i="33"/>
  <c r="J99" i="33"/>
  <c r="K99" i="33"/>
  <c r="L99" i="33"/>
  <c r="M99" i="33"/>
  <c r="N99" i="33"/>
  <c r="O99" i="33"/>
  <c r="D100" i="33"/>
  <c r="E100" i="33"/>
  <c r="F100" i="33"/>
  <c r="G100" i="33"/>
  <c r="H100" i="33"/>
  <c r="I100" i="33"/>
  <c r="J100" i="33"/>
  <c r="K100" i="33"/>
  <c r="L100" i="33"/>
  <c r="M100" i="33"/>
  <c r="N100" i="33"/>
  <c r="O100" i="33"/>
  <c r="D101" i="33"/>
  <c r="E101" i="33"/>
  <c r="F101" i="33"/>
  <c r="G101" i="33"/>
  <c r="H101" i="33"/>
  <c r="I101" i="33"/>
  <c r="J101" i="33"/>
  <c r="K101" i="33"/>
  <c r="L101" i="33"/>
  <c r="M101" i="33"/>
  <c r="N101" i="33"/>
  <c r="O101" i="33"/>
  <c r="D102" i="33"/>
  <c r="E102" i="33"/>
  <c r="F102" i="33"/>
  <c r="G102" i="33"/>
  <c r="H102" i="33"/>
  <c r="I102" i="33"/>
  <c r="J102" i="33"/>
  <c r="K102" i="33"/>
  <c r="L102" i="33"/>
  <c r="M102" i="33"/>
  <c r="N102" i="33"/>
  <c r="O102" i="33"/>
  <c r="D103" i="33"/>
  <c r="E103" i="33"/>
  <c r="F103" i="33"/>
  <c r="G103" i="33"/>
  <c r="H103" i="33"/>
  <c r="I103" i="33"/>
  <c r="J103" i="33"/>
  <c r="K103" i="33"/>
  <c r="L103" i="33"/>
  <c r="M103" i="33"/>
  <c r="N103" i="33"/>
  <c r="O103" i="33"/>
  <c r="D104" i="33"/>
  <c r="E104" i="33"/>
  <c r="F104" i="33"/>
  <c r="G104" i="33"/>
  <c r="H104" i="33"/>
  <c r="I104" i="33"/>
  <c r="J104" i="33"/>
  <c r="K104" i="33"/>
  <c r="L104" i="33"/>
  <c r="M104" i="33"/>
  <c r="N104" i="33"/>
  <c r="O104" i="33"/>
  <c r="D105" i="33"/>
  <c r="E105" i="33"/>
  <c r="F105" i="33"/>
  <c r="G105" i="33"/>
  <c r="H105" i="33"/>
  <c r="I105" i="33"/>
  <c r="J105" i="33"/>
  <c r="K105" i="33"/>
  <c r="L105" i="33"/>
  <c r="M105" i="33"/>
  <c r="N105" i="33"/>
  <c r="O105" i="33"/>
  <c r="D106" i="33"/>
  <c r="E106" i="33"/>
  <c r="F106" i="33"/>
  <c r="G106" i="33"/>
  <c r="H106" i="33"/>
  <c r="I106" i="33"/>
  <c r="J106" i="33"/>
  <c r="K106" i="33"/>
  <c r="L106" i="33"/>
  <c r="M106" i="33"/>
  <c r="N106" i="33"/>
  <c r="O106" i="33"/>
  <c r="D107" i="33"/>
  <c r="E107" i="33"/>
  <c r="F107" i="33"/>
  <c r="G107" i="33"/>
  <c r="H107" i="33"/>
  <c r="I107" i="33"/>
  <c r="J107" i="33"/>
  <c r="K107" i="33"/>
  <c r="L107" i="33"/>
  <c r="M107" i="33"/>
  <c r="N107" i="33"/>
  <c r="O107" i="33"/>
  <c r="D108" i="33"/>
  <c r="E108" i="33"/>
  <c r="F108" i="33"/>
  <c r="G108" i="33"/>
  <c r="H108" i="33"/>
  <c r="I108" i="33"/>
  <c r="J108" i="33"/>
  <c r="K108" i="33"/>
  <c r="L108" i="33"/>
  <c r="M108" i="33"/>
  <c r="N108" i="33"/>
  <c r="O108" i="33"/>
  <c r="D109" i="33"/>
  <c r="E109" i="33"/>
  <c r="F109" i="33"/>
  <c r="G109" i="33"/>
  <c r="H109" i="33"/>
  <c r="I109" i="33"/>
  <c r="J109" i="33"/>
  <c r="K109" i="33"/>
  <c r="L109" i="33"/>
  <c r="M109" i="33"/>
  <c r="N109" i="33"/>
  <c r="O109" i="33"/>
  <c r="D110" i="33"/>
  <c r="E110" i="33"/>
  <c r="F110" i="33"/>
  <c r="G110" i="33"/>
  <c r="H110" i="33"/>
  <c r="I110" i="33"/>
  <c r="J110" i="33"/>
  <c r="K110" i="33"/>
  <c r="L110" i="33"/>
  <c r="M110" i="33"/>
  <c r="N110" i="33"/>
  <c r="O110" i="33"/>
  <c r="D111" i="33"/>
  <c r="E111" i="33"/>
  <c r="F111" i="33"/>
  <c r="G111" i="33"/>
  <c r="H111" i="33"/>
  <c r="I111" i="33"/>
  <c r="J111" i="33"/>
  <c r="K111" i="33"/>
  <c r="L111" i="33"/>
  <c r="M111" i="33"/>
  <c r="N111" i="33"/>
  <c r="O111" i="33"/>
  <c r="D112" i="33"/>
  <c r="E112" i="33"/>
  <c r="F112" i="33"/>
  <c r="G112" i="33"/>
  <c r="H112" i="33"/>
  <c r="I112" i="33"/>
  <c r="J112" i="33"/>
  <c r="K112" i="33"/>
  <c r="L112" i="33"/>
  <c r="M112" i="33"/>
  <c r="N112" i="33"/>
  <c r="O112" i="33"/>
  <c r="D113" i="33"/>
  <c r="E113" i="33"/>
  <c r="F113" i="33"/>
  <c r="G113" i="33"/>
  <c r="H113" i="33"/>
  <c r="I113" i="33"/>
  <c r="J113" i="33"/>
  <c r="K113" i="33"/>
  <c r="L113" i="33"/>
  <c r="M113" i="33"/>
  <c r="N113" i="33"/>
  <c r="O113" i="33"/>
  <c r="D114" i="33"/>
  <c r="E114" i="33"/>
  <c r="F114" i="33"/>
  <c r="G114" i="33"/>
  <c r="H114" i="33"/>
  <c r="I114" i="33"/>
  <c r="J114" i="33"/>
  <c r="K114" i="33"/>
  <c r="L114" i="33"/>
  <c r="M114" i="33"/>
  <c r="N114" i="33"/>
  <c r="O114" i="33"/>
  <c r="D115" i="33"/>
  <c r="E115" i="33"/>
  <c r="F115" i="33"/>
  <c r="G115" i="33"/>
  <c r="H115" i="33"/>
  <c r="I115" i="33"/>
  <c r="J115" i="33"/>
  <c r="K115" i="33"/>
  <c r="L115" i="33"/>
  <c r="M115" i="33"/>
  <c r="N115" i="33"/>
  <c r="O115" i="33"/>
  <c r="D116" i="33"/>
  <c r="E116" i="33"/>
  <c r="F116" i="33"/>
  <c r="G116" i="33"/>
  <c r="H116" i="33"/>
  <c r="I116" i="33"/>
  <c r="J116" i="33"/>
  <c r="K116" i="33"/>
  <c r="L116" i="33"/>
  <c r="M116" i="33"/>
  <c r="N116" i="33"/>
  <c r="O116" i="33"/>
  <c r="D117" i="33"/>
  <c r="E117" i="33"/>
  <c r="F117" i="33"/>
  <c r="G117" i="33"/>
  <c r="H117" i="33"/>
  <c r="I117" i="33"/>
  <c r="J117" i="33"/>
  <c r="K117" i="33"/>
  <c r="L117" i="33"/>
  <c r="M117" i="33"/>
  <c r="N117" i="33"/>
  <c r="O117" i="33"/>
  <c r="D118" i="33"/>
  <c r="E118" i="33"/>
  <c r="F118" i="33"/>
  <c r="G118" i="33"/>
  <c r="H118" i="33"/>
  <c r="I118" i="33"/>
  <c r="J118" i="33"/>
  <c r="K118" i="33"/>
  <c r="L118" i="33"/>
  <c r="M118" i="33"/>
  <c r="N118" i="33"/>
  <c r="O118" i="33"/>
  <c r="D119" i="33"/>
  <c r="E119" i="33"/>
  <c r="F119" i="33"/>
  <c r="G119" i="33"/>
  <c r="H119" i="33"/>
  <c r="I119" i="33"/>
  <c r="J119" i="33"/>
  <c r="K119" i="33"/>
  <c r="L119" i="33"/>
  <c r="M119" i="33"/>
  <c r="N119" i="33"/>
  <c r="O119" i="33"/>
  <c r="D120" i="33"/>
  <c r="E120" i="33"/>
  <c r="F120" i="33"/>
  <c r="G120" i="33"/>
  <c r="H120" i="33"/>
  <c r="I120" i="33"/>
  <c r="J120" i="33"/>
  <c r="K120" i="33"/>
  <c r="L120" i="33"/>
  <c r="M120" i="33"/>
  <c r="N120" i="33"/>
  <c r="O120" i="33"/>
  <c r="D121" i="33"/>
  <c r="E121" i="33"/>
  <c r="F121" i="33"/>
  <c r="G121" i="33"/>
  <c r="H121" i="33"/>
  <c r="I121" i="33"/>
  <c r="J121" i="33"/>
  <c r="K121" i="33"/>
  <c r="L121" i="33"/>
  <c r="M121" i="33"/>
  <c r="N121" i="33"/>
  <c r="O121" i="33"/>
  <c r="D122" i="33"/>
  <c r="E122" i="33"/>
  <c r="F122" i="33"/>
  <c r="G122" i="33"/>
  <c r="H122" i="33"/>
  <c r="I122" i="33"/>
  <c r="J122" i="33"/>
  <c r="K122" i="33"/>
  <c r="L122" i="33"/>
  <c r="M122" i="33"/>
  <c r="N122" i="33"/>
  <c r="O122" i="33"/>
  <c r="D123" i="33"/>
  <c r="E123" i="33"/>
  <c r="F123" i="33"/>
  <c r="G123" i="33"/>
  <c r="H123" i="33"/>
  <c r="I123" i="33"/>
  <c r="J123" i="33"/>
  <c r="K123" i="33"/>
  <c r="L123" i="33"/>
  <c r="M123" i="33"/>
  <c r="N123" i="33"/>
  <c r="O123" i="33"/>
  <c r="D124" i="33"/>
  <c r="E124" i="33"/>
  <c r="F124" i="33"/>
  <c r="G124" i="33"/>
  <c r="H124" i="33"/>
  <c r="I124" i="33"/>
  <c r="J124" i="33"/>
  <c r="K124" i="33"/>
  <c r="L124" i="33"/>
  <c r="M124" i="33"/>
  <c r="N124" i="33"/>
  <c r="O124" i="33"/>
  <c r="D125" i="33"/>
  <c r="E125" i="33"/>
  <c r="F125" i="33"/>
  <c r="G125" i="33"/>
  <c r="H125" i="33"/>
  <c r="I125" i="33"/>
  <c r="J125" i="33"/>
  <c r="K125" i="33"/>
  <c r="L125" i="33"/>
  <c r="M125" i="33"/>
  <c r="N125" i="33"/>
  <c r="O125" i="33"/>
  <c r="D126" i="33"/>
  <c r="E126" i="33"/>
  <c r="F126" i="33"/>
  <c r="G126" i="33"/>
  <c r="H126" i="33"/>
  <c r="I126" i="33"/>
  <c r="J126" i="33"/>
  <c r="K126" i="33"/>
  <c r="L126" i="33"/>
  <c r="M126" i="33"/>
  <c r="N126" i="33"/>
  <c r="O126" i="33"/>
  <c r="D127" i="33"/>
  <c r="E127" i="33"/>
  <c r="F127" i="33"/>
  <c r="G127" i="33"/>
  <c r="H127" i="33"/>
  <c r="I127" i="33"/>
  <c r="J127" i="33"/>
  <c r="K127" i="33"/>
  <c r="L127" i="33"/>
  <c r="M127" i="33"/>
  <c r="N127" i="33"/>
  <c r="O127" i="33"/>
  <c r="D128" i="33"/>
  <c r="E128" i="33"/>
  <c r="F128" i="33"/>
  <c r="G128" i="33"/>
  <c r="H128" i="33"/>
  <c r="I128" i="33"/>
  <c r="J128" i="33"/>
  <c r="K128" i="33"/>
  <c r="L128" i="33"/>
  <c r="M128" i="33"/>
  <c r="N128" i="33"/>
  <c r="O128" i="33"/>
  <c r="D129" i="33"/>
  <c r="E129" i="33"/>
  <c r="F129" i="33"/>
  <c r="G129" i="33"/>
  <c r="H129" i="33"/>
  <c r="I129" i="33"/>
  <c r="J129" i="33"/>
  <c r="K129" i="33"/>
  <c r="L129" i="33"/>
  <c r="M129" i="33"/>
  <c r="N129" i="33"/>
  <c r="O129" i="33"/>
  <c r="D130" i="33"/>
  <c r="E130" i="33"/>
  <c r="F130" i="33"/>
  <c r="G130" i="33"/>
  <c r="H130" i="33"/>
  <c r="I130" i="33"/>
  <c r="J130" i="33"/>
  <c r="K130" i="33"/>
  <c r="L130" i="33"/>
  <c r="M130" i="33"/>
  <c r="N130" i="33"/>
  <c r="O130" i="33"/>
  <c r="D131" i="33"/>
  <c r="E131" i="33"/>
  <c r="F131" i="33"/>
  <c r="G131" i="33"/>
  <c r="H131" i="33"/>
  <c r="I131" i="33"/>
  <c r="J131" i="33"/>
  <c r="K131" i="33"/>
  <c r="L131" i="33"/>
  <c r="M131" i="33"/>
  <c r="N131" i="33"/>
  <c r="O131" i="33"/>
  <c r="D132" i="33"/>
  <c r="E132" i="33"/>
  <c r="F132" i="33"/>
  <c r="G132" i="33"/>
  <c r="H132" i="33"/>
  <c r="I132" i="33"/>
  <c r="J132" i="33"/>
  <c r="K132" i="33"/>
  <c r="L132" i="33"/>
  <c r="M132" i="33"/>
  <c r="N132" i="33"/>
  <c r="O132" i="33"/>
  <c r="D133" i="33"/>
  <c r="E133" i="33"/>
  <c r="F133" i="33"/>
  <c r="G133" i="33"/>
  <c r="H133" i="33"/>
  <c r="I133" i="33"/>
  <c r="J133" i="33"/>
  <c r="K133" i="33"/>
  <c r="L133" i="33"/>
  <c r="M133" i="33"/>
  <c r="N133" i="33"/>
  <c r="O133" i="33"/>
  <c r="D134" i="33"/>
  <c r="E134" i="33"/>
  <c r="F134" i="33"/>
  <c r="G134" i="33"/>
  <c r="H134" i="33"/>
  <c r="I134" i="33"/>
  <c r="J134" i="33"/>
  <c r="K134" i="33"/>
  <c r="L134" i="33"/>
  <c r="M134" i="33"/>
  <c r="N134" i="33"/>
  <c r="O134" i="33"/>
  <c r="D135" i="33"/>
  <c r="E135" i="33"/>
  <c r="F135" i="33"/>
  <c r="G135" i="33"/>
  <c r="H135" i="33"/>
  <c r="I135" i="33"/>
  <c r="J135" i="33"/>
  <c r="K135" i="33"/>
  <c r="L135" i="33"/>
  <c r="M135" i="33"/>
  <c r="N135" i="33"/>
  <c r="O135" i="33"/>
  <c r="D136" i="33"/>
  <c r="E136" i="33"/>
  <c r="F136" i="33"/>
  <c r="G136" i="33"/>
  <c r="H136" i="33"/>
  <c r="I136" i="33"/>
  <c r="J136" i="33"/>
  <c r="K136" i="33"/>
  <c r="L136" i="33"/>
  <c r="M136" i="33"/>
  <c r="N136" i="33"/>
  <c r="O136" i="33"/>
  <c r="D137" i="33"/>
  <c r="E137" i="33"/>
  <c r="F137" i="33"/>
  <c r="G137" i="33"/>
  <c r="H137" i="33"/>
  <c r="I137" i="33"/>
  <c r="J137" i="33"/>
  <c r="K137" i="33"/>
  <c r="L137" i="33"/>
  <c r="M137" i="33"/>
  <c r="N137" i="33"/>
  <c r="O137" i="33"/>
  <c r="D138" i="33"/>
  <c r="E138" i="33"/>
  <c r="F138" i="33"/>
  <c r="G138" i="33"/>
  <c r="H138" i="33"/>
  <c r="I138" i="33"/>
  <c r="J138" i="33"/>
  <c r="K138" i="33"/>
  <c r="L138" i="33"/>
  <c r="M138" i="33"/>
  <c r="N138" i="33"/>
  <c r="O138" i="33"/>
  <c r="D139" i="33"/>
  <c r="E139" i="33"/>
  <c r="F139" i="33"/>
  <c r="G139" i="33"/>
  <c r="H139" i="33"/>
  <c r="I139" i="33"/>
  <c r="J139" i="33"/>
  <c r="K139" i="33"/>
  <c r="L139" i="33"/>
  <c r="M139" i="33"/>
  <c r="N139" i="33"/>
  <c r="O139" i="33"/>
  <c r="D140" i="33"/>
  <c r="E140" i="33"/>
  <c r="F140" i="33"/>
  <c r="G140" i="33"/>
  <c r="H140" i="33"/>
  <c r="I140" i="33"/>
  <c r="J140" i="33"/>
  <c r="K140" i="33"/>
  <c r="L140" i="33"/>
  <c r="M140" i="33"/>
  <c r="N140" i="33"/>
  <c r="O140" i="33"/>
  <c r="D141" i="33"/>
  <c r="E141" i="33"/>
  <c r="F141" i="33"/>
  <c r="G141" i="33"/>
  <c r="H141" i="33"/>
  <c r="I141" i="33"/>
  <c r="J141" i="33"/>
  <c r="K141" i="33"/>
  <c r="L141" i="33"/>
  <c r="M141" i="33"/>
  <c r="N141" i="33"/>
  <c r="O141" i="33"/>
  <c r="D142" i="33"/>
  <c r="E142" i="33"/>
  <c r="F142" i="33"/>
  <c r="G142" i="33"/>
  <c r="H142" i="33"/>
  <c r="I142" i="33"/>
  <c r="J142" i="33"/>
  <c r="K142" i="33"/>
  <c r="L142" i="33"/>
  <c r="M142" i="33"/>
  <c r="N142" i="33"/>
  <c r="O142" i="33"/>
  <c r="D143" i="33"/>
  <c r="E143" i="33"/>
  <c r="F143" i="33"/>
  <c r="G143" i="33"/>
  <c r="H143" i="33"/>
  <c r="I143" i="33"/>
  <c r="J143" i="33"/>
  <c r="K143" i="33"/>
  <c r="L143" i="33"/>
  <c r="M143" i="33"/>
  <c r="N143" i="33"/>
  <c r="O143" i="33"/>
  <c r="D144" i="33"/>
  <c r="E144" i="33"/>
  <c r="F144" i="33"/>
  <c r="G144" i="33"/>
  <c r="H144" i="33"/>
  <c r="I144" i="33"/>
  <c r="J144" i="33"/>
  <c r="K144" i="33"/>
  <c r="L144" i="33"/>
  <c r="M144" i="33"/>
  <c r="N144" i="33"/>
  <c r="O144" i="33"/>
  <c r="D145" i="33"/>
  <c r="E145" i="33"/>
  <c r="F145" i="33"/>
  <c r="G145" i="33"/>
  <c r="H145" i="33"/>
  <c r="I145" i="33"/>
  <c r="J145" i="33"/>
  <c r="K145" i="33"/>
  <c r="L145" i="33"/>
  <c r="M145" i="33"/>
  <c r="N145" i="33"/>
  <c r="O145" i="33"/>
  <c r="D146" i="33"/>
  <c r="E146" i="33"/>
  <c r="F146" i="33"/>
  <c r="G146" i="33"/>
  <c r="H146" i="33"/>
  <c r="I146" i="33"/>
  <c r="J146" i="33"/>
  <c r="K146" i="33"/>
  <c r="L146" i="33"/>
  <c r="M146" i="33"/>
  <c r="N146" i="33"/>
  <c r="O146" i="33"/>
  <c r="D147" i="33"/>
  <c r="E147" i="33"/>
  <c r="F147" i="33"/>
  <c r="G147" i="33"/>
  <c r="H147" i="33"/>
  <c r="I147" i="33"/>
  <c r="J147" i="33"/>
  <c r="K147" i="33"/>
  <c r="L147" i="33"/>
  <c r="M147" i="33"/>
  <c r="N147" i="33"/>
  <c r="O147" i="33"/>
  <c r="D148" i="33"/>
  <c r="E148" i="33"/>
  <c r="F148" i="33"/>
  <c r="G148" i="33"/>
  <c r="H148" i="33"/>
  <c r="I148" i="33"/>
  <c r="J148" i="33"/>
  <c r="K148" i="33"/>
  <c r="L148" i="33"/>
  <c r="M148" i="33"/>
  <c r="N148" i="33"/>
  <c r="O148" i="33"/>
  <c r="D149" i="33"/>
  <c r="E149" i="33"/>
  <c r="F149" i="33"/>
  <c r="G149" i="33"/>
  <c r="H149" i="33"/>
  <c r="I149" i="33"/>
  <c r="J149" i="33"/>
  <c r="K149" i="33"/>
  <c r="L149" i="33"/>
  <c r="M149" i="33"/>
  <c r="N149" i="33"/>
  <c r="O149" i="33"/>
  <c r="D150" i="33"/>
  <c r="E150" i="33"/>
  <c r="F150" i="33"/>
  <c r="G150" i="33"/>
  <c r="H150" i="33"/>
  <c r="I150" i="33"/>
  <c r="J150" i="33"/>
  <c r="K150" i="33"/>
  <c r="L150" i="33"/>
  <c r="M150" i="33"/>
  <c r="N150" i="33"/>
  <c r="O150" i="33"/>
  <c r="D151" i="33"/>
  <c r="E151" i="33"/>
  <c r="F151" i="33"/>
  <c r="G151" i="33"/>
  <c r="H151" i="33"/>
  <c r="I151" i="33"/>
  <c r="J151" i="33"/>
  <c r="K151" i="33"/>
  <c r="L151" i="33"/>
  <c r="M151" i="33"/>
  <c r="N151" i="33"/>
  <c r="O151" i="33"/>
  <c r="D152" i="33"/>
  <c r="E152" i="33"/>
  <c r="F152" i="33"/>
  <c r="G152" i="33"/>
  <c r="H152" i="33"/>
  <c r="I152" i="33"/>
  <c r="J152" i="33"/>
  <c r="K152" i="33"/>
  <c r="L152" i="33"/>
  <c r="M152" i="33"/>
  <c r="N152" i="33"/>
  <c r="O152" i="33"/>
  <c r="D153" i="33"/>
  <c r="E153" i="33"/>
  <c r="F153" i="33"/>
  <c r="G153" i="33"/>
  <c r="H153" i="33"/>
  <c r="I153" i="33"/>
  <c r="J153" i="33"/>
  <c r="K153" i="33"/>
  <c r="L153" i="33"/>
  <c r="M153" i="33"/>
  <c r="N153" i="33"/>
  <c r="O153" i="33"/>
  <c r="D154" i="33"/>
  <c r="E154" i="33"/>
  <c r="F154" i="33"/>
  <c r="G154" i="33"/>
  <c r="H154" i="33"/>
  <c r="I154" i="33"/>
  <c r="J154" i="33"/>
  <c r="K154" i="33"/>
  <c r="L154" i="33"/>
  <c r="M154" i="33"/>
  <c r="N154" i="33"/>
  <c r="O154" i="33"/>
  <c r="D155" i="33"/>
  <c r="E155" i="33"/>
  <c r="F155" i="33"/>
  <c r="G155" i="33"/>
  <c r="H155" i="33"/>
  <c r="I155" i="33"/>
  <c r="J155" i="33"/>
  <c r="K155" i="33"/>
  <c r="L155" i="33"/>
  <c r="M155" i="33"/>
  <c r="N155" i="33"/>
  <c r="O155" i="33"/>
  <c r="D156" i="33"/>
  <c r="E156" i="33"/>
  <c r="F156" i="33"/>
  <c r="G156" i="33"/>
  <c r="H156" i="33"/>
  <c r="I156" i="33"/>
  <c r="J156" i="33"/>
  <c r="K156" i="33"/>
  <c r="L156" i="33"/>
  <c r="M156" i="33"/>
  <c r="N156" i="33"/>
  <c r="O156" i="33"/>
  <c r="D157" i="33"/>
  <c r="E157" i="33"/>
  <c r="F157" i="33"/>
  <c r="G157" i="33"/>
  <c r="H157" i="33"/>
  <c r="I157" i="33"/>
  <c r="J157" i="33"/>
  <c r="K157" i="33"/>
  <c r="L157" i="33"/>
  <c r="M157" i="33"/>
  <c r="N157" i="33"/>
  <c r="O157" i="33"/>
  <c r="D158" i="33"/>
  <c r="E158" i="33"/>
  <c r="F158" i="33"/>
  <c r="G158" i="33"/>
  <c r="H158" i="33"/>
  <c r="I158" i="33"/>
  <c r="J158" i="33"/>
  <c r="K158" i="33"/>
  <c r="L158" i="33"/>
  <c r="M158" i="33"/>
  <c r="N158" i="33"/>
  <c r="O158" i="33"/>
  <c r="D159" i="33"/>
  <c r="E159" i="33"/>
  <c r="F159" i="33"/>
  <c r="G159" i="33"/>
  <c r="H159" i="33"/>
  <c r="I159" i="33"/>
  <c r="J159" i="33"/>
  <c r="K159" i="33"/>
  <c r="L159" i="33"/>
  <c r="M159" i="33"/>
  <c r="N159" i="33"/>
  <c r="O159" i="33"/>
  <c r="D160" i="33"/>
  <c r="E160" i="33"/>
  <c r="F160" i="33"/>
  <c r="G160" i="33"/>
  <c r="H160" i="33"/>
  <c r="I160" i="33"/>
  <c r="J160" i="33"/>
  <c r="K160" i="33"/>
  <c r="L160" i="33"/>
  <c r="M160" i="33"/>
  <c r="N160" i="33"/>
  <c r="O160" i="33"/>
  <c r="D161" i="33"/>
  <c r="E161" i="33"/>
  <c r="F161" i="33"/>
  <c r="G161" i="33"/>
  <c r="H161" i="33"/>
  <c r="I161" i="33"/>
  <c r="J161" i="33"/>
  <c r="K161" i="33"/>
  <c r="L161" i="33"/>
  <c r="M161" i="33"/>
  <c r="N161" i="33"/>
  <c r="O161" i="33"/>
  <c r="D162" i="33"/>
  <c r="E162" i="33"/>
  <c r="F162" i="33"/>
  <c r="G162" i="33"/>
  <c r="H162" i="33"/>
  <c r="I162" i="33"/>
  <c r="J162" i="33"/>
  <c r="K162" i="33"/>
  <c r="L162" i="33"/>
  <c r="M162" i="33"/>
  <c r="N162" i="33"/>
  <c r="O162" i="33"/>
  <c r="D163" i="33"/>
  <c r="E163" i="33"/>
  <c r="F163" i="33"/>
  <c r="G163" i="33"/>
  <c r="H163" i="33"/>
  <c r="I163" i="33"/>
  <c r="J163" i="33"/>
  <c r="K163" i="33"/>
  <c r="L163" i="33"/>
  <c r="M163" i="33"/>
  <c r="N163" i="33"/>
  <c r="O163" i="33"/>
  <c r="D164" i="33"/>
  <c r="E164" i="33"/>
  <c r="F164" i="33"/>
  <c r="G164" i="33"/>
  <c r="H164" i="33"/>
  <c r="I164" i="33"/>
  <c r="J164" i="33"/>
  <c r="K164" i="33"/>
  <c r="L164" i="33"/>
  <c r="M164" i="33"/>
  <c r="N164" i="33"/>
  <c r="O164" i="33"/>
  <c r="D165" i="33"/>
  <c r="E165" i="33"/>
  <c r="F165" i="33"/>
  <c r="G165" i="33"/>
  <c r="H165" i="33"/>
  <c r="I165" i="33"/>
  <c r="J165" i="33"/>
  <c r="K165" i="33"/>
  <c r="L165" i="33"/>
  <c r="M165" i="33"/>
  <c r="N165" i="33"/>
  <c r="O165" i="33"/>
  <c r="D166" i="33"/>
  <c r="E166" i="33"/>
  <c r="F166" i="33"/>
  <c r="G166" i="33"/>
  <c r="H166" i="33"/>
  <c r="I166" i="33"/>
  <c r="J166" i="33"/>
  <c r="K166" i="33"/>
  <c r="L166" i="33"/>
  <c r="M166" i="33"/>
  <c r="N166" i="33"/>
  <c r="O166" i="33"/>
  <c r="D167" i="33"/>
  <c r="E167" i="33"/>
  <c r="F167" i="33"/>
  <c r="G167" i="33"/>
  <c r="H167" i="33"/>
  <c r="I167" i="33"/>
  <c r="J167" i="33"/>
  <c r="K167" i="33"/>
  <c r="L167" i="33"/>
  <c r="M167" i="33"/>
  <c r="N167" i="33"/>
  <c r="O167" i="33"/>
  <c r="D168" i="33"/>
  <c r="E168" i="33"/>
  <c r="F168" i="33"/>
  <c r="G168" i="33"/>
  <c r="H168" i="33"/>
  <c r="I168" i="33"/>
  <c r="J168" i="33"/>
  <c r="K168" i="33"/>
  <c r="L168" i="33"/>
  <c r="M168" i="33"/>
  <c r="N168" i="33"/>
  <c r="O168" i="33"/>
  <c r="D169" i="33"/>
  <c r="E169" i="33"/>
  <c r="F169" i="33"/>
  <c r="G169" i="33"/>
  <c r="H169" i="33"/>
  <c r="I169" i="33"/>
  <c r="J169" i="33"/>
  <c r="K169" i="33"/>
  <c r="L169" i="33"/>
  <c r="M169" i="33"/>
  <c r="N169" i="33"/>
  <c r="O169" i="33"/>
  <c r="D170" i="33"/>
  <c r="E170" i="33"/>
  <c r="F170" i="33"/>
  <c r="G170" i="33"/>
  <c r="H170" i="33"/>
  <c r="I170" i="33"/>
  <c r="J170" i="33"/>
  <c r="K170" i="33"/>
  <c r="L170" i="33"/>
  <c r="M170" i="33"/>
  <c r="N170" i="33"/>
  <c r="O170" i="33"/>
  <c r="D171" i="33"/>
  <c r="E171" i="33"/>
  <c r="F171" i="33"/>
  <c r="G171" i="33"/>
  <c r="H171" i="33"/>
  <c r="I171" i="33"/>
  <c r="J171" i="33"/>
  <c r="K171" i="33"/>
  <c r="L171" i="33"/>
  <c r="M171" i="33"/>
  <c r="N171" i="33"/>
  <c r="O171" i="33"/>
  <c r="D172" i="33"/>
  <c r="E172" i="33"/>
  <c r="F172" i="33"/>
  <c r="G172" i="33"/>
  <c r="H172" i="33"/>
  <c r="I172" i="33"/>
  <c r="J172" i="33"/>
  <c r="K172" i="33"/>
  <c r="L172" i="33"/>
  <c r="M172" i="33"/>
  <c r="N172" i="33"/>
  <c r="O172" i="33"/>
  <c r="D173" i="33"/>
  <c r="E173" i="33"/>
  <c r="F173" i="33"/>
  <c r="G173" i="33"/>
  <c r="H173" i="33"/>
  <c r="I173" i="33"/>
  <c r="J173" i="33"/>
  <c r="K173" i="33"/>
  <c r="L173" i="33"/>
  <c r="M173" i="33"/>
  <c r="N173" i="33"/>
  <c r="O173" i="33"/>
  <c r="D174" i="33"/>
  <c r="E174" i="33"/>
  <c r="F174" i="33"/>
  <c r="G174" i="33"/>
  <c r="H174" i="33"/>
  <c r="I174" i="33"/>
  <c r="J174" i="33"/>
  <c r="K174" i="33"/>
  <c r="L174" i="33"/>
  <c r="M174" i="33"/>
  <c r="N174" i="33"/>
  <c r="O174" i="33"/>
  <c r="D175" i="33"/>
  <c r="E175" i="33"/>
  <c r="F175" i="33"/>
  <c r="G175" i="33"/>
  <c r="H175" i="33"/>
  <c r="I175" i="33"/>
  <c r="J175" i="33"/>
  <c r="K175" i="33"/>
  <c r="L175" i="33"/>
  <c r="M175" i="33"/>
  <c r="N175" i="33"/>
  <c r="O175" i="33"/>
  <c r="D176" i="33"/>
  <c r="E176" i="33"/>
  <c r="F176" i="33"/>
  <c r="G176" i="33"/>
  <c r="H176" i="33"/>
  <c r="I176" i="33"/>
  <c r="J176" i="33"/>
  <c r="K176" i="33"/>
  <c r="L176" i="33"/>
  <c r="M176" i="33"/>
  <c r="N176" i="33"/>
  <c r="O176" i="33"/>
  <c r="D177" i="33"/>
  <c r="E177" i="33"/>
  <c r="F177" i="33"/>
  <c r="G177" i="33"/>
  <c r="H177" i="33"/>
  <c r="I177" i="33"/>
  <c r="J177" i="33"/>
  <c r="K177" i="33"/>
  <c r="L177" i="33"/>
  <c r="M177" i="33"/>
  <c r="N177" i="33"/>
  <c r="O177" i="33"/>
  <c r="D178" i="33"/>
  <c r="E178" i="33"/>
  <c r="F178" i="33"/>
  <c r="G178" i="33"/>
  <c r="H178" i="33"/>
  <c r="I178" i="33"/>
  <c r="J178" i="33"/>
  <c r="K178" i="33"/>
  <c r="L178" i="33"/>
  <c r="M178" i="33"/>
  <c r="N178" i="33"/>
  <c r="O178" i="33"/>
  <c r="D179" i="33"/>
  <c r="E179" i="33"/>
  <c r="F179" i="33"/>
  <c r="G179" i="33"/>
  <c r="H179" i="33"/>
  <c r="I179" i="33"/>
  <c r="J179" i="33"/>
  <c r="K179" i="33"/>
  <c r="L179" i="33"/>
  <c r="M179" i="33"/>
  <c r="N179" i="33"/>
  <c r="O179" i="33"/>
  <c r="D180" i="33"/>
  <c r="E180" i="33"/>
  <c r="F180" i="33"/>
  <c r="G180" i="33"/>
  <c r="H180" i="33"/>
  <c r="I180" i="33"/>
  <c r="J180" i="33"/>
  <c r="K180" i="33"/>
  <c r="L180" i="33"/>
  <c r="M180" i="33"/>
  <c r="N180" i="33"/>
  <c r="O180" i="33"/>
  <c r="D181" i="33"/>
  <c r="E181" i="33"/>
  <c r="F181" i="33"/>
  <c r="G181" i="33"/>
  <c r="H181" i="33"/>
  <c r="I181" i="33"/>
  <c r="J181" i="33"/>
  <c r="K181" i="33"/>
  <c r="L181" i="33"/>
  <c r="M181" i="33"/>
  <c r="N181" i="33"/>
  <c r="O181" i="33"/>
  <c r="D182" i="33"/>
  <c r="E182" i="33"/>
  <c r="F182" i="33"/>
  <c r="G182" i="33"/>
  <c r="H182" i="33"/>
  <c r="I182" i="33"/>
  <c r="J182" i="33"/>
  <c r="K182" i="33"/>
  <c r="L182" i="33"/>
  <c r="M182" i="33"/>
  <c r="N182" i="33"/>
  <c r="O182" i="33"/>
  <c r="D183" i="33"/>
  <c r="E183" i="33"/>
  <c r="F183" i="33"/>
  <c r="G183" i="33"/>
  <c r="H183" i="33"/>
  <c r="I183" i="33"/>
  <c r="J183" i="33"/>
  <c r="K183" i="33"/>
  <c r="L183" i="33"/>
  <c r="M183" i="33"/>
  <c r="N183" i="33"/>
  <c r="O183" i="33"/>
  <c r="D184" i="33"/>
  <c r="E184" i="33"/>
  <c r="F184" i="33"/>
  <c r="G184" i="33"/>
  <c r="H184" i="33"/>
  <c r="I184" i="33"/>
  <c r="J184" i="33"/>
  <c r="K184" i="33"/>
  <c r="L184" i="33"/>
  <c r="M184" i="33"/>
  <c r="N184" i="33"/>
  <c r="O184" i="33"/>
  <c r="D185" i="33"/>
  <c r="E185" i="33"/>
  <c r="F185" i="33"/>
  <c r="G185" i="33"/>
  <c r="H185" i="33"/>
  <c r="I185" i="33"/>
  <c r="J185" i="33"/>
  <c r="K185" i="33"/>
  <c r="L185" i="33"/>
  <c r="M185" i="33"/>
  <c r="N185" i="33"/>
  <c r="O185" i="33"/>
  <c r="D186" i="33"/>
  <c r="E186" i="33"/>
  <c r="F186" i="33"/>
  <c r="G186" i="33"/>
  <c r="H186" i="33"/>
  <c r="I186" i="33"/>
  <c r="J186" i="33"/>
  <c r="K186" i="33"/>
  <c r="L186" i="33"/>
  <c r="M186" i="33"/>
  <c r="N186" i="33"/>
  <c r="O186" i="33"/>
  <c r="D187" i="33"/>
  <c r="E187" i="33"/>
  <c r="F187" i="33"/>
  <c r="G187" i="33"/>
  <c r="H187" i="33"/>
  <c r="I187" i="33"/>
  <c r="J187" i="33"/>
  <c r="K187" i="33"/>
  <c r="L187" i="33"/>
  <c r="M187" i="33"/>
  <c r="N187" i="33"/>
  <c r="O187" i="33"/>
  <c r="D188" i="33"/>
  <c r="E188" i="33"/>
  <c r="F188" i="33"/>
  <c r="G188" i="33"/>
  <c r="H188" i="33"/>
  <c r="I188" i="33"/>
  <c r="J188" i="33"/>
  <c r="K188" i="33"/>
  <c r="L188" i="33"/>
  <c r="M188" i="33"/>
  <c r="N188" i="33"/>
  <c r="O188" i="33"/>
  <c r="D189" i="33"/>
  <c r="E189" i="33"/>
  <c r="F189" i="33"/>
  <c r="G189" i="33"/>
  <c r="H189" i="33"/>
  <c r="I189" i="33"/>
  <c r="J189" i="33"/>
  <c r="K189" i="33"/>
  <c r="L189" i="33"/>
  <c r="M189" i="33"/>
  <c r="N189" i="33"/>
  <c r="O189" i="33"/>
  <c r="D190" i="33"/>
  <c r="E190" i="33"/>
  <c r="F190" i="33"/>
  <c r="G190" i="33"/>
  <c r="H190" i="33"/>
  <c r="I190" i="33"/>
  <c r="J190" i="33"/>
  <c r="K190" i="33"/>
  <c r="L190" i="33"/>
  <c r="M190" i="33"/>
  <c r="N190" i="33"/>
  <c r="O190" i="33"/>
  <c r="D191" i="33"/>
  <c r="E191" i="33"/>
  <c r="F191" i="33"/>
  <c r="G191" i="33"/>
  <c r="H191" i="33"/>
  <c r="I191" i="33"/>
  <c r="J191" i="33"/>
  <c r="K191" i="33"/>
  <c r="L191" i="33"/>
  <c r="M191" i="33"/>
  <c r="N191" i="33"/>
  <c r="O191" i="33"/>
  <c r="D192" i="33"/>
  <c r="E192" i="33"/>
  <c r="F192" i="33"/>
  <c r="G192" i="33"/>
  <c r="H192" i="33"/>
  <c r="I192" i="33"/>
  <c r="J192" i="33"/>
  <c r="K192" i="33"/>
  <c r="L192" i="33"/>
  <c r="M192" i="33"/>
  <c r="N192" i="33"/>
  <c r="O192" i="33"/>
  <c r="D193" i="33"/>
  <c r="E193" i="33"/>
  <c r="F193" i="33"/>
  <c r="G193" i="33"/>
  <c r="H193" i="33"/>
  <c r="I193" i="33"/>
  <c r="J193" i="33"/>
  <c r="K193" i="33"/>
  <c r="L193" i="33"/>
  <c r="M193" i="33"/>
  <c r="N193" i="33"/>
  <c r="O193" i="33"/>
  <c r="D194" i="33"/>
  <c r="E194" i="33"/>
  <c r="F194" i="33"/>
  <c r="G194" i="33"/>
  <c r="H194" i="33"/>
  <c r="I194" i="33"/>
  <c r="J194" i="33"/>
  <c r="K194" i="33"/>
  <c r="L194" i="33"/>
  <c r="M194" i="33"/>
  <c r="N194" i="33"/>
  <c r="O194" i="33"/>
  <c r="D195" i="33"/>
  <c r="E195" i="33"/>
  <c r="F195" i="33"/>
  <c r="G195" i="33"/>
  <c r="H195" i="33"/>
  <c r="I195" i="33"/>
  <c r="J195" i="33"/>
  <c r="K195" i="33"/>
  <c r="L195" i="33"/>
  <c r="M195" i="33"/>
  <c r="N195" i="33"/>
  <c r="O195" i="33"/>
  <c r="D196" i="33"/>
  <c r="E196" i="33"/>
  <c r="F196" i="33"/>
  <c r="G196" i="33"/>
  <c r="H196" i="33"/>
  <c r="I196" i="33"/>
  <c r="J196" i="33"/>
  <c r="K196" i="33"/>
  <c r="L196" i="33"/>
  <c r="M196" i="33"/>
  <c r="N196" i="33"/>
  <c r="O196" i="33"/>
  <c r="D197" i="33"/>
  <c r="E197" i="33"/>
  <c r="F197" i="33"/>
  <c r="G197" i="33"/>
  <c r="H197" i="33"/>
  <c r="I197" i="33"/>
  <c r="J197" i="33"/>
  <c r="K197" i="33"/>
  <c r="L197" i="33"/>
  <c r="M197" i="33"/>
  <c r="N197" i="33"/>
  <c r="O197" i="33"/>
  <c r="D198" i="33"/>
  <c r="E198" i="33"/>
  <c r="F198" i="33"/>
  <c r="G198" i="33"/>
  <c r="H198" i="33"/>
  <c r="I198" i="33"/>
  <c r="J198" i="33"/>
  <c r="K198" i="33"/>
  <c r="L198" i="33"/>
  <c r="M198" i="33"/>
  <c r="N198" i="33"/>
  <c r="O198" i="33"/>
  <c r="D199" i="33"/>
  <c r="E199" i="33"/>
  <c r="F199" i="33"/>
  <c r="G199" i="33"/>
  <c r="H199" i="33"/>
  <c r="I199" i="33"/>
  <c r="J199" i="33"/>
  <c r="K199" i="33"/>
  <c r="L199" i="33"/>
  <c r="M199" i="33"/>
  <c r="N199" i="33"/>
  <c r="O199" i="33"/>
  <c r="D200" i="33"/>
  <c r="E200" i="33"/>
  <c r="F200" i="33"/>
  <c r="G200" i="33"/>
  <c r="H200" i="33"/>
  <c r="I200" i="33"/>
  <c r="J200" i="33"/>
  <c r="K200" i="33"/>
  <c r="L200" i="33"/>
  <c r="M200" i="33"/>
  <c r="N200" i="33"/>
  <c r="O200" i="33"/>
  <c r="D201" i="33"/>
  <c r="E201" i="33"/>
  <c r="F201" i="33"/>
  <c r="G201" i="33"/>
  <c r="H201" i="33"/>
  <c r="I201" i="33"/>
  <c r="J201" i="33"/>
  <c r="K201" i="33"/>
  <c r="L201" i="33"/>
  <c r="M201" i="33"/>
  <c r="N201" i="33"/>
  <c r="O201" i="33"/>
  <c r="H1508" i="29"/>
  <c r="D35" i="6"/>
  <c r="C35" i="6"/>
  <c r="A3" i="32" l="1"/>
  <c r="J305" i="7" s="1"/>
  <c r="A4" i="32"/>
  <c r="A5" i="32"/>
  <c r="A6" i="32"/>
  <c r="A7" i="32"/>
  <c r="A8" i="32"/>
  <c r="A9" i="32"/>
  <c r="J306" i="7" s="1"/>
  <c r="A10" i="32"/>
  <c r="J300" i="7" s="1"/>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J291" i="7" s="1"/>
  <c r="A43" i="32"/>
  <c r="A44" i="32"/>
  <c r="A45" i="32"/>
  <c r="A46" i="32"/>
  <c r="A47" i="32"/>
  <c r="A2" i="32"/>
  <c r="AI59" i="7"/>
  <c r="AI60" i="7"/>
  <c r="AI61" i="7"/>
  <c r="AI62" i="7"/>
  <c r="AI63" i="7"/>
  <c r="AI64" i="7"/>
  <c r="AI65" i="7"/>
  <c r="AI66" i="7"/>
  <c r="AI67" i="7"/>
  <c r="AI68" i="7"/>
  <c r="AI69" i="7"/>
  <c r="AI70" i="7"/>
  <c r="AI71" i="7"/>
  <c r="AI72" i="7"/>
  <c r="AI73" i="7"/>
  <c r="AI74" i="7"/>
  <c r="AI75" i="7"/>
  <c r="AI76" i="7"/>
  <c r="AI77" i="7"/>
  <c r="AI78" i="7"/>
  <c r="AI79" i="7"/>
  <c r="AI80" i="7"/>
  <c r="AI81" i="7"/>
  <c r="AI82" i="7"/>
  <c r="AI83" i="7"/>
  <c r="AI84" i="7"/>
  <c r="AI85" i="7"/>
  <c r="AI86" i="7"/>
  <c r="AI87" i="7"/>
  <c r="AI88" i="7"/>
  <c r="AI89" i="7"/>
  <c r="AI90" i="7"/>
  <c r="AI91" i="7"/>
  <c r="AI92" i="7"/>
  <c r="AI93" i="7"/>
  <c r="AI94" i="7"/>
  <c r="AI95" i="7"/>
  <c r="AI96" i="7"/>
  <c r="AI97" i="7"/>
  <c r="AI98" i="7"/>
  <c r="AI99" i="7"/>
  <c r="AI100" i="7"/>
  <c r="AI101" i="7"/>
  <c r="AI102" i="7"/>
  <c r="AI103" i="7"/>
  <c r="AI104" i="7"/>
  <c r="AI105" i="7"/>
  <c r="AI106" i="7"/>
  <c r="AI107" i="7"/>
  <c r="AI108" i="7"/>
  <c r="AI109" i="7"/>
  <c r="AI110" i="7"/>
  <c r="AI111" i="7"/>
  <c r="AI112" i="7"/>
  <c r="AI113" i="7"/>
  <c r="AI114" i="7"/>
  <c r="AI115" i="7"/>
  <c r="AI116" i="7"/>
  <c r="AI117" i="7"/>
  <c r="AI118" i="7"/>
  <c r="AI119" i="7"/>
  <c r="AI120" i="7"/>
  <c r="AI121" i="7"/>
  <c r="AI122" i="7"/>
  <c r="AI123" i="7"/>
  <c r="AI124" i="7"/>
  <c r="AI125" i="7"/>
  <c r="AI126" i="7"/>
  <c r="AI127" i="7"/>
  <c r="AI128" i="7"/>
  <c r="AI129" i="7"/>
  <c r="AI130" i="7"/>
  <c r="AI131" i="7"/>
  <c r="AI132" i="7"/>
  <c r="AI133" i="7"/>
  <c r="AI134" i="7"/>
  <c r="AI135" i="7"/>
  <c r="AI136" i="7"/>
  <c r="AI137" i="7"/>
  <c r="AI138" i="7"/>
  <c r="AI139" i="7"/>
  <c r="AI140" i="7"/>
  <c r="AI141" i="7"/>
  <c r="AI142" i="7"/>
  <c r="AI143" i="7"/>
  <c r="AI144" i="7"/>
  <c r="AI145" i="7"/>
  <c r="AI146" i="7"/>
  <c r="AI147" i="7"/>
  <c r="AI148" i="7"/>
  <c r="AI149" i="7"/>
  <c r="AI150" i="7"/>
  <c r="AI151" i="7"/>
  <c r="AI152" i="7"/>
  <c r="AI153" i="7"/>
  <c r="AI154" i="7"/>
  <c r="AI155" i="7"/>
  <c r="AI156" i="7"/>
  <c r="AI157" i="7"/>
  <c r="AI158" i="7"/>
  <c r="AI159" i="7"/>
  <c r="AI160" i="7"/>
  <c r="AI161" i="7"/>
  <c r="AI162" i="7"/>
  <c r="AI163" i="7"/>
  <c r="AI164" i="7"/>
  <c r="AI165" i="7"/>
  <c r="AI166" i="7"/>
  <c r="AI167" i="7"/>
  <c r="AI168" i="7"/>
  <c r="AI169" i="7"/>
  <c r="AI170" i="7"/>
  <c r="AI171" i="7"/>
  <c r="AI172" i="7"/>
  <c r="AI173" i="7"/>
  <c r="AI174" i="7"/>
  <c r="AI175" i="7"/>
  <c r="AI176" i="7"/>
  <c r="AI177" i="7"/>
  <c r="AI178" i="7"/>
  <c r="AI179" i="7"/>
  <c r="AI180" i="7"/>
  <c r="AI181" i="7"/>
  <c r="AI182" i="7"/>
  <c r="AI183" i="7"/>
  <c r="AI184" i="7"/>
  <c r="AI185" i="7"/>
  <c r="AI186" i="7"/>
  <c r="AI187" i="7"/>
  <c r="AI188" i="7"/>
  <c r="AI189" i="7"/>
  <c r="AI190" i="7"/>
  <c r="AI191" i="7"/>
  <c r="AI192" i="7"/>
  <c r="AI193" i="7"/>
  <c r="AI194" i="7"/>
  <c r="AI195" i="7"/>
  <c r="AI196" i="7"/>
  <c r="AI197" i="7"/>
  <c r="AI198" i="7"/>
  <c r="AI199" i="7"/>
  <c r="AI200" i="7"/>
  <c r="AI201" i="7"/>
  <c r="AI202" i="7"/>
  <c r="AI203" i="7"/>
  <c r="AI204" i="7"/>
  <c r="AI205" i="7"/>
  <c r="AI206" i="7"/>
  <c r="AI207" i="7"/>
  <c r="AI208" i="7"/>
  <c r="AI209" i="7"/>
  <c r="AI210" i="7"/>
  <c r="AI211" i="7"/>
  <c r="AI212" i="7"/>
  <c r="AI213" i="7"/>
  <c r="AI214" i="7"/>
  <c r="AI215" i="7"/>
  <c r="AI216" i="7"/>
  <c r="AI217" i="7"/>
  <c r="AI218" i="7"/>
  <c r="AI219" i="7"/>
  <c r="AI220" i="7"/>
  <c r="AI221" i="7"/>
  <c r="AI222" i="7"/>
  <c r="AI223" i="7"/>
  <c r="AI224" i="7"/>
  <c r="AI225" i="7"/>
  <c r="AI226" i="7"/>
  <c r="AI227" i="7"/>
  <c r="AI228" i="7"/>
  <c r="AI229" i="7"/>
  <c r="AI230" i="7"/>
  <c r="AI231" i="7"/>
  <c r="AI232" i="7"/>
  <c r="AI233" i="7"/>
  <c r="AI234" i="7"/>
  <c r="AI235" i="7"/>
  <c r="AI236" i="7"/>
  <c r="AI237" i="7"/>
  <c r="AI238" i="7"/>
  <c r="AI239" i="7"/>
  <c r="AI240" i="7"/>
  <c r="AI241" i="7"/>
  <c r="AI242" i="7"/>
  <c r="AI243" i="7"/>
  <c r="AI244" i="7"/>
  <c r="AI245" i="7"/>
  <c r="AI246" i="7"/>
  <c r="AI247" i="7"/>
  <c r="AI248" i="7"/>
  <c r="AI249" i="7"/>
  <c r="AI250" i="7"/>
  <c r="AI251" i="7"/>
  <c r="AI252" i="7"/>
  <c r="AI253" i="7"/>
  <c r="AI254" i="7"/>
  <c r="AI255" i="7"/>
  <c r="AI256" i="7"/>
  <c r="AI257" i="7"/>
  <c r="AI258" i="7"/>
  <c r="AI259" i="7"/>
  <c r="AI260" i="7"/>
  <c r="AI261" i="7"/>
  <c r="AI262" i="7"/>
  <c r="AI263" i="7"/>
  <c r="AI264" i="7"/>
  <c r="AI265" i="7"/>
  <c r="AI266" i="7"/>
  <c r="AI267" i="7"/>
  <c r="AI268" i="7"/>
  <c r="AI269" i="7"/>
  <c r="AI270" i="7"/>
  <c r="AI271" i="7"/>
  <c r="AI272" i="7"/>
  <c r="AI273" i="7"/>
  <c r="AI274" i="7"/>
  <c r="AI275" i="7"/>
  <c r="AI276" i="7"/>
  <c r="AI277" i="7"/>
  <c r="AI278" i="7"/>
  <c r="AI279" i="7"/>
  <c r="AI280" i="7"/>
  <c r="AI281" i="7"/>
  <c r="AI282" i="7"/>
  <c r="AI283" i="7"/>
  <c r="AI284" i="7"/>
  <c r="AI285" i="7"/>
  <c r="AI286" i="7"/>
  <c r="AI287" i="7"/>
  <c r="AI288" i="7"/>
  <c r="AI289" i="7"/>
  <c r="AI290" i="7"/>
  <c r="AI291" i="7"/>
  <c r="AI292" i="7"/>
  <c r="AI293" i="7"/>
  <c r="AI294" i="7"/>
  <c r="AI295" i="7"/>
  <c r="AI296" i="7"/>
  <c r="AI297" i="7"/>
  <c r="AI298" i="7"/>
  <c r="AI299" i="7"/>
  <c r="AI300" i="7"/>
  <c r="AI301" i="7"/>
  <c r="AI302" i="7"/>
  <c r="AI303" i="7"/>
  <c r="AI304" i="7"/>
  <c r="AI305" i="7"/>
  <c r="AI306" i="7"/>
  <c r="AI307" i="7"/>
  <c r="AI58" i="7"/>
  <c r="AG59" i="7"/>
  <c r="AG60" i="7"/>
  <c r="AG61" i="7"/>
  <c r="AG62" i="7"/>
  <c r="AG63" i="7"/>
  <c r="AG64" i="7"/>
  <c r="AG65" i="7"/>
  <c r="AG66" i="7"/>
  <c r="AG67" i="7"/>
  <c r="AG68" i="7"/>
  <c r="AG69" i="7"/>
  <c r="AG70" i="7"/>
  <c r="AG71" i="7"/>
  <c r="AG72" i="7"/>
  <c r="AG73" i="7"/>
  <c r="AG74" i="7"/>
  <c r="AG75" i="7"/>
  <c r="AG76" i="7"/>
  <c r="AG77" i="7"/>
  <c r="AG78" i="7"/>
  <c r="AG79" i="7"/>
  <c r="AG80" i="7"/>
  <c r="AG81" i="7"/>
  <c r="AG82" i="7"/>
  <c r="AG83" i="7"/>
  <c r="AG84" i="7"/>
  <c r="AG85" i="7"/>
  <c r="AG86" i="7"/>
  <c r="AG87" i="7"/>
  <c r="AG88" i="7"/>
  <c r="AG89" i="7"/>
  <c r="AG90" i="7"/>
  <c r="AG91" i="7"/>
  <c r="AG92" i="7"/>
  <c r="AG93" i="7"/>
  <c r="AG94" i="7"/>
  <c r="AG95" i="7"/>
  <c r="AG96" i="7"/>
  <c r="AG97" i="7"/>
  <c r="AG98" i="7"/>
  <c r="AG99" i="7"/>
  <c r="AG100" i="7"/>
  <c r="AG101" i="7"/>
  <c r="AG102" i="7"/>
  <c r="AG103" i="7"/>
  <c r="AG104" i="7"/>
  <c r="AG105" i="7"/>
  <c r="AG106" i="7"/>
  <c r="AG107" i="7"/>
  <c r="AG108" i="7"/>
  <c r="AG109" i="7"/>
  <c r="AG110" i="7"/>
  <c r="AG111" i="7"/>
  <c r="AG112" i="7"/>
  <c r="AG113" i="7"/>
  <c r="AG114" i="7"/>
  <c r="AG115" i="7"/>
  <c r="AG116" i="7"/>
  <c r="AG117" i="7"/>
  <c r="AG118" i="7"/>
  <c r="AG119" i="7"/>
  <c r="AG120" i="7"/>
  <c r="AG121" i="7"/>
  <c r="AG122" i="7"/>
  <c r="AG123" i="7"/>
  <c r="AG124" i="7"/>
  <c r="AG125" i="7"/>
  <c r="AG126" i="7"/>
  <c r="AG127" i="7"/>
  <c r="AG128" i="7"/>
  <c r="AG129" i="7"/>
  <c r="AG130" i="7"/>
  <c r="AG131" i="7"/>
  <c r="AG132" i="7"/>
  <c r="AG133" i="7"/>
  <c r="AG134" i="7"/>
  <c r="AG135" i="7"/>
  <c r="AG136" i="7"/>
  <c r="AG137" i="7"/>
  <c r="AG138" i="7"/>
  <c r="AG139" i="7"/>
  <c r="AG140" i="7"/>
  <c r="AG141" i="7"/>
  <c r="AG142" i="7"/>
  <c r="AG143" i="7"/>
  <c r="AG144" i="7"/>
  <c r="AG145" i="7"/>
  <c r="AG146" i="7"/>
  <c r="AG147" i="7"/>
  <c r="AG148" i="7"/>
  <c r="AG149" i="7"/>
  <c r="AG150" i="7"/>
  <c r="AG151" i="7"/>
  <c r="AG152" i="7"/>
  <c r="AG153" i="7"/>
  <c r="AG154" i="7"/>
  <c r="AG155" i="7"/>
  <c r="AG156" i="7"/>
  <c r="AG157" i="7"/>
  <c r="AG158" i="7"/>
  <c r="AG159" i="7"/>
  <c r="AG160" i="7"/>
  <c r="AG161" i="7"/>
  <c r="AG162" i="7"/>
  <c r="AG163" i="7"/>
  <c r="AG164" i="7"/>
  <c r="AG165" i="7"/>
  <c r="AG166" i="7"/>
  <c r="AG167" i="7"/>
  <c r="AG168" i="7"/>
  <c r="AG169" i="7"/>
  <c r="AG170" i="7"/>
  <c r="AG171" i="7"/>
  <c r="AG172" i="7"/>
  <c r="AG173" i="7"/>
  <c r="AG174" i="7"/>
  <c r="AG175" i="7"/>
  <c r="AG176" i="7"/>
  <c r="AG177" i="7"/>
  <c r="AG178" i="7"/>
  <c r="AG179" i="7"/>
  <c r="AG180" i="7"/>
  <c r="AG181" i="7"/>
  <c r="AG182" i="7"/>
  <c r="AG183" i="7"/>
  <c r="AG184" i="7"/>
  <c r="AG185" i="7"/>
  <c r="AG186" i="7"/>
  <c r="AG187" i="7"/>
  <c r="AG188" i="7"/>
  <c r="AG189" i="7"/>
  <c r="AG190" i="7"/>
  <c r="AG191" i="7"/>
  <c r="AG192" i="7"/>
  <c r="AG193" i="7"/>
  <c r="AG194" i="7"/>
  <c r="AG195" i="7"/>
  <c r="AG196" i="7"/>
  <c r="AG197" i="7"/>
  <c r="AG198" i="7"/>
  <c r="AG199" i="7"/>
  <c r="AG200" i="7"/>
  <c r="AG201" i="7"/>
  <c r="AG202" i="7"/>
  <c r="AG203" i="7"/>
  <c r="AG204" i="7"/>
  <c r="AG205" i="7"/>
  <c r="AG206" i="7"/>
  <c r="AG207" i="7"/>
  <c r="AG208" i="7"/>
  <c r="AG209" i="7"/>
  <c r="AG210" i="7"/>
  <c r="AG211" i="7"/>
  <c r="AG212" i="7"/>
  <c r="AG213" i="7"/>
  <c r="AG214" i="7"/>
  <c r="AG215" i="7"/>
  <c r="AG216" i="7"/>
  <c r="AG217" i="7"/>
  <c r="AG218" i="7"/>
  <c r="AG219" i="7"/>
  <c r="AG220" i="7"/>
  <c r="AG221" i="7"/>
  <c r="AG222" i="7"/>
  <c r="AG223" i="7"/>
  <c r="AG224" i="7"/>
  <c r="AG225" i="7"/>
  <c r="AG226" i="7"/>
  <c r="AG227" i="7"/>
  <c r="AG228" i="7"/>
  <c r="AG229" i="7"/>
  <c r="AG230" i="7"/>
  <c r="AG231" i="7"/>
  <c r="AG232" i="7"/>
  <c r="AG233" i="7"/>
  <c r="AG234" i="7"/>
  <c r="AG235" i="7"/>
  <c r="AG236" i="7"/>
  <c r="AG237" i="7"/>
  <c r="AG238" i="7"/>
  <c r="AG239" i="7"/>
  <c r="AG240" i="7"/>
  <c r="AG241" i="7"/>
  <c r="AG242" i="7"/>
  <c r="AG243" i="7"/>
  <c r="AG244" i="7"/>
  <c r="AG245" i="7"/>
  <c r="AG246" i="7"/>
  <c r="AG247" i="7"/>
  <c r="AG248" i="7"/>
  <c r="AG249" i="7"/>
  <c r="AG250" i="7"/>
  <c r="AG251" i="7"/>
  <c r="AG252" i="7"/>
  <c r="AG253" i="7"/>
  <c r="AG254" i="7"/>
  <c r="AG255" i="7"/>
  <c r="AG256" i="7"/>
  <c r="AG257" i="7"/>
  <c r="AG258" i="7"/>
  <c r="AG259" i="7"/>
  <c r="AG260" i="7"/>
  <c r="AG261" i="7"/>
  <c r="AG262" i="7"/>
  <c r="AG263" i="7"/>
  <c r="AG264" i="7"/>
  <c r="AG265" i="7"/>
  <c r="AG266" i="7"/>
  <c r="AG267" i="7"/>
  <c r="AG268" i="7"/>
  <c r="AG269" i="7"/>
  <c r="AG270" i="7"/>
  <c r="AG271" i="7"/>
  <c r="AG272" i="7"/>
  <c r="AG273" i="7"/>
  <c r="AG274" i="7"/>
  <c r="AG275" i="7"/>
  <c r="AG276" i="7"/>
  <c r="AG277" i="7"/>
  <c r="AG278" i="7"/>
  <c r="AG279" i="7"/>
  <c r="AG280" i="7"/>
  <c r="AG281" i="7"/>
  <c r="AG282" i="7"/>
  <c r="AG283" i="7"/>
  <c r="AG284" i="7"/>
  <c r="AG285" i="7"/>
  <c r="AG286" i="7"/>
  <c r="AG287" i="7"/>
  <c r="AG288" i="7"/>
  <c r="AG289" i="7"/>
  <c r="AG290" i="7"/>
  <c r="AG291" i="7"/>
  <c r="AG292" i="7"/>
  <c r="AG293" i="7"/>
  <c r="AG294" i="7"/>
  <c r="AG295" i="7"/>
  <c r="AG296" i="7"/>
  <c r="AG297" i="7"/>
  <c r="AG298" i="7"/>
  <c r="AG299" i="7"/>
  <c r="AG300" i="7"/>
  <c r="AG301" i="7"/>
  <c r="AG302" i="7"/>
  <c r="AG303" i="7"/>
  <c r="AG304" i="7"/>
  <c r="AG305" i="7"/>
  <c r="AG306" i="7"/>
  <c r="AG307" i="7"/>
  <c r="AG58" i="7"/>
  <c r="O12" i="15"/>
  <c r="R12" i="15" s="1"/>
  <c r="L12" i="15" s="1"/>
  <c r="P12" i="15"/>
  <c r="Q12" i="15"/>
  <c r="E3" i="33"/>
  <c r="F3" i="33"/>
  <c r="G3" i="33"/>
  <c r="H3" i="33"/>
  <c r="I3" i="33"/>
  <c r="J3" i="33"/>
  <c r="K3" i="33"/>
  <c r="L3" i="33"/>
  <c r="M3" i="33"/>
  <c r="N3" i="33"/>
  <c r="O3" i="33"/>
  <c r="E206" i="33"/>
  <c r="F206" i="33"/>
  <c r="G206" i="33"/>
  <c r="H206" i="33"/>
  <c r="I206" i="33"/>
  <c r="J206" i="33"/>
  <c r="K206" i="33"/>
  <c r="L206" i="33"/>
  <c r="M206" i="33"/>
  <c r="N206" i="33"/>
  <c r="O206" i="33"/>
  <c r="D206" i="33"/>
  <c r="D3" i="33"/>
  <c r="BL10" i="1"/>
  <c r="BL11" i="1"/>
  <c r="BM11" i="1"/>
  <c r="BL12" i="1"/>
  <c r="BL13" i="1"/>
  <c r="BL14" i="1"/>
  <c r="BM14" i="1"/>
  <c r="BL15" i="1"/>
  <c r="BK10" i="1"/>
  <c r="BK11" i="1"/>
  <c r="BK12" i="1"/>
  <c r="BK13" i="1"/>
  <c r="BK14" i="1"/>
  <c r="BK15" i="1"/>
  <c r="AZ9" i="1"/>
  <c r="BA9" i="1"/>
  <c r="BB9" i="1"/>
  <c r="BC9" i="1"/>
  <c r="BD9" i="1"/>
  <c r="BE9" i="1"/>
  <c r="BF9" i="1"/>
  <c r="BG9" i="1"/>
  <c r="BH9" i="1"/>
  <c r="BI9" i="1"/>
  <c r="BJ9" i="1"/>
  <c r="AZ10" i="1"/>
  <c r="BA10" i="1"/>
  <c r="BB10" i="1"/>
  <c r="BC10" i="1"/>
  <c r="BD10" i="1"/>
  <c r="BE10" i="1"/>
  <c r="BF10" i="1"/>
  <c r="BG10" i="1"/>
  <c r="BH10" i="1"/>
  <c r="BI10" i="1"/>
  <c r="BJ10" i="1"/>
  <c r="AZ11" i="1"/>
  <c r="BA11" i="1"/>
  <c r="BB11" i="1"/>
  <c r="BC11" i="1"/>
  <c r="BD11" i="1"/>
  <c r="BE11" i="1"/>
  <c r="BF11" i="1"/>
  <c r="BG11" i="1"/>
  <c r="BH11" i="1"/>
  <c r="BI11" i="1"/>
  <c r="BJ11" i="1"/>
  <c r="AZ12" i="1"/>
  <c r="BA12" i="1"/>
  <c r="BB12" i="1"/>
  <c r="BC12" i="1"/>
  <c r="BD12" i="1"/>
  <c r="BE12" i="1"/>
  <c r="BF12" i="1"/>
  <c r="BG12" i="1"/>
  <c r="BH12" i="1"/>
  <c r="BI12" i="1"/>
  <c r="BJ12" i="1"/>
  <c r="AZ13" i="1"/>
  <c r="BA13" i="1"/>
  <c r="BB13" i="1"/>
  <c r="BC13" i="1"/>
  <c r="BD13" i="1"/>
  <c r="BE13" i="1"/>
  <c r="BF13" i="1"/>
  <c r="BG13" i="1"/>
  <c r="BH13" i="1"/>
  <c r="BI13" i="1"/>
  <c r="BJ13" i="1"/>
  <c r="AZ14" i="1"/>
  <c r="BA14" i="1"/>
  <c r="BB14" i="1"/>
  <c r="BC14" i="1"/>
  <c r="BD14" i="1"/>
  <c r="BE14" i="1"/>
  <c r="BF14" i="1"/>
  <c r="BG14" i="1"/>
  <c r="BH14" i="1"/>
  <c r="BI14" i="1"/>
  <c r="BJ14" i="1"/>
  <c r="AZ15" i="1"/>
  <c r="BA15" i="1"/>
  <c r="BB15" i="1"/>
  <c r="BC15" i="1"/>
  <c r="BD15" i="1"/>
  <c r="BE15" i="1"/>
  <c r="BF15" i="1"/>
  <c r="BG15" i="1"/>
  <c r="BH15" i="1"/>
  <c r="BI15" i="1"/>
  <c r="BJ15" i="1"/>
  <c r="AY10" i="1"/>
  <c r="AY11" i="1"/>
  <c r="AY12" i="1"/>
  <c r="AY13" i="1"/>
  <c r="AY14" i="1"/>
  <c r="AY15" i="1"/>
  <c r="AW10" i="1"/>
  <c r="AW12" i="1"/>
  <c r="AV10" i="1"/>
  <c r="AV11" i="1"/>
  <c r="AV12" i="1"/>
  <c r="AV13" i="1"/>
  <c r="AV14" i="1"/>
  <c r="AV15" i="1"/>
  <c r="AU10" i="1"/>
  <c r="AU11" i="1"/>
  <c r="AU12" i="1"/>
  <c r="AU13" i="1"/>
  <c r="AU14" i="1"/>
  <c r="AU15" i="1"/>
  <c r="AJ9" i="1"/>
  <c r="AK9" i="1"/>
  <c r="AL9" i="1"/>
  <c r="AM9" i="1"/>
  <c r="AN9" i="1"/>
  <c r="AO9" i="1"/>
  <c r="AP9" i="1"/>
  <c r="AQ9" i="1"/>
  <c r="AR9" i="1"/>
  <c r="AS9" i="1"/>
  <c r="AT9" i="1"/>
  <c r="AJ10" i="1"/>
  <c r="AK10" i="1"/>
  <c r="AL10" i="1"/>
  <c r="AM10" i="1"/>
  <c r="AN10" i="1"/>
  <c r="AO10" i="1"/>
  <c r="AP10" i="1"/>
  <c r="AQ10" i="1"/>
  <c r="AR10" i="1"/>
  <c r="AS10" i="1"/>
  <c r="AT10" i="1"/>
  <c r="AJ11" i="1"/>
  <c r="AK11" i="1"/>
  <c r="AL11" i="1"/>
  <c r="AM11" i="1"/>
  <c r="AN11" i="1"/>
  <c r="AO11" i="1"/>
  <c r="AP11" i="1"/>
  <c r="AQ11" i="1"/>
  <c r="AR11" i="1"/>
  <c r="AS11" i="1"/>
  <c r="AT11" i="1"/>
  <c r="AJ12" i="1"/>
  <c r="AK12" i="1"/>
  <c r="AL12" i="1"/>
  <c r="AM12" i="1"/>
  <c r="AN12" i="1"/>
  <c r="AO12" i="1"/>
  <c r="AP12" i="1"/>
  <c r="AQ12" i="1"/>
  <c r="AR12" i="1"/>
  <c r="AS12" i="1"/>
  <c r="AT12" i="1"/>
  <c r="AJ13" i="1"/>
  <c r="AK13" i="1"/>
  <c r="AL13" i="1"/>
  <c r="AM13" i="1"/>
  <c r="AN13" i="1"/>
  <c r="AO13" i="1"/>
  <c r="AP13" i="1"/>
  <c r="AQ13" i="1"/>
  <c r="AR13" i="1"/>
  <c r="AS13" i="1"/>
  <c r="AT13" i="1"/>
  <c r="AJ14" i="1"/>
  <c r="AK14" i="1"/>
  <c r="AL14" i="1"/>
  <c r="AM14" i="1"/>
  <c r="AN14" i="1"/>
  <c r="AO14" i="1"/>
  <c r="AP14" i="1"/>
  <c r="AQ14" i="1"/>
  <c r="AR14" i="1"/>
  <c r="AS14" i="1"/>
  <c r="AT14" i="1"/>
  <c r="AJ15" i="1"/>
  <c r="AK15" i="1"/>
  <c r="AL15" i="1"/>
  <c r="AM15" i="1"/>
  <c r="AN15" i="1"/>
  <c r="AO15" i="1"/>
  <c r="AP15" i="1"/>
  <c r="AQ15" i="1"/>
  <c r="AR15" i="1"/>
  <c r="AS15" i="1"/>
  <c r="AT15" i="1"/>
  <c r="AI10" i="1"/>
  <c r="AI11" i="1"/>
  <c r="AI12" i="1"/>
  <c r="AI13" i="1"/>
  <c r="AI14" i="1"/>
  <c r="AI15" i="1"/>
  <c r="E692" i="29"/>
  <c r="E693" i="29"/>
  <c r="E694" i="29"/>
  <c r="E695" i="29"/>
  <c r="E696" i="29"/>
  <c r="E697" i="29"/>
  <c r="E698" i="29"/>
  <c r="E699" i="29"/>
  <c r="E700" i="29"/>
  <c r="E701" i="29"/>
  <c r="E702" i="29"/>
  <c r="E703" i="29"/>
  <c r="E704" i="29"/>
  <c r="E705" i="29"/>
  <c r="E706" i="29"/>
  <c r="E707" i="29"/>
  <c r="E708" i="29"/>
  <c r="E709" i="29"/>
  <c r="E710" i="29"/>
  <c r="E711" i="29"/>
  <c r="E712" i="29"/>
  <c r="E713" i="29"/>
  <c r="E718" i="29"/>
  <c r="E719" i="29"/>
  <c r="E720" i="29"/>
  <c r="E721" i="29"/>
  <c r="E722" i="29"/>
  <c r="E723" i="29"/>
  <c r="E724" i="29"/>
  <c r="E725" i="29"/>
  <c r="E726" i="29"/>
  <c r="E727" i="29"/>
  <c r="E728" i="29"/>
  <c r="E729" i="29"/>
  <c r="E730" i="29"/>
  <c r="E731" i="29"/>
  <c r="E732" i="29"/>
  <c r="E733" i="29"/>
  <c r="E734" i="29"/>
  <c r="E735" i="29"/>
  <c r="E736" i="29"/>
  <c r="E737" i="29"/>
  <c r="E738" i="29"/>
  <c r="E739" i="29"/>
  <c r="E740" i="29"/>
  <c r="E741" i="29"/>
  <c r="E742" i="29"/>
  <c r="E743" i="29"/>
  <c r="E744" i="29"/>
  <c r="E745" i="29"/>
  <c r="E746" i="29"/>
  <c r="E747" i="29"/>
  <c r="E748" i="29"/>
  <c r="E749" i="29"/>
  <c r="E750" i="29"/>
  <c r="E751" i="29"/>
  <c r="E752" i="29"/>
  <c r="E753" i="29"/>
  <c r="E754" i="29"/>
  <c r="E755" i="29"/>
  <c r="E756" i="29"/>
  <c r="E757" i="29"/>
  <c r="E758" i="29"/>
  <c r="E759" i="29"/>
  <c r="E760" i="29"/>
  <c r="E761" i="29"/>
  <c r="E762" i="29"/>
  <c r="E763" i="29"/>
  <c r="E764" i="29"/>
  <c r="E765" i="29"/>
  <c r="E766" i="29"/>
  <c r="E767" i="29"/>
  <c r="E768" i="29"/>
  <c r="E769" i="29"/>
  <c r="E770" i="29"/>
  <c r="E771" i="29"/>
  <c r="E772" i="29"/>
  <c r="E773" i="29"/>
  <c r="E774" i="29"/>
  <c r="E775" i="29"/>
  <c r="E776" i="29"/>
  <c r="E777" i="29"/>
  <c r="E778" i="29"/>
  <c r="E779" i="29"/>
  <c r="E780" i="29"/>
  <c r="E781" i="29"/>
  <c r="E782" i="29"/>
  <c r="E783" i="29"/>
  <c r="E784" i="29"/>
  <c r="E785" i="29"/>
  <c r="E786" i="29"/>
  <c r="E787" i="29"/>
  <c r="E788" i="29"/>
  <c r="E789" i="29"/>
  <c r="E790" i="29"/>
  <c r="E791" i="29"/>
  <c r="E792" i="29"/>
  <c r="E793" i="29"/>
  <c r="E794" i="29"/>
  <c r="E795" i="29"/>
  <c r="E796" i="29"/>
  <c r="E797" i="29"/>
  <c r="E798" i="29"/>
  <c r="E799" i="29"/>
  <c r="E800" i="29"/>
  <c r="E801" i="29"/>
  <c r="E802" i="29"/>
  <c r="E803" i="29"/>
  <c r="E804" i="29"/>
  <c r="E805" i="29"/>
  <c r="E806" i="29"/>
  <c r="E807" i="29"/>
  <c r="E808" i="29"/>
  <c r="E809" i="29"/>
  <c r="E810" i="29"/>
  <c r="E811" i="29"/>
  <c r="E812" i="29"/>
  <c r="E813" i="29"/>
  <c r="E814" i="29"/>
  <c r="E815" i="29"/>
  <c r="E816" i="29"/>
  <c r="E817" i="29"/>
  <c r="E818" i="29"/>
  <c r="E819" i="29"/>
  <c r="E820" i="29"/>
  <c r="E821" i="29"/>
  <c r="E822" i="29"/>
  <c r="E823" i="29"/>
  <c r="E824" i="29"/>
  <c r="E825" i="29"/>
  <c r="E826" i="29"/>
  <c r="E827" i="29"/>
  <c r="E828" i="29"/>
  <c r="E829" i="29"/>
  <c r="E830" i="29"/>
  <c r="E831" i="29"/>
  <c r="E832" i="29"/>
  <c r="E833" i="29"/>
  <c r="E834" i="29"/>
  <c r="E835" i="29"/>
  <c r="E836" i="29"/>
  <c r="E837" i="29"/>
  <c r="E838" i="29"/>
  <c r="E839" i="29"/>
  <c r="E840" i="29"/>
  <c r="E841" i="29"/>
  <c r="E842" i="29"/>
  <c r="E843" i="29"/>
  <c r="E844" i="29"/>
  <c r="E845" i="29"/>
  <c r="E846" i="29"/>
  <c r="E847" i="29"/>
  <c r="E848" i="29"/>
  <c r="E849" i="29"/>
  <c r="E850" i="29"/>
  <c r="E851" i="29"/>
  <c r="E852" i="29"/>
  <c r="E853" i="29"/>
  <c r="E854" i="29"/>
  <c r="E855" i="29"/>
  <c r="E856" i="29"/>
  <c r="E857" i="29"/>
  <c r="E858" i="29"/>
  <c r="E859" i="29"/>
  <c r="E860" i="29"/>
  <c r="E861" i="29"/>
  <c r="E862" i="29"/>
  <c r="E863" i="29"/>
  <c r="E864" i="29"/>
  <c r="E865" i="29"/>
  <c r="E866" i="29"/>
  <c r="E867" i="29"/>
  <c r="E868" i="29"/>
  <c r="E869" i="29"/>
  <c r="E870" i="29"/>
  <c r="E871" i="29"/>
  <c r="E872" i="29"/>
  <c r="E873" i="29"/>
  <c r="E874" i="29"/>
  <c r="E875" i="29"/>
  <c r="E876" i="29"/>
  <c r="E877" i="29"/>
  <c r="W9" i="1"/>
  <c r="X9" i="1"/>
  <c r="Y9" i="1"/>
  <c r="Z9" i="1"/>
  <c r="AA9" i="1"/>
  <c r="AB9" i="1"/>
  <c r="AC9" i="1"/>
  <c r="AD9" i="1"/>
  <c r="AE9" i="1"/>
  <c r="AF9" i="1"/>
  <c r="AG9" i="1"/>
  <c r="W10" i="1"/>
  <c r="X10" i="1"/>
  <c r="Y10" i="1"/>
  <c r="Z10" i="1"/>
  <c r="AA10" i="1"/>
  <c r="AB10" i="1"/>
  <c r="AC10" i="1"/>
  <c r="AD10" i="1"/>
  <c r="AE10" i="1"/>
  <c r="AF10" i="1"/>
  <c r="AG10" i="1"/>
  <c r="W11" i="1"/>
  <c r="X11" i="1"/>
  <c r="Y11" i="1"/>
  <c r="Z11" i="1"/>
  <c r="AA11" i="1"/>
  <c r="AB11" i="1"/>
  <c r="AC11" i="1"/>
  <c r="AD11" i="1"/>
  <c r="AE11" i="1"/>
  <c r="AF11" i="1"/>
  <c r="AG11" i="1"/>
  <c r="W12" i="1"/>
  <c r="X12" i="1"/>
  <c r="Y12" i="1"/>
  <c r="Z12" i="1"/>
  <c r="AA12" i="1"/>
  <c r="AB12" i="1"/>
  <c r="AC12" i="1"/>
  <c r="AD12" i="1"/>
  <c r="AE12" i="1"/>
  <c r="AF12" i="1"/>
  <c r="AG12" i="1"/>
  <c r="W13" i="1"/>
  <c r="X13" i="1"/>
  <c r="Y13" i="1"/>
  <c r="Z13" i="1"/>
  <c r="AA13" i="1"/>
  <c r="AB13" i="1"/>
  <c r="AC13" i="1"/>
  <c r="AD13" i="1"/>
  <c r="AE13" i="1"/>
  <c r="AF13" i="1"/>
  <c r="AG13" i="1"/>
  <c r="W14" i="1"/>
  <c r="X14" i="1"/>
  <c r="Y14" i="1"/>
  <c r="Z14" i="1"/>
  <c r="AA14" i="1"/>
  <c r="AB14" i="1"/>
  <c r="AC14" i="1"/>
  <c r="AD14" i="1"/>
  <c r="AE14" i="1"/>
  <c r="AF14" i="1"/>
  <c r="AG14" i="1"/>
  <c r="W15" i="1"/>
  <c r="X15" i="1"/>
  <c r="Y15" i="1"/>
  <c r="Z15" i="1"/>
  <c r="AA15" i="1"/>
  <c r="AB15" i="1"/>
  <c r="AC15" i="1"/>
  <c r="AD15" i="1"/>
  <c r="AE15" i="1"/>
  <c r="AF15" i="1"/>
  <c r="AG15" i="1"/>
  <c r="V13" i="1"/>
  <c r="V14" i="1"/>
  <c r="V15" i="1"/>
  <c r="BL9" i="1"/>
  <c r="BK9" i="1"/>
  <c r="AV9" i="1"/>
  <c r="AU9" i="1"/>
  <c r="DM9" i="1"/>
  <c r="DL9" i="1"/>
  <c r="DK9" i="1"/>
  <c r="DJ9" i="1"/>
  <c r="DI9" i="1"/>
  <c r="DH9" i="1"/>
  <c r="BM9" i="1"/>
  <c r="BM10" i="1"/>
  <c r="BM12" i="1"/>
  <c r="BM13" i="1"/>
  <c r="BM15" i="1"/>
  <c r="AW11" i="1"/>
  <c r="AW13" i="1"/>
  <c r="AW14" i="1"/>
  <c r="AW15" i="1"/>
  <c r="DG9" i="1"/>
  <c r="AW9" i="1"/>
  <c r="DF9" i="1"/>
  <c r="DS9" i="1"/>
  <c r="DT9" i="1"/>
  <c r="DU9" i="1"/>
  <c r="DR9" i="1"/>
  <c r="BV9" i="1"/>
  <c r="BO12" i="1"/>
  <c r="BP12" i="1"/>
  <c r="BO13" i="1"/>
  <c r="BP13" i="1"/>
  <c r="BO14" i="1"/>
  <c r="BP14" i="1"/>
  <c r="BO15" i="1"/>
  <c r="BP15" i="1"/>
  <c r="BO16" i="1"/>
  <c r="BP16" i="1"/>
  <c r="BO17" i="1"/>
  <c r="BP17" i="1"/>
  <c r="BO18" i="1"/>
  <c r="BP18" i="1"/>
  <c r="BO19" i="1"/>
  <c r="BP19" i="1"/>
  <c r="BO20" i="1"/>
  <c r="BP20" i="1"/>
  <c r="BO21" i="1"/>
  <c r="BP21" i="1"/>
  <c r="BO22" i="1"/>
  <c r="BP22" i="1"/>
  <c r="BO23" i="1"/>
  <c r="BP23" i="1"/>
  <c r="BN11" i="1"/>
  <c r="BS9" i="1"/>
  <c r="BO10" i="1"/>
  <c r="BP10" i="1"/>
  <c r="BP9" i="1"/>
  <c r="BO9" i="1"/>
  <c r="AV59" i="7"/>
  <c r="AV60" i="7"/>
  <c r="AV61" i="7"/>
  <c r="AV62" i="7"/>
  <c r="AV63" i="7"/>
  <c r="AV64" i="7"/>
  <c r="AV65" i="7"/>
  <c r="AV66" i="7"/>
  <c r="AV67" i="7"/>
  <c r="AV68" i="7"/>
  <c r="AV69" i="7"/>
  <c r="AV70" i="7"/>
  <c r="AV71" i="7"/>
  <c r="AV72" i="7"/>
  <c r="AV73" i="7"/>
  <c r="AV74" i="7"/>
  <c r="AV75" i="7"/>
  <c r="AV76" i="7"/>
  <c r="AV77" i="7"/>
  <c r="AV78" i="7"/>
  <c r="AV79" i="7"/>
  <c r="AV80" i="7"/>
  <c r="AV81" i="7"/>
  <c r="AV82" i="7"/>
  <c r="AV83" i="7"/>
  <c r="AV84" i="7"/>
  <c r="AV85" i="7"/>
  <c r="AV86" i="7"/>
  <c r="AV87" i="7"/>
  <c r="AV88" i="7"/>
  <c r="AV89" i="7"/>
  <c r="AV90" i="7"/>
  <c r="AV91" i="7"/>
  <c r="AV92" i="7"/>
  <c r="AV93" i="7"/>
  <c r="AV94" i="7"/>
  <c r="AV95" i="7"/>
  <c r="AV96" i="7"/>
  <c r="AV97" i="7"/>
  <c r="AV98" i="7"/>
  <c r="AV99" i="7"/>
  <c r="AV100" i="7"/>
  <c r="AV101" i="7"/>
  <c r="AV102" i="7"/>
  <c r="AV103" i="7"/>
  <c r="AV104" i="7"/>
  <c r="AV105" i="7"/>
  <c r="AV106" i="7"/>
  <c r="AV107" i="7"/>
  <c r="AV108" i="7"/>
  <c r="AV109" i="7"/>
  <c r="AV110" i="7"/>
  <c r="AV111" i="7"/>
  <c r="AV112" i="7"/>
  <c r="AV113" i="7"/>
  <c r="AV114" i="7"/>
  <c r="AV115" i="7"/>
  <c r="AV116" i="7"/>
  <c r="AV117" i="7"/>
  <c r="AV118" i="7"/>
  <c r="AV119" i="7"/>
  <c r="AV120" i="7"/>
  <c r="AV121" i="7"/>
  <c r="AV122" i="7"/>
  <c r="AV123" i="7"/>
  <c r="AV124" i="7"/>
  <c r="AV125" i="7"/>
  <c r="AV126" i="7"/>
  <c r="AV127" i="7"/>
  <c r="AV128" i="7"/>
  <c r="AV129" i="7"/>
  <c r="AV130" i="7"/>
  <c r="AV131" i="7"/>
  <c r="AV132" i="7"/>
  <c r="AV133" i="7"/>
  <c r="AV134" i="7"/>
  <c r="AV135" i="7"/>
  <c r="AV136" i="7"/>
  <c r="AV137" i="7"/>
  <c r="AV138" i="7"/>
  <c r="AV139" i="7"/>
  <c r="AV140" i="7"/>
  <c r="AV141" i="7"/>
  <c r="AV142" i="7"/>
  <c r="AV143" i="7"/>
  <c r="AV144" i="7"/>
  <c r="AV145" i="7"/>
  <c r="AV146" i="7"/>
  <c r="AV147" i="7"/>
  <c r="AV148" i="7"/>
  <c r="AV149" i="7"/>
  <c r="AV150" i="7"/>
  <c r="AV151" i="7"/>
  <c r="AV152" i="7"/>
  <c r="AV153" i="7"/>
  <c r="AV154" i="7"/>
  <c r="AV155" i="7"/>
  <c r="AV156" i="7"/>
  <c r="AV157" i="7"/>
  <c r="AV158" i="7"/>
  <c r="AV159" i="7"/>
  <c r="AV160" i="7"/>
  <c r="AV161" i="7"/>
  <c r="AV162" i="7"/>
  <c r="AV163" i="7"/>
  <c r="AV164" i="7"/>
  <c r="AV165" i="7"/>
  <c r="AV166" i="7"/>
  <c r="AV167" i="7"/>
  <c r="AV168" i="7"/>
  <c r="AV169" i="7"/>
  <c r="AV170" i="7"/>
  <c r="AV171" i="7"/>
  <c r="AV172" i="7"/>
  <c r="AV173" i="7"/>
  <c r="AV174" i="7"/>
  <c r="AV175" i="7"/>
  <c r="AV176" i="7"/>
  <c r="AV177" i="7"/>
  <c r="AV178" i="7"/>
  <c r="AV179" i="7"/>
  <c r="AV180" i="7"/>
  <c r="AV181" i="7"/>
  <c r="AV182" i="7"/>
  <c r="AV183" i="7"/>
  <c r="AV184" i="7"/>
  <c r="AV185" i="7"/>
  <c r="AV186" i="7"/>
  <c r="AV187" i="7"/>
  <c r="AV188" i="7"/>
  <c r="AV189" i="7"/>
  <c r="AV190" i="7"/>
  <c r="AV191" i="7"/>
  <c r="AV192" i="7"/>
  <c r="AV193" i="7"/>
  <c r="AV194" i="7"/>
  <c r="AV195" i="7"/>
  <c r="AV196" i="7"/>
  <c r="AV197" i="7"/>
  <c r="AV198" i="7"/>
  <c r="AV199" i="7"/>
  <c r="AV200" i="7"/>
  <c r="AV201" i="7"/>
  <c r="AV202" i="7"/>
  <c r="AV203" i="7"/>
  <c r="AV204" i="7"/>
  <c r="AV205" i="7"/>
  <c r="AV206" i="7"/>
  <c r="AV207" i="7"/>
  <c r="AV208" i="7"/>
  <c r="AV209" i="7"/>
  <c r="AV210" i="7"/>
  <c r="AV211" i="7"/>
  <c r="AV212" i="7"/>
  <c r="AV213" i="7"/>
  <c r="AV214" i="7"/>
  <c r="AV215" i="7"/>
  <c r="AV216" i="7"/>
  <c r="AV217" i="7"/>
  <c r="AV218" i="7"/>
  <c r="AV219" i="7"/>
  <c r="AV220" i="7"/>
  <c r="AV221" i="7"/>
  <c r="AV222" i="7"/>
  <c r="AV223" i="7"/>
  <c r="AV224" i="7"/>
  <c r="AV225" i="7"/>
  <c r="AV226" i="7"/>
  <c r="AV227" i="7"/>
  <c r="AV228" i="7"/>
  <c r="AV229" i="7"/>
  <c r="AV230" i="7"/>
  <c r="AV231" i="7"/>
  <c r="AV232" i="7"/>
  <c r="AV233" i="7"/>
  <c r="AV234" i="7"/>
  <c r="AV235" i="7"/>
  <c r="AV236" i="7"/>
  <c r="AV237" i="7"/>
  <c r="AV238" i="7"/>
  <c r="AV239" i="7"/>
  <c r="AV240" i="7"/>
  <c r="AV241" i="7"/>
  <c r="AV242" i="7"/>
  <c r="AV243" i="7"/>
  <c r="AV244" i="7"/>
  <c r="AV245" i="7"/>
  <c r="AV246" i="7"/>
  <c r="AV247" i="7"/>
  <c r="AV248" i="7"/>
  <c r="AV249" i="7"/>
  <c r="AV250" i="7"/>
  <c r="AV251" i="7"/>
  <c r="AV252" i="7"/>
  <c r="AV253" i="7"/>
  <c r="AV254" i="7"/>
  <c r="AV255" i="7"/>
  <c r="AV256" i="7"/>
  <c r="AV257" i="7"/>
  <c r="AV258" i="7"/>
  <c r="AV259" i="7"/>
  <c r="AV260" i="7"/>
  <c r="AV261" i="7"/>
  <c r="AV262" i="7"/>
  <c r="AV263" i="7"/>
  <c r="AV264" i="7"/>
  <c r="AV265" i="7"/>
  <c r="AV266" i="7"/>
  <c r="AV267" i="7"/>
  <c r="AV268" i="7"/>
  <c r="AV269" i="7"/>
  <c r="AV270" i="7"/>
  <c r="AV271" i="7"/>
  <c r="AV272" i="7"/>
  <c r="AV273" i="7"/>
  <c r="AV274" i="7"/>
  <c r="AV275" i="7"/>
  <c r="AV276" i="7"/>
  <c r="AV277" i="7"/>
  <c r="AV278" i="7"/>
  <c r="AV279" i="7"/>
  <c r="AV280" i="7"/>
  <c r="AV281" i="7"/>
  <c r="AV282" i="7"/>
  <c r="AV283" i="7"/>
  <c r="AV284" i="7"/>
  <c r="AV285" i="7"/>
  <c r="AV286" i="7"/>
  <c r="AV287" i="7"/>
  <c r="AV288" i="7"/>
  <c r="AV289" i="7"/>
  <c r="AV290" i="7"/>
  <c r="AV291" i="7"/>
  <c r="AV292" i="7"/>
  <c r="AV293" i="7"/>
  <c r="AV294" i="7"/>
  <c r="AV295" i="7"/>
  <c r="AV296" i="7"/>
  <c r="AV297" i="7"/>
  <c r="AV298" i="7"/>
  <c r="AV299" i="7"/>
  <c r="AV300" i="7"/>
  <c r="AV301" i="7"/>
  <c r="AV302" i="7"/>
  <c r="AV303" i="7"/>
  <c r="AV304" i="7"/>
  <c r="AV305" i="7"/>
  <c r="AV306" i="7"/>
  <c r="AV307" i="7"/>
  <c r="AV58" i="7"/>
  <c r="AT59" i="7"/>
  <c r="AT60" i="7"/>
  <c r="AT61" i="7"/>
  <c r="AT62" i="7"/>
  <c r="AT63" i="7"/>
  <c r="AT64" i="7"/>
  <c r="AT65" i="7"/>
  <c r="AT66" i="7"/>
  <c r="AT67" i="7"/>
  <c r="AT68" i="7"/>
  <c r="AT69" i="7"/>
  <c r="AT70" i="7"/>
  <c r="AT71" i="7"/>
  <c r="AT72" i="7"/>
  <c r="AT73" i="7"/>
  <c r="AT74" i="7"/>
  <c r="AT75" i="7"/>
  <c r="AT76" i="7"/>
  <c r="AT77" i="7"/>
  <c r="AT78" i="7"/>
  <c r="AT79" i="7"/>
  <c r="AT80" i="7"/>
  <c r="AT81" i="7"/>
  <c r="AT82" i="7"/>
  <c r="AT83" i="7"/>
  <c r="AT84" i="7"/>
  <c r="AT85" i="7"/>
  <c r="AT86" i="7"/>
  <c r="AT87" i="7"/>
  <c r="AT88" i="7"/>
  <c r="AT89" i="7"/>
  <c r="AT90" i="7"/>
  <c r="AT91" i="7"/>
  <c r="AT92" i="7"/>
  <c r="AT93" i="7"/>
  <c r="AT94" i="7"/>
  <c r="AT95" i="7"/>
  <c r="AT96" i="7"/>
  <c r="AT97" i="7"/>
  <c r="AT98" i="7"/>
  <c r="AT99" i="7"/>
  <c r="AT100" i="7"/>
  <c r="AT101" i="7"/>
  <c r="AT102" i="7"/>
  <c r="AT103" i="7"/>
  <c r="AT104" i="7"/>
  <c r="AT105" i="7"/>
  <c r="AT106" i="7"/>
  <c r="AT107" i="7"/>
  <c r="AT108" i="7"/>
  <c r="AT109" i="7"/>
  <c r="AT110" i="7"/>
  <c r="AT111" i="7"/>
  <c r="AT112" i="7"/>
  <c r="AT113" i="7"/>
  <c r="AT114" i="7"/>
  <c r="AT115" i="7"/>
  <c r="AT116" i="7"/>
  <c r="AT117" i="7"/>
  <c r="AT118" i="7"/>
  <c r="AT119" i="7"/>
  <c r="AT120" i="7"/>
  <c r="AT121" i="7"/>
  <c r="AT122" i="7"/>
  <c r="AT123" i="7"/>
  <c r="AT124" i="7"/>
  <c r="AT125" i="7"/>
  <c r="AT126" i="7"/>
  <c r="AT127" i="7"/>
  <c r="AT128" i="7"/>
  <c r="AT129" i="7"/>
  <c r="AT130" i="7"/>
  <c r="AT131" i="7"/>
  <c r="AT132" i="7"/>
  <c r="AT133" i="7"/>
  <c r="AT134" i="7"/>
  <c r="AT135" i="7"/>
  <c r="AT136" i="7"/>
  <c r="AT137" i="7"/>
  <c r="AT138" i="7"/>
  <c r="AT139" i="7"/>
  <c r="AT140" i="7"/>
  <c r="AT141" i="7"/>
  <c r="AT142" i="7"/>
  <c r="AT143" i="7"/>
  <c r="AT144" i="7"/>
  <c r="AT145" i="7"/>
  <c r="AT146" i="7"/>
  <c r="AT147" i="7"/>
  <c r="AT148" i="7"/>
  <c r="AT149" i="7"/>
  <c r="AT150" i="7"/>
  <c r="AT151" i="7"/>
  <c r="AT152" i="7"/>
  <c r="AT153" i="7"/>
  <c r="AT154" i="7"/>
  <c r="AT155" i="7"/>
  <c r="AT156" i="7"/>
  <c r="AT157" i="7"/>
  <c r="AT158" i="7"/>
  <c r="AT159" i="7"/>
  <c r="AT160" i="7"/>
  <c r="AT161" i="7"/>
  <c r="AT162" i="7"/>
  <c r="AT163" i="7"/>
  <c r="AT164" i="7"/>
  <c r="AT165" i="7"/>
  <c r="AT166" i="7"/>
  <c r="AT167" i="7"/>
  <c r="AT168" i="7"/>
  <c r="AT169" i="7"/>
  <c r="AT170" i="7"/>
  <c r="AT171" i="7"/>
  <c r="AT172" i="7"/>
  <c r="AT173" i="7"/>
  <c r="AT174" i="7"/>
  <c r="AT175" i="7"/>
  <c r="AT176" i="7"/>
  <c r="AT177" i="7"/>
  <c r="AT178" i="7"/>
  <c r="AT179" i="7"/>
  <c r="AT180" i="7"/>
  <c r="AT181" i="7"/>
  <c r="AT182" i="7"/>
  <c r="AT183" i="7"/>
  <c r="AT184" i="7"/>
  <c r="AT185" i="7"/>
  <c r="AT186" i="7"/>
  <c r="AT187" i="7"/>
  <c r="AT188" i="7"/>
  <c r="AT189" i="7"/>
  <c r="AT190" i="7"/>
  <c r="AT191" i="7"/>
  <c r="AT192" i="7"/>
  <c r="AT193" i="7"/>
  <c r="AT194" i="7"/>
  <c r="AT195" i="7"/>
  <c r="AT196" i="7"/>
  <c r="AT197" i="7"/>
  <c r="AT198" i="7"/>
  <c r="AT199" i="7"/>
  <c r="AT200" i="7"/>
  <c r="AT201" i="7"/>
  <c r="AT202" i="7"/>
  <c r="AT203" i="7"/>
  <c r="AT204" i="7"/>
  <c r="AT205" i="7"/>
  <c r="AT206" i="7"/>
  <c r="AT207" i="7"/>
  <c r="AT208" i="7"/>
  <c r="AT209" i="7"/>
  <c r="AT210" i="7"/>
  <c r="AT211" i="7"/>
  <c r="AT212" i="7"/>
  <c r="AT213" i="7"/>
  <c r="AT214" i="7"/>
  <c r="AT215" i="7"/>
  <c r="AT216" i="7"/>
  <c r="AT217" i="7"/>
  <c r="AT218" i="7"/>
  <c r="AT219" i="7"/>
  <c r="AT220" i="7"/>
  <c r="AT221" i="7"/>
  <c r="AT222" i="7"/>
  <c r="AT223" i="7"/>
  <c r="AT224" i="7"/>
  <c r="AT225" i="7"/>
  <c r="AT226" i="7"/>
  <c r="AT227" i="7"/>
  <c r="AT228" i="7"/>
  <c r="AT229" i="7"/>
  <c r="AT230" i="7"/>
  <c r="AT231" i="7"/>
  <c r="AT232" i="7"/>
  <c r="AT233" i="7"/>
  <c r="AT234" i="7"/>
  <c r="AT235" i="7"/>
  <c r="AT236" i="7"/>
  <c r="AT237" i="7"/>
  <c r="AT238" i="7"/>
  <c r="AT239" i="7"/>
  <c r="AT240" i="7"/>
  <c r="AT241" i="7"/>
  <c r="AT242" i="7"/>
  <c r="AT243" i="7"/>
  <c r="AT244" i="7"/>
  <c r="AT245" i="7"/>
  <c r="AT246" i="7"/>
  <c r="AT247" i="7"/>
  <c r="AT248" i="7"/>
  <c r="AT249" i="7"/>
  <c r="AT250" i="7"/>
  <c r="AT251" i="7"/>
  <c r="AT252" i="7"/>
  <c r="AT253" i="7"/>
  <c r="AT254" i="7"/>
  <c r="AT255" i="7"/>
  <c r="AT256" i="7"/>
  <c r="AT257" i="7"/>
  <c r="AT258" i="7"/>
  <c r="AT259" i="7"/>
  <c r="AT260" i="7"/>
  <c r="AT261" i="7"/>
  <c r="AT262" i="7"/>
  <c r="AT263" i="7"/>
  <c r="AT264" i="7"/>
  <c r="AT265" i="7"/>
  <c r="AT266" i="7"/>
  <c r="AT267" i="7"/>
  <c r="AT268" i="7"/>
  <c r="AT269" i="7"/>
  <c r="AT270" i="7"/>
  <c r="AT271" i="7"/>
  <c r="AT272" i="7"/>
  <c r="AT273" i="7"/>
  <c r="AT274" i="7"/>
  <c r="AT275" i="7"/>
  <c r="AT276" i="7"/>
  <c r="AT277" i="7"/>
  <c r="AT278" i="7"/>
  <c r="AT279" i="7"/>
  <c r="AT280" i="7"/>
  <c r="AT281" i="7"/>
  <c r="AT282" i="7"/>
  <c r="AT283" i="7"/>
  <c r="AT284" i="7"/>
  <c r="AT285" i="7"/>
  <c r="AT286" i="7"/>
  <c r="AT287" i="7"/>
  <c r="AT288" i="7"/>
  <c r="AT289" i="7"/>
  <c r="AT290" i="7"/>
  <c r="AT291" i="7"/>
  <c r="AT292" i="7"/>
  <c r="AT293" i="7"/>
  <c r="AT294" i="7"/>
  <c r="AT295" i="7"/>
  <c r="AT296" i="7"/>
  <c r="AT297" i="7"/>
  <c r="AT298" i="7"/>
  <c r="AT299" i="7"/>
  <c r="AT300" i="7"/>
  <c r="AT301" i="7"/>
  <c r="AT302" i="7"/>
  <c r="AT303" i="7"/>
  <c r="AT304" i="7"/>
  <c r="AT305" i="7"/>
  <c r="AT306" i="7"/>
  <c r="AT307" i="7"/>
  <c r="AU59" i="7"/>
  <c r="AU60" i="7"/>
  <c r="AU61" i="7"/>
  <c r="AU62" i="7"/>
  <c r="AU63" i="7"/>
  <c r="AU64" i="7"/>
  <c r="AU65" i="7"/>
  <c r="AU66" i="7"/>
  <c r="AU67" i="7"/>
  <c r="AU68" i="7"/>
  <c r="AU69" i="7"/>
  <c r="AU70" i="7"/>
  <c r="AU71" i="7"/>
  <c r="AU72" i="7"/>
  <c r="AU73" i="7"/>
  <c r="AU74" i="7"/>
  <c r="AU75" i="7"/>
  <c r="AU76" i="7"/>
  <c r="AU77" i="7"/>
  <c r="AU78" i="7"/>
  <c r="AU79" i="7"/>
  <c r="AU80" i="7"/>
  <c r="AU81" i="7"/>
  <c r="AU82" i="7"/>
  <c r="AU83" i="7"/>
  <c r="AU84" i="7"/>
  <c r="AU85" i="7"/>
  <c r="AU86" i="7"/>
  <c r="AU87" i="7"/>
  <c r="AU88" i="7"/>
  <c r="AU89" i="7"/>
  <c r="AU90" i="7"/>
  <c r="AU91" i="7"/>
  <c r="AU92" i="7"/>
  <c r="AU93" i="7"/>
  <c r="AU94" i="7"/>
  <c r="AU95" i="7"/>
  <c r="AU96" i="7"/>
  <c r="AU97" i="7"/>
  <c r="AU98" i="7"/>
  <c r="AU99" i="7"/>
  <c r="AU100" i="7"/>
  <c r="AU101" i="7"/>
  <c r="AU102" i="7"/>
  <c r="AU103" i="7"/>
  <c r="AU104" i="7"/>
  <c r="AU105" i="7"/>
  <c r="AU106" i="7"/>
  <c r="AU107" i="7"/>
  <c r="AU108" i="7"/>
  <c r="AU109" i="7"/>
  <c r="AU110" i="7"/>
  <c r="AU111" i="7"/>
  <c r="AU112" i="7"/>
  <c r="AU113" i="7"/>
  <c r="AU114" i="7"/>
  <c r="AU115" i="7"/>
  <c r="AU116" i="7"/>
  <c r="AU117" i="7"/>
  <c r="AU118" i="7"/>
  <c r="AU119" i="7"/>
  <c r="AU120" i="7"/>
  <c r="AU121" i="7"/>
  <c r="AU122" i="7"/>
  <c r="AU123" i="7"/>
  <c r="AU124" i="7"/>
  <c r="AU125" i="7"/>
  <c r="AU126" i="7"/>
  <c r="AU127" i="7"/>
  <c r="AU128" i="7"/>
  <c r="AU129" i="7"/>
  <c r="AU130" i="7"/>
  <c r="AU131" i="7"/>
  <c r="AU132" i="7"/>
  <c r="AU133" i="7"/>
  <c r="AU134" i="7"/>
  <c r="AU135" i="7"/>
  <c r="AU136" i="7"/>
  <c r="AU137" i="7"/>
  <c r="AU138" i="7"/>
  <c r="AU139" i="7"/>
  <c r="AU140" i="7"/>
  <c r="AU141" i="7"/>
  <c r="AU142" i="7"/>
  <c r="AU143" i="7"/>
  <c r="AU144" i="7"/>
  <c r="AU145" i="7"/>
  <c r="AU146" i="7"/>
  <c r="AU147" i="7"/>
  <c r="AU148" i="7"/>
  <c r="AU149" i="7"/>
  <c r="AU150" i="7"/>
  <c r="AU151" i="7"/>
  <c r="AU152" i="7"/>
  <c r="AU153" i="7"/>
  <c r="AU154" i="7"/>
  <c r="AU155" i="7"/>
  <c r="AU156" i="7"/>
  <c r="AU157" i="7"/>
  <c r="AU158" i="7"/>
  <c r="AU159" i="7"/>
  <c r="AU160" i="7"/>
  <c r="AU161" i="7"/>
  <c r="AU162" i="7"/>
  <c r="AU163" i="7"/>
  <c r="AU164" i="7"/>
  <c r="AU165" i="7"/>
  <c r="AU166" i="7"/>
  <c r="AU167" i="7"/>
  <c r="AU168" i="7"/>
  <c r="AU169" i="7"/>
  <c r="AU170" i="7"/>
  <c r="AU171" i="7"/>
  <c r="AU172" i="7"/>
  <c r="AU173" i="7"/>
  <c r="AU174" i="7"/>
  <c r="AU175" i="7"/>
  <c r="AU176" i="7"/>
  <c r="AU177" i="7"/>
  <c r="AU178" i="7"/>
  <c r="AU179" i="7"/>
  <c r="AU180" i="7"/>
  <c r="AU181" i="7"/>
  <c r="AU182" i="7"/>
  <c r="AU183" i="7"/>
  <c r="AU184" i="7"/>
  <c r="AU185" i="7"/>
  <c r="AU186" i="7"/>
  <c r="AU187" i="7"/>
  <c r="AU188" i="7"/>
  <c r="AU189" i="7"/>
  <c r="AU190" i="7"/>
  <c r="AU191" i="7"/>
  <c r="AU192" i="7"/>
  <c r="AU193" i="7"/>
  <c r="AU194" i="7"/>
  <c r="AU195" i="7"/>
  <c r="AU196" i="7"/>
  <c r="AU197" i="7"/>
  <c r="AU198" i="7"/>
  <c r="AU199" i="7"/>
  <c r="AU200" i="7"/>
  <c r="AU201" i="7"/>
  <c r="AU202" i="7"/>
  <c r="AU203" i="7"/>
  <c r="AU204" i="7"/>
  <c r="AU205" i="7"/>
  <c r="AU206" i="7"/>
  <c r="AU207" i="7"/>
  <c r="AU208" i="7"/>
  <c r="AU209" i="7"/>
  <c r="AU210" i="7"/>
  <c r="AU211" i="7"/>
  <c r="AU212" i="7"/>
  <c r="AU213" i="7"/>
  <c r="AU214" i="7"/>
  <c r="AU215" i="7"/>
  <c r="AU216" i="7"/>
  <c r="AU217" i="7"/>
  <c r="AU218" i="7"/>
  <c r="AU219" i="7"/>
  <c r="AU220" i="7"/>
  <c r="AU221" i="7"/>
  <c r="AU222" i="7"/>
  <c r="AU223" i="7"/>
  <c r="AU224" i="7"/>
  <c r="AU225" i="7"/>
  <c r="AU226" i="7"/>
  <c r="AU227" i="7"/>
  <c r="AU228" i="7"/>
  <c r="AU229" i="7"/>
  <c r="AU230" i="7"/>
  <c r="AU231" i="7"/>
  <c r="AU232" i="7"/>
  <c r="AU233" i="7"/>
  <c r="AU234" i="7"/>
  <c r="AU235" i="7"/>
  <c r="AU236" i="7"/>
  <c r="AU237" i="7"/>
  <c r="AU238" i="7"/>
  <c r="AU239" i="7"/>
  <c r="AU240" i="7"/>
  <c r="AU241" i="7"/>
  <c r="AU242" i="7"/>
  <c r="AU243" i="7"/>
  <c r="AU244" i="7"/>
  <c r="AU245" i="7"/>
  <c r="AU246" i="7"/>
  <c r="AU247" i="7"/>
  <c r="AU248" i="7"/>
  <c r="AU249" i="7"/>
  <c r="AU250" i="7"/>
  <c r="AU251" i="7"/>
  <c r="AU252" i="7"/>
  <c r="AU253" i="7"/>
  <c r="AU254" i="7"/>
  <c r="AU255" i="7"/>
  <c r="AU256" i="7"/>
  <c r="AU257" i="7"/>
  <c r="AU258" i="7"/>
  <c r="AU259" i="7"/>
  <c r="AU260" i="7"/>
  <c r="AU261" i="7"/>
  <c r="AU262" i="7"/>
  <c r="AU263" i="7"/>
  <c r="AU264" i="7"/>
  <c r="AU265" i="7"/>
  <c r="AU266" i="7"/>
  <c r="AU267" i="7"/>
  <c r="AU268" i="7"/>
  <c r="AU269" i="7"/>
  <c r="AU270" i="7"/>
  <c r="AU271" i="7"/>
  <c r="AU272" i="7"/>
  <c r="AU273" i="7"/>
  <c r="AU274" i="7"/>
  <c r="AU275" i="7"/>
  <c r="AU276" i="7"/>
  <c r="AU277" i="7"/>
  <c r="AU278" i="7"/>
  <c r="AU279" i="7"/>
  <c r="AU280" i="7"/>
  <c r="AU281" i="7"/>
  <c r="AU282" i="7"/>
  <c r="AU283" i="7"/>
  <c r="AU284" i="7"/>
  <c r="AU285" i="7"/>
  <c r="AU286" i="7"/>
  <c r="AU287" i="7"/>
  <c r="AU288" i="7"/>
  <c r="AU289" i="7"/>
  <c r="AU290" i="7"/>
  <c r="AU291" i="7"/>
  <c r="AU292" i="7"/>
  <c r="AU293" i="7"/>
  <c r="AU294" i="7"/>
  <c r="AU295" i="7"/>
  <c r="AU296" i="7"/>
  <c r="AU297" i="7"/>
  <c r="AU298" i="7"/>
  <c r="AU299" i="7"/>
  <c r="AU300" i="7"/>
  <c r="AU301" i="7"/>
  <c r="AU302" i="7"/>
  <c r="AU303" i="7"/>
  <c r="AU304" i="7"/>
  <c r="AU305" i="7"/>
  <c r="AU306" i="7"/>
  <c r="AU307" i="7"/>
  <c r="AU58" i="7"/>
  <c r="AT58" i="7"/>
  <c r="AR58" i="7"/>
  <c r="AS58" i="7"/>
  <c r="AQ58" i="7"/>
  <c r="AO58" i="7"/>
  <c r="AP58" i="7"/>
  <c r="AN58" i="7"/>
  <c r="AM58" i="7"/>
  <c r="O59" i="7"/>
  <c r="E19" i="2"/>
  <c r="M32" i="6"/>
  <c r="K32" i="6" s="1"/>
  <c r="M28" i="6"/>
  <c r="K28" i="6" s="1"/>
  <c r="M11" i="6"/>
  <c r="K9" i="6" s="1"/>
  <c r="F48" i="5"/>
  <c r="E48" i="5"/>
  <c r="F47" i="5"/>
  <c r="E47" i="5"/>
  <c r="F46" i="5"/>
  <c r="E46" i="5"/>
  <c r="T23" i="8"/>
  <c r="V23" i="8"/>
  <c r="U23" i="8"/>
  <c r="T22" i="8"/>
  <c r="V22" i="8"/>
  <c r="U22" i="8"/>
  <c r="W21" i="8"/>
  <c r="X21" i="8"/>
  <c r="FQ9" i="1"/>
  <c r="FH9" i="1"/>
  <c r="EY9" i="1"/>
  <c r="EP9" i="1"/>
  <c r="EA9" i="1"/>
  <c r="DZ9" i="1"/>
  <c r="DW9" i="1"/>
  <c r="DX9" i="1"/>
  <c r="DY9" i="1"/>
  <c r="DV9" i="1"/>
  <c r="DA9" i="1"/>
  <c r="DB9" i="1"/>
  <c r="DC9" i="1"/>
  <c r="CZ9" i="1"/>
  <c r="I1508" i="29"/>
  <c r="J1508" i="29"/>
  <c r="K1508" i="29"/>
  <c r="L1508" i="29"/>
  <c r="M1508" i="29"/>
  <c r="N1508" i="29"/>
  <c r="O1508" i="29"/>
  <c r="P1508" i="29"/>
  <c r="Q1508" i="29"/>
  <c r="R1508" i="29"/>
  <c r="S1508" i="29"/>
  <c r="Y72" i="29"/>
  <c r="M72" i="29" s="1"/>
  <c r="Y71" i="29"/>
  <c r="M71" i="29" s="1"/>
  <c r="Y70" i="29"/>
  <c r="M70" i="29" s="1"/>
  <c r="Y69" i="29"/>
  <c r="M69" i="29" s="1"/>
  <c r="N66" i="6"/>
  <c r="P66" i="6"/>
  <c r="O66" i="6"/>
  <c r="N69" i="6"/>
  <c r="M43" i="6"/>
  <c r="K43" i="6" s="1"/>
  <c r="W41" i="8"/>
  <c r="X41" i="8"/>
  <c r="X51" i="8"/>
  <c r="W51" i="8"/>
  <c r="W29" i="8"/>
  <c r="G12" i="5"/>
  <c r="D42" i="7"/>
  <c r="G15" i="5"/>
  <c r="Y22" i="8" l="1"/>
  <c r="AJ300" i="7"/>
  <c r="AK300" i="7"/>
  <c r="AK306" i="7"/>
  <c r="AJ306" i="7"/>
  <c r="AK291" i="7"/>
  <c r="AJ291" i="7"/>
  <c r="AK305" i="7"/>
  <c r="AJ305" i="7"/>
  <c r="J67" i="7"/>
  <c r="AK67" i="7" s="1"/>
  <c r="J99" i="7"/>
  <c r="AK99" i="7" s="1"/>
  <c r="J131" i="7"/>
  <c r="AK131" i="7" s="1"/>
  <c r="J155" i="7"/>
  <c r="AK155" i="7" s="1"/>
  <c r="J187" i="7"/>
  <c r="AK187" i="7" s="1"/>
  <c r="J219" i="7"/>
  <c r="J243" i="7"/>
  <c r="J283" i="7"/>
  <c r="J60" i="7"/>
  <c r="AK60" i="7" s="1"/>
  <c r="J100" i="7"/>
  <c r="AK100" i="7" s="1"/>
  <c r="J140" i="7"/>
  <c r="AK140" i="7" s="1"/>
  <c r="J180" i="7"/>
  <c r="AK180" i="7" s="1"/>
  <c r="J212" i="7"/>
  <c r="J244" i="7"/>
  <c r="J292" i="7"/>
  <c r="J61" i="7"/>
  <c r="AJ61" i="7" s="1"/>
  <c r="J69" i="7"/>
  <c r="AJ69" i="7" s="1"/>
  <c r="J77" i="7"/>
  <c r="AJ77" i="7" s="1"/>
  <c r="J85" i="7"/>
  <c r="AJ85" i="7" s="1"/>
  <c r="J93" i="7"/>
  <c r="AJ93" i="7" s="1"/>
  <c r="J101" i="7"/>
  <c r="AJ101" i="7" s="1"/>
  <c r="J109" i="7"/>
  <c r="AJ109" i="7" s="1"/>
  <c r="J117" i="7"/>
  <c r="AJ117" i="7" s="1"/>
  <c r="J125" i="7"/>
  <c r="AJ125" i="7" s="1"/>
  <c r="J133" i="7"/>
  <c r="AJ133" i="7" s="1"/>
  <c r="J141" i="7"/>
  <c r="AJ141" i="7" s="1"/>
  <c r="J149" i="7"/>
  <c r="AJ149" i="7" s="1"/>
  <c r="J157" i="7"/>
  <c r="AJ157" i="7" s="1"/>
  <c r="J165" i="7"/>
  <c r="AJ165" i="7" s="1"/>
  <c r="J173" i="7"/>
  <c r="AJ173" i="7" s="1"/>
  <c r="J181" i="7"/>
  <c r="AJ181" i="7" s="1"/>
  <c r="J189" i="7"/>
  <c r="J197" i="7"/>
  <c r="J205" i="7"/>
  <c r="J213" i="7"/>
  <c r="J221" i="7"/>
  <c r="J229" i="7"/>
  <c r="J237" i="7"/>
  <c r="J245" i="7"/>
  <c r="J253" i="7"/>
  <c r="J261" i="7"/>
  <c r="J269" i="7"/>
  <c r="J277" i="7"/>
  <c r="J285" i="7"/>
  <c r="J293" i="7"/>
  <c r="J301" i="7"/>
  <c r="J307" i="7"/>
  <c r="J84" i="7"/>
  <c r="AJ84" i="7" s="1"/>
  <c r="J156" i="7"/>
  <c r="AK156" i="7" s="1"/>
  <c r="J276" i="7"/>
  <c r="J62" i="7"/>
  <c r="AK62" i="7" s="1"/>
  <c r="J70" i="7"/>
  <c r="AK70" i="7" s="1"/>
  <c r="J78" i="7"/>
  <c r="AK78" i="7" s="1"/>
  <c r="J86" i="7"/>
  <c r="AK86" i="7" s="1"/>
  <c r="J94" i="7"/>
  <c r="AJ94" i="7" s="1"/>
  <c r="J102" i="7"/>
  <c r="AK102" i="7" s="1"/>
  <c r="J110" i="7"/>
  <c r="AK110" i="7" s="1"/>
  <c r="J118" i="7"/>
  <c r="AK118" i="7" s="1"/>
  <c r="J126" i="7"/>
  <c r="AK126" i="7" s="1"/>
  <c r="J134" i="7"/>
  <c r="AK134" i="7" s="1"/>
  <c r="J142" i="7"/>
  <c r="AK142" i="7" s="1"/>
  <c r="J150" i="7"/>
  <c r="AK150" i="7" s="1"/>
  <c r="J158" i="7"/>
  <c r="AK158" i="7" s="1"/>
  <c r="J166" i="7"/>
  <c r="AK166" i="7" s="1"/>
  <c r="J174" i="7"/>
  <c r="AK174" i="7" s="1"/>
  <c r="J182" i="7"/>
  <c r="AJ182" i="7" s="1"/>
  <c r="J190" i="7"/>
  <c r="J198" i="7"/>
  <c r="J206" i="7"/>
  <c r="J214" i="7"/>
  <c r="J222" i="7"/>
  <c r="J230" i="7"/>
  <c r="J238" i="7"/>
  <c r="J246" i="7"/>
  <c r="J254" i="7"/>
  <c r="J262" i="7"/>
  <c r="J270" i="7"/>
  <c r="J278" i="7"/>
  <c r="J286" i="7"/>
  <c r="J294" i="7"/>
  <c r="J302" i="7"/>
  <c r="J132" i="7"/>
  <c r="AK132" i="7" s="1"/>
  <c r="J63" i="7"/>
  <c r="AJ63" i="7" s="1"/>
  <c r="J71" i="7"/>
  <c r="AJ71" i="7" s="1"/>
  <c r="J79" i="7"/>
  <c r="AJ79" i="7" s="1"/>
  <c r="J87" i="7"/>
  <c r="AJ87" i="7" s="1"/>
  <c r="J95" i="7"/>
  <c r="AJ95" i="7" s="1"/>
  <c r="J103" i="7"/>
  <c r="AJ103" i="7" s="1"/>
  <c r="J111" i="7"/>
  <c r="AJ111" i="7" s="1"/>
  <c r="J119" i="7"/>
  <c r="AJ119" i="7" s="1"/>
  <c r="J127" i="7"/>
  <c r="AJ127" i="7" s="1"/>
  <c r="J135" i="7"/>
  <c r="AJ135" i="7" s="1"/>
  <c r="J143" i="7"/>
  <c r="AJ143" i="7" s="1"/>
  <c r="J151" i="7"/>
  <c r="AJ151" i="7" s="1"/>
  <c r="J159" i="7"/>
  <c r="AJ159" i="7" s="1"/>
  <c r="J167" i="7"/>
  <c r="AJ167" i="7" s="1"/>
  <c r="J175" i="7"/>
  <c r="AJ175" i="7" s="1"/>
  <c r="J183" i="7"/>
  <c r="AJ183" i="7" s="1"/>
  <c r="J191" i="7"/>
  <c r="J199" i="7"/>
  <c r="J207" i="7"/>
  <c r="J215" i="7"/>
  <c r="J223" i="7"/>
  <c r="J231" i="7"/>
  <c r="J239" i="7"/>
  <c r="J247" i="7"/>
  <c r="J255" i="7"/>
  <c r="J263" i="7"/>
  <c r="J271" i="7"/>
  <c r="J279" i="7"/>
  <c r="J287" i="7"/>
  <c r="J295" i="7"/>
  <c r="J303" i="7"/>
  <c r="J75" i="7"/>
  <c r="AK75" i="7" s="1"/>
  <c r="J107" i="7"/>
  <c r="AK107" i="7" s="1"/>
  <c r="J139" i="7"/>
  <c r="AK139" i="7" s="1"/>
  <c r="J171" i="7"/>
  <c r="AK171" i="7" s="1"/>
  <c r="J203" i="7"/>
  <c r="J235" i="7"/>
  <c r="J251" i="7"/>
  <c r="J299" i="7"/>
  <c r="J68" i="7"/>
  <c r="AJ68" i="7" s="1"/>
  <c r="J116" i="7"/>
  <c r="AK116" i="7" s="1"/>
  <c r="J164" i="7"/>
  <c r="AK164" i="7" s="1"/>
  <c r="J196" i="7"/>
  <c r="J228" i="7"/>
  <c r="J252" i="7"/>
  <c r="J284" i="7"/>
  <c r="J64" i="7"/>
  <c r="AJ64" i="7" s="1"/>
  <c r="J72" i="7"/>
  <c r="AJ72" i="7" s="1"/>
  <c r="J80" i="7"/>
  <c r="AJ80" i="7" s="1"/>
  <c r="J88" i="7"/>
  <c r="AJ88" i="7" s="1"/>
  <c r="J96" i="7"/>
  <c r="AJ96" i="7" s="1"/>
  <c r="J104" i="7"/>
  <c r="AJ104" i="7" s="1"/>
  <c r="J112" i="7"/>
  <c r="AJ112" i="7" s="1"/>
  <c r="J120" i="7"/>
  <c r="AJ120" i="7" s="1"/>
  <c r="J128" i="7"/>
  <c r="AJ128" i="7" s="1"/>
  <c r="J136" i="7"/>
  <c r="AJ136" i="7" s="1"/>
  <c r="J144" i="7"/>
  <c r="AJ144" i="7" s="1"/>
  <c r="J152" i="7"/>
  <c r="AJ152" i="7" s="1"/>
  <c r="J160" i="7"/>
  <c r="AJ160" i="7" s="1"/>
  <c r="J168" i="7"/>
  <c r="AJ168" i="7" s="1"/>
  <c r="J176" i="7"/>
  <c r="AJ176" i="7" s="1"/>
  <c r="J184" i="7"/>
  <c r="AJ184" i="7" s="1"/>
  <c r="J192" i="7"/>
  <c r="J200" i="7"/>
  <c r="J208" i="7"/>
  <c r="J216" i="7"/>
  <c r="J224" i="7"/>
  <c r="J232" i="7"/>
  <c r="J240" i="7"/>
  <c r="J248" i="7"/>
  <c r="J256" i="7"/>
  <c r="J264" i="7"/>
  <c r="J272" i="7"/>
  <c r="J280" i="7"/>
  <c r="J288" i="7"/>
  <c r="J296" i="7"/>
  <c r="J304" i="7"/>
  <c r="J59" i="7"/>
  <c r="AK59" i="7" s="1"/>
  <c r="J91" i="7"/>
  <c r="AK91" i="7" s="1"/>
  <c r="J123" i="7"/>
  <c r="AK123" i="7" s="1"/>
  <c r="J163" i="7"/>
  <c r="AK163" i="7" s="1"/>
  <c r="J195" i="7"/>
  <c r="J227" i="7"/>
  <c r="J259" i="7"/>
  <c r="J275" i="7"/>
  <c r="J92" i="7"/>
  <c r="AK92" i="7" s="1"/>
  <c r="J124" i="7"/>
  <c r="AK124" i="7" s="1"/>
  <c r="J172" i="7"/>
  <c r="AK172" i="7" s="1"/>
  <c r="J204" i="7"/>
  <c r="J236" i="7"/>
  <c r="J268" i="7"/>
  <c r="AJ268" i="7" s="1"/>
  <c r="J58" i="7"/>
  <c r="J65" i="7"/>
  <c r="AJ65" i="7" s="1"/>
  <c r="J73" i="7"/>
  <c r="AK73" i="7" s="1"/>
  <c r="J81" i="7"/>
  <c r="AK81" i="7" s="1"/>
  <c r="J89" i="7"/>
  <c r="AJ89" i="7" s="1"/>
  <c r="J97" i="7"/>
  <c r="AK97" i="7" s="1"/>
  <c r="J105" i="7"/>
  <c r="AJ105" i="7" s="1"/>
  <c r="J113" i="7"/>
  <c r="AK113" i="7" s="1"/>
  <c r="J121" i="7"/>
  <c r="AJ121" i="7" s="1"/>
  <c r="J129" i="7"/>
  <c r="AK129" i="7" s="1"/>
  <c r="J137" i="7"/>
  <c r="AJ137" i="7" s="1"/>
  <c r="J145" i="7"/>
  <c r="AJ145" i="7" s="1"/>
  <c r="J153" i="7"/>
  <c r="AK153" i="7" s="1"/>
  <c r="J161" i="7"/>
  <c r="AJ161" i="7" s="1"/>
  <c r="J169" i="7"/>
  <c r="AJ169" i="7" s="1"/>
  <c r="J177" i="7"/>
  <c r="AJ177" i="7" s="1"/>
  <c r="J185" i="7"/>
  <c r="AJ185" i="7" s="1"/>
  <c r="J193" i="7"/>
  <c r="J201" i="7"/>
  <c r="J209" i="7"/>
  <c r="J217" i="7"/>
  <c r="J225" i="7"/>
  <c r="J233" i="7"/>
  <c r="J241" i="7"/>
  <c r="J249" i="7"/>
  <c r="J257" i="7"/>
  <c r="J265" i="7"/>
  <c r="J273" i="7"/>
  <c r="J281" i="7"/>
  <c r="J289" i="7"/>
  <c r="J297" i="7"/>
  <c r="J83" i="7"/>
  <c r="AK83" i="7" s="1"/>
  <c r="J115" i="7"/>
  <c r="AK115" i="7" s="1"/>
  <c r="J147" i="7"/>
  <c r="AK147" i="7" s="1"/>
  <c r="J179" i="7"/>
  <c r="AK179" i="7" s="1"/>
  <c r="J211" i="7"/>
  <c r="J267" i="7"/>
  <c r="J76" i="7"/>
  <c r="AK76" i="7" s="1"/>
  <c r="J108" i="7"/>
  <c r="AK108" i="7" s="1"/>
  <c r="J148" i="7"/>
  <c r="AK148" i="7" s="1"/>
  <c r="J188" i="7"/>
  <c r="J220" i="7"/>
  <c r="J260" i="7"/>
  <c r="AK260" i="7" s="1"/>
  <c r="J66" i="7"/>
  <c r="AK66" i="7" s="1"/>
  <c r="J74" i="7"/>
  <c r="AK74" i="7" s="1"/>
  <c r="J82" i="7"/>
  <c r="AK82" i="7" s="1"/>
  <c r="J90" i="7"/>
  <c r="AK90" i="7" s="1"/>
  <c r="J98" i="7"/>
  <c r="AJ98" i="7" s="1"/>
  <c r="J106" i="7"/>
  <c r="AK106" i="7" s="1"/>
  <c r="J114" i="7"/>
  <c r="AJ114" i="7" s="1"/>
  <c r="J122" i="7"/>
  <c r="AK122" i="7" s="1"/>
  <c r="J130" i="7"/>
  <c r="AK130" i="7" s="1"/>
  <c r="J138" i="7"/>
  <c r="AJ138" i="7" s="1"/>
  <c r="J146" i="7"/>
  <c r="AK146" i="7" s="1"/>
  <c r="J154" i="7"/>
  <c r="AK154" i="7" s="1"/>
  <c r="J162" i="7"/>
  <c r="AJ162" i="7" s="1"/>
  <c r="J170" i="7"/>
  <c r="AJ170" i="7" s="1"/>
  <c r="J178" i="7"/>
  <c r="AK178" i="7" s="1"/>
  <c r="J186" i="7"/>
  <c r="AK186" i="7" s="1"/>
  <c r="J194" i="7"/>
  <c r="J202" i="7"/>
  <c r="J210" i="7"/>
  <c r="J218" i="7"/>
  <c r="J226" i="7"/>
  <c r="J234" i="7"/>
  <c r="J242" i="7"/>
  <c r="J250" i="7"/>
  <c r="J258" i="7"/>
  <c r="J266" i="7"/>
  <c r="J274" i="7"/>
  <c r="J282" i="7"/>
  <c r="J290" i="7"/>
  <c r="J298" i="7"/>
  <c r="AJ113" i="7"/>
  <c r="AJ106" i="7"/>
  <c r="AJ100" i="7"/>
  <c r="AJ180" i="7"/>
  <c r="AJ99" i="7"/>
  <c r="AJ132" i="7"/>
  <c r="AJ139" i="7"/>
  <c r="AK170" i="7"/>
  <c r="AJ155" i="7"/>
  <c r="AJ187" i="7"/>
  <c r="AJ131" i="7"/>
  <c r="AK149" i="7"/>
  <c r="AJ156" i="7"/>
  <c r="AJ140" i="7"/>
  <c r="AJ124" i="7"/>
  <c r="AK125" i="7"/>
  <c r="AK173" i="7"/>
  <c r="AK133" i="7"/>
  <c r="AK69" i="7"/>
  <c r="AK157" i="7"/>
  <c r="AK93" i="7"/>
  <c r="AK117" i="7"/>
  <c r="AK109" i="7"/>
  <c r="AK181" i="7"/>
  <c r="AK141" i="7"/>
  <c r="AJ67" i="7"/>
  <c r="AK165" i="7"/>
  <c r="AK101" i="7"/>
  <c r="AJ174" i="7"/>
  <c r="AJ166" i="7"/>
  <c r="AJ158" i="7"/>
  <c r="AJ150" i="7"/>
  <c r="AJ142" i="7"/>
  <c r="AJ134" i="7"/>
  <c r="AJ126" i="7"/>
  <c r="AJ118" i="7"/>
  <c r="AJ110" i="7"/>
  <c r="AJ102" i="7"/>
  <c r="AJ78" i="7"/>
  <c r="AJ70" i="7"/>
  <c r="AJ62" i="7"/>
  <c r="AK183" i="7"/>
  <c r="AK175" i="7"/>
  <c r="AK167" i="7"/>
  <c r="AK159" i="7"/>
  <c r="AK151" i="7"/>
  <c r="AK143" i="7"/>
  <c r="AK135" i="7"/>
  <c r="AK127" i="7"/>
  <c r="AK119" i="7"/>
  <c r="AK111" i="7"/>
  <c r="AK103" i="7"/>
  <c r="AK95" i="7"/>
  <c r="AK71" i="7"/>
  <c r="AK63" i="7"/>
  <c r="AK182" i="7"/>
  <c r="AK94" i="7"/>
  <c r="Y23" i="8"/>
  <c r="Q23" i="8" s="1"/>
  <c r="Y21" i="8"/>
  <c r="Q21" i="8" s="1"/>
  <c r="Q22" i="8"/>
  <c r="Y68" i="29"/>
  <c r="Y62" i="29"/>
  <c r="AK85" i="7" l="1"/>
  <c r="AK84" i="7"/>
  <c r="AK79" i="7"/>
  <c r="AK77" i="7"/>
  <c r="AK168" i="7"/>
  <c r="AK96" i="7"/>
  <c r="AJ75" i="7"/>
  <c r="AK87" i="7"/>
  <c r="AJ86" i="7"/>
  <c r="AK61" i="7"/>
  <c r="AJ60" i="7"/>
  <c r="AJ58" i="7"/>
  <c r="AL58" i="7"/>
  <c r="AJ83" i="7"/>
  <c r="AJ66" i="7"/>
  <c r="AJ148" i="7"/>
  <c r="AK268" i="7"/>
  <c r="AK177" i="7"/>
  <c r="AJ81" i="7"/>
  <c r="AK80" i="7"/>
  <c r="AK128" i="7"/>
  <c r="AJ97" i="7"/>
  <c r="AJ130" i="7"/>
  <c r="AK145" i="7"/>
  <c r="AK64" i="7"/>
  <c r="AJ76" i="7"/>
  <c r="AJ91" i="7"/>
  <c r="AK144" i="7"/>
  <c r="AJ171" i="7"/>
  <c r="AK152" i="7"/>
  <c r="AJ179" i="7"/>
  <c r="AJ153" i="7"/>
  <c r="AJ163" i="7"/>
  <c r="AK88" i="7"/>
  <c r="AK65" i="7"/>
  <c r="AK161" i="7"/>
  <c r="AJ260" i="7"/>
  <c r="AJ82" i="7"/>
  <c r="AK169" i="7"/>
  <c r="AJ146" i="7"/>
  <c r="AJ116" i="7"/>
  <c r="AJ74" i="7"/>
  <c r="AJ59" i="7"/>
  <c r="AK136" i="7"/>
  <c r="AK138" i="7"/>
  <c r="AJ284" i="7"/>
  <c r="AK284" i="7"/>
  <c r="AJ251" i="7"/>
  <c r="AK251" i="7"/>
  <c r="AJ295" i="7"/>
  <c r="AK295" i="7"/>
  <c r="AK231" i="7"/>
  <c r="AJ231" i="7"/>
  <c r="AJ294" i="7"/>
  <c r="AK294" i="7"/>
  <c r="AJ230" i="7"/>
  <c r="AK230" i="7"/>
  <c r="AJ253" i="7"/>
  <c r="AK253" i="7"/>
  <c r="AJ189" i="7"/>
  <c r="AK189" i="7"/>
  <c r="AJ283" i="7"/>
  <c r="AK283" i="7"/>
  <c r="AK287" i="7"/>
  <c r="AJ287" i="7"/>
  <c r="AK223" i="7"/>
  <c r="AJ223" i="7"/>
  <c r="AJ286" i="7"/>
  <c r="AK286" i="7"/>
  <c r="AJ222" i="7"/>
  <c r="AK222" i="7"/>
  <c r="AK307" i="7"/>
  <c r="AJ307" i="7"/>
  <c r="AJ245" i="7"/>
  <c r="AK245" i="7"/>
  <c r="AJ292" i="7"/>
  <c r="AK292" i="7"/>
  <c r="AJ243" i="7"/>
  <c r="AK243" i="7"/>
  <c r="AJ228" i="7"/>
  <c r="AK228" i="7"/>
  <c r="AJ203" i="7"/>
  <c r="AK203" i="7"/>
  <c r="AJ279" i="7"/>
  <c r="AK279" i="7"/>
  <c r="AK215" i="7"/>
  <c r="AJ215" i="7"/>
  <c r="AJ278" i="7"/>
  <c r="AK278" i="7"/>
  <c r="AK214" i="7"/>
  <c r="AJ214" i="7"/>
  <c r="AJ301" i="7"/>
  <c r="AK301" i="7"/>
  <c r="AK237" i="7"/>
  <c r="AJ237" i="7"/>
  <c r="AJ244" i="7"/>
  <c r="AK244" i="7"/>
  <c r="AK219" i="7"/>
  <c r="AJ219" i="7"/>
  <c r="AK265" i="7"/>
  <c r="AJ265" i="7"/>
  <c r="AK120" i="7"/>
  <c r="AJ242" i="7"/>
  <c r="AK242" i="7"/>
  <c r="AJ220" i="7"/>
  <c r="AK220" i="7"/>
  <c r="AJ257" i="7"/>
  <c r="AK257" i="7"/>
  <c r="AJ275" i="7"/>
  <c r="AK275" i="7"/>
  <c r="AJ240" i="7"/>
  <c r="AK240" i="7"/>
  <c r="AJ252" i="7"/>
  <c r="AK252" i="7"/>
  <c r="AK112" i="7"/>
  <c r="AK176" i="7"/>
  <c r="AK298" i="7"/>
  <c r="AJ298" i="7"/>
  <c r="AK234" i="7"/>
  <c r="AJ234" i="7"/>
  <c r="AJ188" i="7"/>
  <c r="AK188" i="7"/>
  <c r="AJ249" i="7"/>
  <c r="AK249" i="7"/>
  <c r="AJ259" i="7"/>
  <c r="AK259" i="7"/>
  <c r="AJ296" i="7"/>
  <c r="AK296" i="7"/>
  <c r="AK232" i="7"/>
  <c r="AJ232" i="7"/>
  <c r="AJ108" i="7"/>
  <c r="AJ107" i="7"/>
  <c r="AJ115" i="7"/>
  <c r="AJ90" i="7"/>
  <c r="AJ154" i="7"/>
  <c r="AJ129" i="7"/>
  <c r="AK290" i="7"/>
  <c r="AJ290" i="7"/>
  <c r="AK226" i="7"/>
  <c r="AJ226" i="7"/>
  <c r="AJ241" i="7"/>
  <c r="AK241" i="7"/>
  <c r="AK227" i="7"/>
  <c r="AJ227" i="7"/>
  <c r="AJ288" i="7"/>
  <c r="AK288" i="7"/>
  <c r="AK224" i="7"/>
  <c r="AJ224" i="7"/>
  <c r="AJ196" i="7"/>
  <c r="AK196" i="7"/>
  <c r="AK271" i="7"/>
  <c r="AJ271" i="7"/>
  <c r="AK207" i="7"/>
  <c r="AJ207" i="7"/>
  <c r="AJ270" i="7"/>
  <c r="AK270" i="7"/>
  <c r="AK206" i="7"/>
  <c r="AJ206" i="7"/>
  <c r="AJ293" i="7"/>
  <c r="AK293" i="7"/>
  <c r="AJ229" i="7"/>
  <c r="AK229" i="7"/>
  <c r="AJ212" i="7"/>
  <c r="AK212" i="7"/>
  <c r="AJ250" i="7"/>
  <c r="AK250" i="7"/>
  <c r="AJ201" i="7"/>
  <c r="AK201" i="7"/>
  <c r="AK263" i="7"/>
  <c r="AJ263" i="7"/>
  <c r="AK199" i="7"/>
  <c r="AJ199" i="7"/>
  <c r="AK262" i="7"/>
  <c r="AJ262" i="7"/>
  <c r="AK198" i="7"/>
  <c r="AJ198" i="7"/>
  <c r="AJ285" i="7"/>
  <c r="AK285" i="7"/>
  <c r="AJ221" i="7"/>
  <c r="AK221" i="7"/>
  <c r="AK255" i="7"/>
  <c r="AJ255" i="7"/>
  <c r="AK191" i="7"/>
  <c r="AJ191" i="7"/>
  <c r="AJ254" i="7"/>
  <c r="AK254" i="7"/>
  <c r="AJ190" i="7"/>
  <c r="AK190" i="7"/>
  <c r="AJ277" i="7"/>
  <c r="AK277" i="7"/>
  <c r="AJ213" i="7"/>
  <c r="AK213" i="7"/>
  <c r="AK247" i="7"/>
  <c r="AJ247" i="7"/>
  <c r="AK246" i="7"/>
  <c r="AJ246" i="7"/>
  <c r="AJ276" i="7"/>
  <c r="AK276" i="7"/>
  <c r="AJ269" i="7"/>
  <c r="AK269" i="7"/>
  <c r="AK205" i="7"/>
  <c r="AJ205" i="7"/>
  <c r="AJ248" i="7"/>
  <c r="AK248" i="7"/>
  <c r="AJ186" i="7"/>
  <c r="AJ193" i="7"/>
  <c r="AK193" i="7"/>
  <c r="AJ304" i="7"/>
  <c r="AK304" i="7"/>
  <c r="AK235" i="7"/>
  <c r="AJ235" i="7"/>
  <c r="AK184" i="7"/>
  <c r="AJ92" i="7"/>
  <c r="AJ282" i="7"/>
  <c r="AK282" i="7"/>
  <c r="AJ218" i="7"/>
  <c r="AK218" i="7"/>
  <c r="AK297" i="7"/>
  <c r="AJ297" i="7"/>
  <c r="AK233" i="7"/>
  <c r="AJ233" i="7"/>
  <c r="AJ236" i="7"/>
  <c r="AK236" i="7"/>
  <c r="AJ195" i="7"/>
  <c r="AK195" i="7"/>
  <c r="AJ280" i="7"/>
  <c r="AK280" i="7"/>
  <c r="AK216" i="7"/>
  <c r="AJ216" i="7"/>
  <c r="AK58" i="7"/>
  <c r="AJ147" i="7"/>
  <c r="AJ73" i="7"/>
  <c r="AK104" i="7"/>
  <c r="AK185" i="7"/>
  <c r="AK121" i="7"/>
  <c r="AJ274" i="7"/>
  <c r="AK274" i="7"/>
  <c r="AK210" i="7"/>
  <c r="AJ210" i="7"/>
  <c r="AK289" i="7"/>
  <c r="AJ289" i="7"/>
  <c r="AK225" i="7"/>
  <c r="AJ225" i="7"/>
  <c r="AJ204" i="7"/>
  <c r="AK204" i="7"/>
  <c r="AJ272" i="7"/>
  <c r="AK272" i="7"/>
  <c r="AK208" i="7"/>
  <c r="AJ208" i="7"/>
  <c r="AK68" i="7"/>
  <c r="AJ178" i="7"/>
  <c r="AK160" i="7"/>
  <c r="AJ164" i="7"/>
  <c r="AK105" i="7"/>
  <c r="AJ266" i="7"/>
  <c r="AK266" i="7"/>
  <c r="AJ202" i="7"/>
  <c r="AK202" i="7"/>
  <c r="AJ267" i="7"/>
  <c r="AK267" i="7"/>
  <c r="AK281" i="7"/>
  <c r="AJ281" i="7"/>
  <c r="AK217" i="7"/>
  <c r="AJ217" i="7"/>
  <c r="AK264" i="7"/>
  <c r="AJ264" i="7"/>
  <c r="AK200" i="7"/>
  <c r="AJ200" i="7"/>
  <c r="AJ172" i="7"/>
  <c r="AJ123" i="7"/>
  <c r="AK114" i="7"/>
  <c r="AK72" i="7"/>
  <c r="AK98" i="7"/>
  <c r="AJ122" i="7"/>
  <c r="AK89" i="7"/>
  <c r="AK162" i="7"/>
  <c r="AK137" i="7"/>
  <c r="AJ258" i="7"/>
  <c r="AK258" i="7"/>
  <c r="AJ194" i="7"/>
  <c r="AK194" i="7"/>
  <c r="AJ211" i="7"/>
  <c r="AK211" i="7"/>
  <c r="AK273" i="7"/>
  <c r="AJ273" i="7"/>
  <c r="AK209" i="7"/>
  <c r="AJ209" i="7"/>
  <c r="AJ256" i="7"/>
  <c r="AK256" i="7"/>
  <c r="AK192" i="7"/>
  <c r="AJ192" i="7"/>
  <c r="AK299" i="7"/>
  <c r="AJ299" i="7"/>
  <c r="AJ303" i="7"/>
  <c r="AK303" i="7"/>
  <c r="AJ239" i="7"/>
  <c r="AK239" i="7"/>
  <c r="AJ302" i="7"/>
  <c r="AK302" i="7"/>
  <c r="AJ238" i="7"/>
  <c r="AK238" i="7"/>
  <c r="AJ261" i="7"/>
  <c r="AK261" i="7"/>
  <c r="AK197" i="7"/>
  <c r="AJ197" i="7"/>
  <c r="Y61" i="29"/>
  <c r="L41" i="2" s="1"/>
  <c r="C41" i="2" s="1"/>
  <c r="W150" i="11"/>
  <c r="N150" i="11"/>
  <c r="K150" i="11"/>
  <c r="W40" i="11"/>
  <c r="K40" i="11"/>
  <c r="N39" i="11"/>
  <c r="N40" i="11"/>
  <c r="AJ56" i="7" l="1"/>
  <c r="AK56" i="7"/>
  <c r="I50" i="7" s="1"/>
  <c r="S14" i="8"/>
  <c r="CX9" i="1"/>
  <c r="CY9" i="1"/>
  <c r="CX10" i="1"/>
  <c r="CY10" i="1"/>
  <c r="CX11" i="1"/>
  <c r="CY11" i="1"/>
  <c r="CX12" i="1"/>
  <c r="CY12" i="1"/>
  <c r="CX13" i="1"/>
  <c r="CY13" i="1"/>
  <c r="CX14" i="1"/>
  <c r="CY14" i="1"/>
  <c r="CX15" i="1"/>
  <c r="CY15" i="1"/>
  <c r="CX16" i="1"/>
  <c r="CY16" i="1"/>
  <c r="CX17" i="1"/>
  <c r="CY17" i="1"/>
  <c r="CX18" i="1"/>
  <c r="CY18" i="1"/>
  <c r="CX19" i="1"/>
  <c r="CY19" i="1"/>
  <c r="CX20" i="1"/>
  <c r="CY20" i="1"/>
  <c r="CX21" i="1"/>
  <c r="CY21" i="1"/>
  <c r="CX22" i="1"/>
  <c r="CY22" i="1"/>
  <c r="CX23" i="1"/>
  <c r="CY23" i="1"/>
  <c r="CX24" i="1"/>
  <c r="CY24" i="1"/>
  <c r="CX25" i="1"/>
  <c r="CY25" i="1"/>
  <c r="CX26" i="1"/>
  <c r="CY26" i="1"/>
  <c r="CX27" i="1"/>
  <c r="CY27" i="1"/>
  <c r="CX28" i="1"/>
  <c r="CY28" i="1"/>
  <c r="CX29" i="1"/>
  <c r="CY29" i="1"/>
  <c r="CX30" i="1"/>
  <c r="CY30" i="1"/>
  <c r="CX31" i="1"/>
  <c r="CY31" i="1"/>
  <c r="CX32" i="1"/>
  <c r="CY32" i="1"/>
  <c r="CX33" i="1"/>
  <c r="CY33" i="1"/>
  <c r="CX34" i="1"/>
  <c r="CY34" i="1"/>
  <c r="CX35" i="1"/>
  <c r="CY35" i="1"/>
  <c r="CX36" i="1"/>
  <c r="CY36" i="1"/>
  <c r="CX37" i="1"/>
  <c r="CY37" i="1"/>
  <c r="CX38" i="1"/>
  <c r="CY38" i="1"/>
  <c r="CX39" i="1"/>
  <c r="CY39" i="1"/>
  <c r="CX40" i="1"/>
  <c r="CY40" i="1"/>
  <c r="CX41" i="1"/>
  <c r="CY41" i="1"/>
  <c r="CX42" i="1"/>
  <c r="CY42" i="1"/>
  <c r="CX43" i="1"/>
  <c r="CY43" i="1"/>
  <c r="CX44" i="1"/>
  <c r="CY44" i="1"/>
  <c r="CX45" i="1"/>
  <c r="CY45" i="1"/>
  <c r="CX46" i="1"/>
  <c r="CY46" i="1"/>
  <c r="CX47" i="1"/>
  <c r="CY47" i="1"/>
  <c r="CX48" i="1"/>
  <c r="CY48" i="1"/>
  <c r="CX49" i="1"/>
  <c r="CY49" i="1"/>
  <c r="CX50" i="1"/>
  <c r="CY50" i="1"/>
  <c r="CX51" i="1"/>
  <c r="CY51" i="1"/>
  <c r="CX52" i="1"/>
  <c r="CY52" i="1"/>
  <c r="CX53" i="1"/>
  <c r="CY53" i="1"/>
  <c r="CX54" i="1"/>
  <c r="CY54" i="1"/>
  <c r="CX55" i="1"/>
  <c r="CY55" i="1"/>
  <c r="CX56" i="1"/>
  <c r="CY56" i="1"/>
  <c r="CX57" i="1"/>
  <c r="CY57" i="1"/>
  <c r="CX58" i="1"/>
  <c r="CY58" i="1"/>
  <c r="CX59" i="1"/>
  <c r="CY59" i="1"/>
  <c r="CX60" i="1"/>
  <c r="CY60" i="1"/>
  <c r="CX61" i="1"/>
  <c r="CY61" i="1"/>
  <c r="CX62" i="1"/>
  <c r="CY62" i="1"/>
  <c r="CX63" i="1"/>
  <c r="CY63" i="1"/>
  <c r="CX64" i="1"/>
  <c r="CY64" i="1"/>
  <c r="CX65" i="1"/>
  <c r="CY65" i="1"/>
  <c r="CX66" i="1"/>
  <c r="CY66" i="1"/>
  <c r="CX67" i="1"/>
  <c r="CY67" i="1"/>
  <c r="CX68" i="1"/>
  <c r="CY68" i="1"/>
  <c r="CX69" i="1"/>
  <c r="CY69" i="1"/>
  <c r="CX70" i="1"/>
  <c r="CY70" i="1"/>
  <c r="CX71" i="1"/>
  <c r="CY71" i="1"/>
  <c r="CX72" i="1"/>
  <c r="CY72" i="1"/>
  <c r="CX73" i="1"/>
  <c r="CY73" i="1"/>
  <c r="CX74" i="1"/>
  <c r="CY74" i="1"/>
  <c r="CX75" i="1"/>
  <c r="CY75" i="1"/>
  <c r="CX76" i="1"/>
  <c r="CY76" i="1"/>
  <c r="CX77" i="1"/>
  <c r="CY77" i="1"/>
  <c r="CX78" i="1"/>
  <c r="CY78" i="1"/>
  <c r="CX79" i="1"/>
  <c r="CY79" i="1"/>
  <c r="CX80" i="1"/>
  <c r="CY80" i="1"/>
  <c r="CX81" i="1"/>
  <c r="CY81" i="1"/>
  <c r="CX82" i="1"/>
  <c r="CY82" i="1"/>
  <c r="CX83" i="1"/>
  <c r="CY83" i="1"/>
  <c r="CX84" i="1"/>
  <c r="CY84" i="1"/>
  <c r="CX85" i="1"/>
  <c r="CY85" i="1"/>
  <c r="CX86" i="1"/>
  <c r="CY86" i="1"/>
  <c r="CX87" i="1"/>
  <c r="CY87" i="1"/>
  <c r="CX88" i="1"/>
  <c r="CY88" i="1"/>
  <c r="CX89" i="1"/>
  <c r="CY89" i="1"/>
  <c r="CX90" i="1"/>
  <c r="CY90" i="1"/>
  <c r="CX91" i="1"/>
  <c r="CY91" i="1"/>
  <c r="CX92" i="1"/>
  <c r="CY92" i="1"/>
  <c r="CX93" i="1"/>
  <c r="CY93" i="1"/>
  <c r="CX94" i="1"/>
  <c r="CY94" i="1"/>
  <c r="CX95" i="1"/>
  <c r="CY95" i="1"/>
  <c r="CX96" i="1"/>
  <c r="CY96" i="1"/>
  <c r="CX97" i="1"/>
  <c r="CY97" i="1"/>
  <c r="CX98" i="1"/>
  <c r="CY98" i="1"/>
  <c r="CX99" i="1"/>
  <c r="CY99" i="1"/>
  <c r="CX100" i="1"/>
  <c r="CY100" i="1"/>
  <c r="CX101" i="1"/>
  <c r="CY101" i="1"/>
  <c r="CX102" i="1"/>
  <c r="CY102" i="1"/>
  <c r="CX103" i="1"/>
  <c r="CY103" i="1"/>
  <c r="CX104" i="1"/>
  <c r="CY104" i="1"/>
  <c r="CX105" i="1"/>
  <c r="CY105" i="1"/>
  <c r="CX106" i="1"/>
  <c r="CY106" i="1"/>
  <c r="CX107" i="1"/>
  <c r="CY107" i="1"/>
  <c r="CX108" i="1"/>
  <c r="CY108" i="1"/>
  <c r="CX109" i="1"/>
  <c r="CY109" i="1"/>
  <c r="CX110" i="1"/>
  <c r="CY110" i="1"/>
  <c r="CX111" i="1"/>
  <c r="CY111" i="1"/>
  <c r="CX112" i="1"/>
  <c r="CY112" i="1"/>
  <c r="CX113" i="1"/>
  <c r="CY113" i="1"/>
  <c r="CX114" i="1"/>
  <c r="CY114" i="1"/>
  <c r="CX115" i="1"/>
  <c r="CY115" i="1"/>
  <c r="CX116" i="1"/>
  <c r="CY116" i="1"/>
  <c r="CX117" i="1"/>
  <c r="CY117" i="1"/>
  <c r="CX118" i="1"/>
  <c r="CY118" i="1"/>
  <c r="CX119" i="1"/>
  <c r="CY119" i="1"/>
  <c r="CX120" i="1"/>
  <c r="CY120" i="1"/>
  <c r="CX121" i="1"/>
  <c r="CY121" i="1"/>
  <c r="CX122" i="1"/>
  <c r="CY122" i="1"/>
  <c r="CX123" i="1"/>
  <c r="CY123" i="1"/>
  <c r="CX124" i="1"/>
  <c r="CY124" i="1"/>
  <c r="CX125" i="1"/>
  <c r="CY125" i="1"/>
  <c r="CX126" i="1"/>
  <c r="CY126" i="1"/>
  <c r="CX127" i="1"/>
  <c r="CY127" i="1"/>
  <c r="CX128" i="1"/>
  <c r="CY128" i="1"/>
  <c r="CX129" i="1"/>
  <c r="CY129" i="1"/>
  <c r="CX130" i="1"/>
  <c r="CY130" i="1"/>
  <c r="CX131" i="1"/>
  <c r="CY131" i="1"/>
  <c r="CX132" i="1"/>
  <c r="CY132" i="1"/>
  <c r="CX133" i="1"/>
  <c r="CY133" i="1"/>
  <c r="CX134" i="1"/>
  <c r="CY134" i="1"/>
  <c r="CX135" i="1"/>
  <c r="CY135" i="1"/>
  <c r="CX136" i="1"/>
  <c r="CY136" i="1"/>
  <c r="CX137" i="1"/>
  <c r="CY137" i="1"/>
  <c r="CX138" i="1"/>
  <c r="CY138" i="1"/>
  <c r="CX139" i="1"/>
  <c r="CY139" i="1"/>
  <c r="CX140" i="1"/>
  <c r="CY140" i="1"/>
  <c r="CX141" i="1"/>
  <c r="CY141" i="1"/>
  <c r="CX142" i="1"/>
  <c r="CY142" i="1"/>
  <c r="CX143" i="1"/>
  <c r="CY143" i="1"/>
  <c r="CX144" i="1"/>
  <c r="CY144" i="1"/>
  <c r="CX145" i="1"/>
  <c r="CY145" i="1"/>
  <c r="CX146" i="1"/>
  <c r="CY146" i="1"/>
  <c r="CX147" i="1"/>
  <c r="CY147" i="1"/>
  <c r="CX148" i="1"/>
  <c r="CY148" i="1"/>
  <c r="CX149" i="1"/>
  <c r="CY149" i="1"/>
  <c r="CX150" i="1"/>
  <c r="CY150" i="1"/>
  <c r="CX151" i="1"/>
  <c r="CY151" i="1"/>
  <c r="CX152" i="1"/>
  <c r="CY152" i="1"/>
  <c r="CX153" i="1"/>
  <c r="CY153" i="1"/>
  <c r="CX154" i="1"/>
  <c r="CY154" i="1"/>
  <c r="CX155" i="1"/>
  <c r="CY155" i="1"/>
  <c r="CX156" i="1"/>
  <c r="CY156" i="1"/>
  <c r="CX157" i="1"/>
  <c r="CY157" i="1"/>
  <c r="CX158" i="1"/>
  <c r="CY158" i="1"/>
  <c r="CX159" i="1"/>
  <c r="CY159" i="1"/>
  <c r="CX160" i="1"/>
  <c r="CY160" i="1"/>
  <c r="CX161" i="1"/>
  <c r="CY161" i="1"/>
  <c r="CX162" i="1"/>
  <c r="CY162" i="1"/>
  <c r="CX163" i="1"/>
  <c r="CY163" i="1"/>
  <c r="CX164" i="1"/>
  <c r="CY164" i="1"/>
  <c r="CX165" i="1"/>
  <c r="CY165" i="1"/>
  <c r="CX166" i="1"/>
  <c r="CY166" i="1"/>
  <c r="CX167" i="1"/>
  <c r="CY167" i="1"/>
  <c r="CX168" i="1"/>
  <c r="CY168" i="1"/>
  <c r="CX169" i="1"/>
  <c r="CY169" i="1"/>
  <c r="CX170" i="1"/>
  <c r="CY170" i="1"/>
  <c r="CX171" i="1"/>
  <c r="CY171" i="1"/>
  <c r="CX172" i="1"/>
  <c r="CY172" i="1"/>
  <c r="CX173" i="1"/>
  <c r="CY173" i="1"/>
  <c r="CX174" i="1"/>
  <c r="CY174" i="1"/>
  <c r="CX175" i="1"/>
  <c r="CY175" i="1"/>
  <c r="CX176" i="1"/>
  <c r="CY176" i="1"/>
  <c r="CX177" i="1"/>
  <c r="CY177" i="1"/>
  <c r="CX178" i="1"/>
  <c r="CY178" i="1"/>
  <c r="CX179" i="1"/>
  <c r="CY179" i="1"/>
  <c r="CX180" i="1"/>
  <c r="CY180" i="1"/>
  <c r="CX181" i="1"/>
  <c r="CY181" i="1"/>
  <c r="CX182" i="1"/>
  <c r="CY182" i="1"/>
  <c r="CX183" i="1"/>
  <c r="CY183" i="1"/>
  <c r="CX184" i="1"/>
  <c r="CY184" i="1"/>
  <c r="CX185" i="1"/>
  <c r="CY185" i="1"/>
  <c r="CX186" i="1"/>
  <c r="CY186" i="1"/>
  <c r="CX187" i="1"/>
  <c r="CY187" i="1"/>
  <c r="CX188" i="1"/>
  <c r="CY188" i="1"/>
  <c r="CX189" i="1"/>
  <c r="CY189" i="1"/>
  <c r="CX190" i="1"/>
  <c r="CY190" i="1"/>
  <c r="CX191" i="1"/>
  <c r="CY191" i="1"/>
  <c r="CX192" i="1"/>
  <c r="CY192" i="1"/>
  <c r="CX193" i="1"/>
  <c r="CY193" i="1"/>
  <c r="CX194" i="1"/>
  <c r="CY194" i="1"/>
  <c r="CX195" i="1"/>
  <c r="CY195" i="1"/>
  <c r="CX196" i="1"/>
  <c r="CY196" i="1"/>
  <c r="CX197" i="1"/>
  <c r="CY197" i="1"/>
  <c r="CX198" i="1"/>
  <c r="CY198" i="1"/>
  <c r="CX199" i="1"/>
  <c r="CY199" i="1"/>
  <c r="CX200" i="1"/>
  <c r="CY200" i="1"/>
  <c r="CX201" i="1"/>
  <c r="CY201" i="1"/>
  <c r="CX202" i="1"/>
  <c r="CY202" i="1"/>
  <c r="CX203" i="1"/>
  <c r="CY203" i="1"/>
  <c r="CX204" i="1"/>
  <c r="CY204" i="1"/>
  <c r="CX205" i="1"/>
  <c r="CY205" i="1"/>
  <c r="CX206" i="1"/>
  <c r="CY206" i="1"/>
  <c r="CX207" i="1"/>
  <c r="CY207" i="1"/>
  <c r="CX208" i="1"/>
  <c r="CY208" i="1"/>
  <c r="CX209" i="1"/>
  <c r="CY209" i="1"/>
  <c r="CX210" i="1"/>
  <c r="CY210" i="1"/>
  <c r="CX211" i="1"/>
  <c r="CY211" i="1"/>
  <c r="CX212" i="1"/>
  <c r="CY212" i="1"/>
  <c r="CX213" i="1"/>
  <c r="CY213" i="1"/>
  <c r="CX214" i="1"/>
  <c r="CY214" i="1"/>
  <c r="CX215" i="1"/>
  <c r="CY215" i="1"/>
  <c r="CX216" i="1"/>
  <c r="CY216" i="1"/>
  <c r="CX217" i="1"/>
  <c r="CY217" i="1"/>
  <c r="CX218" i="1"/>
  <c r="CY218" i="1"/>
  <c r="CX219" i="1"/>
  <c r="CY219" i="1"/>
  <c r="CX220" i="1"/>
  <c r="CY220" i="1"/>
  <c r="CX221" i="1"/>
  <c r="CY221" i="1"/>
  <c r="CX222" i="1"/>
  <c r="CY222" i="1"/>
  <c r="CX223" i="1"/>
  <c r="CY223" i="1"/>
  <c r="CX224" i="1"/>
  <c r="CY224" i="1"/>
  <c r="CX225" i="1"/>
  <c r="CY225" i="1"/>
  <c r="CX226" i="1"/>
  <c r="CY226" i="1"/>
  <c r="CX227" i="1"/>
  <c r="CY227" i="1"/>
  <c r="CX228" i="1"/>
  <c r="CY228" i="1"/>
  <c r="CX229" i="1"/>
  <c r="CY229" i="1"/>
  <c r="CX230" i="1"/>
  <c r="CY230" i="1"/>
  <c r="CX231" i="1"/>
  <c r="CY231" i="1"/>
  <c r="CX232" i="1"/>
  <c r="CY232" i="1"/>
  <c r="CX233" i="1"/>
  <c r="CY233" i="1"/>
  <c r="CX234" i="1"/>
  <c r="CY234" i="1"/>
  <c r="CX235" i="1"/>
  <c r="CY235" i="1"/>
  <c r="CX236" i="1"/>
  <c r="CY236" i="1"/>
  <c r="CX237" i="1"/>
  <c r="CY237" i="1"/>
  <c r="CX238" i="1"/>
  <c r="CY238" i="1"/>
  <c r="CX239" i="1"/>
  <c r="CY239" i="1"/>
  <c r="CX240" i="1"/>
  <c r="CY240" i="1"/>
  <c r="CX241" i="1"/>
  <c r="CY241" i="1"/>
  <c r="CX242" i="1"/>
  <c r="CY242" i="1"/>
  <c r="CX243" i="1"/>
  <c r="CY243" i="1"/>
  <c r="CX244" i="1"/>
  <c r="CY244" i="1"/>
  <c r="CX245" i="1"/>
  <c r="CY245" i="1"/>
  <c r="CX246" i="1"/>
  <c r="CY246" i="1"/>
  <c r="CX247" i="1"/>
  <c r="CY247" i="1"/>
  <c r="CX248" i="1"/>
  <c r="CY248" i="1"/>
  <c r="CX249" i="1"/>
  <c r="CY249" i="1"/>
  <c r="CX250" i="1"/>
  <c r="CY250" i="1"/>
  <c r="CX251" i="1"/>
  <c r="CY251" i="1"/>
  <c r="CX252" i="1"/>
  <c r="CY252" i="1"/>
  <c r="CX253" i="1"/>
  <c r="CY253" i="1"/>
  <c r="CX254" i="1"/>
  <c r="CY254" i="1"/>
  <c r="CX255" i="1"/>
  <c r="CY255" i="1"/>
  <c r="CX256" i="1"/>
  <c r="CY256" i="1"/>
  <c r="CX257" i="1"/>
  <c r="CY257" i="1"/>
  <c r="CX258" i="1"/>
  <c r="CY258" i="1"/>
  <c r="CE11" i="1"/>
  <c r="CE12" i="1"/>
  <c r="CE13" i="1"/>
  <c r="CE14" i="1"/>
  <c r="CE15" i="1"/>
  <c r="CE16" i="1"/>
  <c r="CE17" i="1"/>
  <c r="CE18" i="1"/>
  <c r="CE10" i="1"/>
  <c r="CE9" i="1"/>
  <c r="BZ10" i="1"/>
  <c r="BZ11" i="1"/>
  <c r="BZ9" i="1"/>
  <c r="AY9" i="1"/>
  <c r="AI9" i="1"/>
  <c r="V10" i="1"/>
  <c r="V11" i="1"/>
  <c r="V12" i="1"/>
  <c r="V9" i="1"/>
  <c r="T9" i="1" l="1"/>
  <c r="I9" i="1" l="1"/>
  <c r="H9" i="1"/>
  <c r="E284" i="29"/>
  <c r="E285" i="29"/>
  <c r="E286" i="29"/>
  <c r="E287" i="29"/>
  <c r="E288" i="29"/>
  <c r="E289" i="29"/>
  <c r="E290" i="29"/>
  <c r="E291" i="29"/>
  <c r="E292" i="29"/>
  <c r="E293" i="29"/>
  <c r="E294" i="29"/>
  <c r="E295" i="29"/>
  <c r="E296" i="29"/>
  <c r="E301" i="29"/>
  <c r="E302" i="29"/>
  <c r="E303" i="29"/>
  <c r="E304" i="29"/>
  <c r="E305" i="29"/>
  <c r="E306" i="29"/>
  <c r="E307" i="29"/>
  <c r="E308" i="29"/>
  <c r="E309" i="29"/>
  <c r="E310" i="29"/>
  <c r="E311" i="29"/>
  <c r="E312" i="29"/>
  <c r="E313" i="29"/>
  <c r="E314" i="29"/>
  <c r="E315" i="29"/>
  <c r="E316" i="29"/>
  <c r="E317" i="29"/>
  <c r="E318" i="29"/>
  <c r="E319" i="29"/>
  <c r="E320" i="29"/>
  <c r="E321" i="29"/>
  <c r="E322" i="29"/>
  <c r="E323" i="29"/>
  <c r="E324" i="29"/>
  <c r="E325" i="29"/>
  <c r="E326" i="29"/>
  <c r="E327" i="29"/>
  <c r="E328" i="29"/>
  <c r="E329" i="29"/>
  <c r="E330" i="29"/>
  <c r="E331" i="29"/>
  <c r="E332" i="29"/>
  <c r="E333" i="29"/>
  <c r="E334" i="29"/>
  <c r="E335" i="29"/>
  <c r="E336" i="29"/>
  <c r="E337" i="29"/>
  <c r="E338" i="29"/>
  <c r="E339" i="29"/>
  <c r="E340" i="29"/>
  <c r="E341" i="29"/>
  <c r="E342" i="29"/>
  <c r="E343" i="29"/>
  <c r="E344" i="29"/>
  <c r="E345" i="29"/>
  <c r="E346" i="29"/>
  <c r="E347" i="29"/>
  <c r="E348" i="29"/>
  <c r="E349" i="29"/>
  <c r="E350" i="29"/>
  <c r="E351" i="29"/>
  <c r="E352" i="29"/>
  <c r="E353" i="29"/>
  <c r="E354" i="29"/>
  <c r="E355" i="29"/>
  <c r="E356" i="29"/>
  <c r="E357" i="29"/>
  <c r="E358" i="29"/>
  <c r="E359" i="29"/>
  <c r="E360" i="29"/>
  <c r="E361" i="29"/>
  <c r="E362" i="29"/>
  <c r="E363" i="29"/>
  <c r="E364" i="29"/>
  <c r="E365" i="29"/>
  <c r="E366" i="29"/>
  <c r="E367" i="29"/>
  <c r="E368" i="29"/>
  <c r="E369" i="29"/>
  <c r="E370" i="29"/>
  <c r="E371" i="29"/>
  <c r="E372" i="29"/>
  <c r="E373" i="29"/>
  <c r="E374" i="29"/>
  <c r="E375" i="29"/>
  <c r="E376" i="29"/>
  <c r="E377" i="29"/>
  <c r="E378" i="29"/>
  <c r="E379" i="29"/>
  <c r="E380" i="29"/>
  <c r="E381" i="29"/>
  <c r="E382" i="29"/>
  <c r="E383" i="29"/>
  <c r="E384" i="29"/>
  <c r="E385" i="29"/>
  <c r="E386" i="29"/>
  <c r="E387" i="29"/>
  <c r="E388" i="29"/>
  <c r="E389" i="29"/>
  <c r="E390" i="29"/>
  <c r="E391" i="29"/>
  <c r="E392" i="29"/>
  <c r="E393" i="29"/>
  <c r="E394" i="29"/>
  <c r="E395" i="29"/>
  <c r="E396" i="29"/>
  <c r="E397" i="29"/>
  <c r="E398" i="29"/>
  <c r="E399" i="29"/>
  <c r="E400" i="29"/>
  <c r="E401" i="29"/>
  <c r="E402" i="29"/>
  <c r="E403" i="29"/>
  <c r="E404" i="29"/>
  <c r="E405" i="29"/>
  <c r="E406" i="29"/>
  <c r="E407" i="29"/>
  <c r="E408" i="29"/>
  <c r="E409" i="29"/>
  <c r="E410" i="29"/>
  <c r="E411" i="29"/>
  <c r="E412" i="29"/>
  <c r="E413" i="29"/>
  <c r="E414" i="29"/>
  <c r="E415" i="29"/>
  <c r="E416" i="29"/>
  <c r="E417" i="29"/>
  <c r="E418" i="29"/>
  <c r="E419" i="29"/>
  <c r="E420" i="29"/>
  <c r="E421" i="29"/>
  <c r="E422" i="29"/>
  <c r="E423" i="29"/>
  <c r="E424" i="29"/>
  <c r="E425" i="29"/>
  <c r="E426" i="29"/>
  <c r="E427" i="29"/>
  <c r="E428" i="29"/>
  <c r="E429" i="29"/>
  <c r="E430" i="29"/>
  <c r="E431" i="29"/>
  <c r="E432" i="29"/>
  <c r="E433" i="29"/>
  <c r="E434" i="29"/>
  <c r="E435" i="29"/>
  <c r="E436" i="29"/>
  <c r="E437" i="29"/>
  <c r="E438" i="29"/>
  <c r="E439" i="29"/>
  <c r="E440" i="29"/>
  <c r="E441" i="29"/>
  <c r="E442" i="29"/>
  <c r="E443" i="29"/>
  <c r="E444" i="29"/>
  <c r="E445" i="29"/>
  <c r="E446" i="29"/>
  <c r="E447" i="29"/>
  <c r="E448" i="29"/>
  <c r="E449" i="29"/>
  <c r="E450" i="29"/>
  <c r="E451" i="29"/>
  <c r="E452" i="29"/>
  <c r="E453" i="29"/>
  <c r="E454" i="29"/>
  <c r="E455" i="29"/>
  <c r="E456" i="29"/>
  <c r="E457" i="29"/>
  <c r="E458" i="29"/>
  <c r="E459" i="29"/>
  <c r="E460" i="29"/>
  <c r="E461" i="29"/>
  <c r="E462" i="29"/>
  <c r="E463" i="29"/>
  <c r="E464" i="29"/>
  <c r="E465" i="29"/>
  <c r="E466" i="29"/>
  <c r="E467" i="29"/>
  <c r="E468" i="29"/>
  <c r="E469" i="29"/>
  <c r="CO231" i="1"/>
  <c r="CO230" i="1"/>
  <c r="CO229" i="1"/>
  <c r="CO228" i="1"/>
  <c r="CO227" i="1"/>
  <c r="CO226" i="1"/>
  <c r="CO225" i="1"/>
  <c r="CO224" i="1"/>
  <c r="CO223" i="1"/>
  <c r="CO222" i="1"/>
  <c r="CO221" i="1"/>
  <c r="CO220" i="1"/>
  <c r="CO219" i="1"/>
  <c r="CO218" i="1"/>
  <c r="CO217" i="1"/>
  <c r="CO216" i="1"/>
  <c r="CO215" i="1"/>
  <c r="CO214" i="1"/>
  <c r="CO213" i="1"/>
  <c r="CO212" i="1"/>
  <c r="CO211" i="1"/>
  <c r="CO210" i="1"/>
  <c r="CO209" i="1"/>
  <c r="CO208" i="1"/>
  <c r="CO207" i="1"/>
  <c r="CO206" i="1"/>
  <c r="CO205" i="1"/>
  <c r="CO204" i="1"/>
  <c r="CO203" i="1"/>
  <c r="CO202" i="1"/>
  <c r="CO201" i="1"/>
  <c r="CO200" i="1"/>
  <c r="CO199" i="1"/>
  <c r="CO198" i="1"/>
  <c r="CO197" i="1"/>
  <c r="CO196" i="1"/>
  <c r="CO195" i="1"/>
  <c r="CO194" i="1"/>
  <c r="CO193" i="1"/>
  <c r="CO192" i="1"/>
  <c r="CO191" i="1"/>
  <c r="CO190" i="1"/>
  <c r="CO189" i="1"/>
  <c r="CO188" i="1"/>
  <c r="CO187" i="1"/>
  <c r="CO186" i="1"/>
  <c r="CO185" i="1"/>
  <c r="CO184" i="1"/>
  <c r="CO183" i="1"/>
  <c r="CO182" i="1"/>
  <c r="CO181" i="1"/>
  <c r="CO180" i="1"/>
  <c r="CO179" i="1"/>
  <c r="CO178" i="1"/>
  <c r="CO177" i="1"/>
  <c r="CO176" i="1"/>
  <c r="CO175" i="1"/>
  <c r="CO174" i="1"/>
  <c r="CO173" i="1"/>
  <c r="CO172" i="1"/>
  <c r="CO171" i="1"/>
  <c r="CO170" i="1"/>
  <c r="CO169" i="1"/>
  <c r="CO168" i="1"/>
  <c r="CO167" i="1"/>
  <c r="CO166" i="1"/>
  <c r="CO165" i="1"/>
  <c r="CO164" i="1"/>
  <c r="CO163" i="1"/>
  <c r="CO162" i="1"/>
  <c r="CO161" i="1"/>
  <c r="CO160" i="1"/>
  <c r="CO159" i="1"/>
  <c r="CO158" i="1"/>
  <c r="CO157" i="1"/>
  <c r="CO156" i="1"/>
  <c r="CO155" i="1"/>
  <c r="CO154" i="1"/>
  <c r="CO153" i="1"/>
  <c r="CO152" i="1"/>
  <c r="CO151" i="1"/>
  <c r="CO150" i="1"/>
  <c r="CO149" i="1"/>
  <c r="CO148" i="1"/>
  <c r="CO147" i="1"/>
  <c r="CO146" i="1"/>
  <c r="CO145" i="1"/>
  <c r="CO144" i="1"/>
  <c r="CO143" i="1"/>
  <c r="CO142" i="1"/>
  <c r="CO141" i="1"/>
  <c r="CO140" i="1"/>
  <c r="CO139" i="1"/>
  <c r="CO138" i="1"/>
  <c r="CO137" i="1"/>
  <c r="CO136" i="1"/>
  <c r="CO135" i="1"/>
  <c r="CO134" i="1"/>
  <c r="CO133" i="1"/>
  <c r="CO132" i="1"/>
  <c r="CO131" i="1"/>
  <c r="CO130" i="1"/>
  <c r="CO129" i="1"/>
  <c r="CO128" i="1"/>
  <c r="CO127" i="1"/>
  <c r="CO126" i="1"/>
  <c r="CO125" i="1"/>
  <c r="CO124" i="1"/>
  <c r="CO123" i="1"/>
  <c r="CO122" i="1"/>
  <c r="CO121" i="1"/>
  <c r="CO120" i="1"/>
  <c r="CO119" i="1"/>
  <c r="CO118" i="1"/>
  <c r="CO117" i="1"/>
  <c r="CO116" i="1"/>
  <c r="CO115" i="1"/>
  <c r="CO114" i="1"/>
  <c r="CO113" i="1"/>
  <c r="CO112" i="1"/>
  <c r="CO111" i="1"/>
  <c r="CO110" i="1"/>
  <c r="CO109" i="1"/>
  <c r="CO108" i="1"/>
  <c r="CO107" i="1"/>
  <c r="CO106" i="1"/>
  <c r="CO105" i="1"/>
  <c r="CO104" i="1"/>
  <c r="CO103" i="1"/>
  <c r="CO102" i="1"/>
  <c r="CO101" i="1"/>
  <c r="CO100" i="1"/>
  <c r="CO99" i="1"/>
  <c r="CO98" i="1"/>
  <c r="CO97" i="1"/>
  <c r="CO96" i="1"/>
  <c r="CO95" i="1"/>
  <c r="CO94" i="1"/>
  <c r="CO93" i="1"/>
  <c r="CO92" i="1"/>
  <c r="CO91" i="1"/>
  <c r="CO90" i="1"/>
  <c r="CO89" i="1"/>
  <c r="CO88" i="1"/>
  <c r="CO87" i="1"/>
  <c r="CO86" i="1"/>
  <c r="CO85" i="1"/>
  <c r="CO84" i="1"/>
  <c r="CO83" i="1"/>
  <c r="CO82" i="1"/>
  <c r="CO81" i="1"/>
  <c r="CO80" i="1"/>
  <c r="CO79" i="1"/>
  <c r="CO78" i="1"/>
  <c r="CO77" i="1"/>
  <c r="CO76" i="1"/>
  <c r="CO75" i="1"/>
  <c r="CO74" i="1"/>
  <c r="CO73" i="1"/>
  <c r="CO72" i="1"/>
  <c r="CO71" i="1"/>
  <c r="CO70" i="1"/>
  <c r="CO69" i="1"/>
  <c r="CO68" i="1"/>
  <c r="CO67" i="1"/>
  <c r="CO66" i="1"/>
  <c r="CO65" i="1"/>
  <c r="CO64" i="1"/>
  <c r="CO63" i="1"/>
  <c r="CO62" i="1"/>
  <c r="CO61" i="1"/>
  <c r="CO60" i="1"/>
  <c r="CO59" i="1"/>
  <c r="CO58" i="1"/>
  <c r="CO57" i="1"/>
  <c r="CO56" i="1"/>
  <c r="CO55" i="1"/>
  <c r="CO54" i="1"/>
  <c r="CO53" i="1"/>
  <c r="CO52" i="1"/>
  <c r="CO51" i="1"/>
  <c r="CO50" i="1"/>
  <c r="CO49" i="1"/>
  <c r="CO48" i="1"/>
  <c r="CO47" i="1"/>
  <c r="CO46" i="1"/>
  <c r="CO45" i="1"/>
  <c r="CO44" i="1"/>
  <c r="CO43" i="1"/>
  <c r="CO42" i="1"/>
  <c r="CO41" i="1"/>
  <c r="CO40" i="1"/>
  <c r="CO39" i="1"/>
  <c r="CO38" i="1"/>
  <c r="CO37" i="1"/>
  <c r="CO36" i="1"/>
  <c r="CO35" i="1"/>
  <c r="CO34" i="1"/>
  <c r="CO33" i="1"/>
  <c r="CO32" i="1"/>
  <c r="CO31" i="1"/>
  <c r="CO30" i="1"/>
  <c r="CO29" i="1"/>
  <c r="CO28" i="1"/>
  <c r="CO27" i="1"/>
  <c r="CO26" i="1"/>
  <c r="CO25" i="1"/>
  <c r="CO24" i="1"/>
  <c r="CO23" i="1"/>
  <c r="CO22" i="1"/>
  <c r="CO21" i="1"/>
  <c r="CO20" i="1"/>
  <c r="CO19" i="1"/>
  <c r="CO18" i="1"/>
  <c r="CO17" i="1"/>
  <c r="CO16" i="1"/>
  <c r="CO15" i="1"/>
  <c r="CO14" i="1"/>
  <c r="CO13" i="1"/>
  <c r="CO12" i="1"/>
  <c r="CO11" i="1"/>
  <c r="CO10" i="1"/>
  <c r="CO9" i="1"/>
  <c r="X58" i="7"/>
  <c r="BV3" i="7"/>
  <c r="M46" i="7"/>
  <c r="E31" i="5" s="1"/>
  <c r="AC59" i="7"/>
  <c r="AC60" i="7"/>
  <c r="AC61" i="7"/>
  <c r="AC62" i="7"/>
  <c r="AC63" i="7"/>
  <c r="AC64" i="7"/>
  <c r="AC65" i="7"/>
  <c r="AC66" i="7"/>
  <c r="AC67" i="7"/>
  <c r="AC68" i="7"/>
  <c r="AC69" i="7"/>
  <c r="AC70" i="7"/>
  <c r="AC71" i="7"/>
  <c r="AC72" i="7"/>
  <c r="AC73" i="7"/>
  <c r="AC74" i="7"/>
  <c r="AC75" i="7"/>
  <c r="AC76" i="7"/>
  <c r="AC77" i="7"/>
  <c r="AC78" i="7"/>
  <c r="AC79" i="7"/>
  <c r="AC80" i="7"/>
  <c r="AC81" i="7"/>
  <c r="AC82" i="7"/>
  <c r="AC83" i="7"/>
  <c r="AC84" i="7"/>
  <c r="AC85" i="7"/>
  <c r="AC86" i="7"/>
  <c r="AC87" i="7"/>
  <c r="AC88" i="7"/>
  <c r="AC89" i="7"/>
  <c r="AC90" i="7"/>
  <c r="AC91" i="7"/>
  <c r="AC92" i="7"/>
  <c r="AC93" i="7"/>
  <c r="AC94" i="7"/>
  <c r="AC95" i="7"/>
  <c r="AC96" i="7"/>
  <c r="AC97" i="7"/>
  <c r="AC98" i="7"/>
  <c r="AC99" i="7"/>
  <c r="AC100" i="7"/>
  <c r="AC101" i="7"/>
  <c r="AC102" i="7"/>
  <c r="AC103" i="7"/>
  <c r="AC104" i="7"/>
  <c r="AC105" i="7"/>
  <c r="AC106" i="7"/>
  <c r="AC107" i="7"/>
  <c r="AC108" i="7"/>
  <c r="AC109" i="7"/>
  <c r="AC110" i="7"/>
  <c r="AC111" i="7"/>
  <c r="AC112" i="7"/>
  <c r="AC113" i="7"/>
  <c r="AC114" i="7"/>
  <c r="AC115" i="7"/>
  <c r="AC116" i="7"/>
  <c r="AC117" i="7"/>
  <c r="AC118" i="7"/>
  <c r="AC119" i="7"/>
  <c r="AC120" i="7"/>
  <c r="AC121" i="7"/>
  <c r="AC122" i="7"/>
  <c r="AC123" i="7"/>
  <c r="AC124" i="7"/>
  <c r="AC125" i="7"/>
  <c r="AC126" i="7"/>
  <c r="AC127" i="7"/>
  <c r="AC128" i="7"/>
  <c r="AC129" i="7"/>
  <c r="AC130" i="7"/>
  <c r="AC131" i="7"/>
  <c r="AC132" i="7"/>
  <c r="AC133" i="7"/>
  <c r="AC134" i="7"/>
  <c r="AC135" i="7"/>
  <c r="AC136" i="7"/>
  <c r="AC137" i="7"/>
  <c r="AC138" i="7"/>
  <c r="AC139" i="7"/>
  <c r="AC140" i="7"/>
  <c r="AC141" i="7"/>
  <c r="AC142" i="7"/>
  <c r="AC143" i="7"/>
  <c r="AC144" i="7"/>
  <c r="AC145" i="7"/>
  <c r="AC146" i="7"/>
  <c r="AC147" i="7"/>
  <c r="AC148" i="7"/>
  <c r="AC149" i="7"/>
  <c r="AC150" i="7"/>
  <c r="AC151" i="7"/>
  <c r="AC152" i="7"/>
  <c r="AC153" i="7"/>
  <c r="AC154" i="7"/>
  <c r="AC155" i="7"/>
  <c r="AC156" i="7"/>
  <c r="AC157" i="7"/>
  <c r="AC158" i="7"/>
  <c r="AC159" i="7"/>
  <c r="AC160" i="7"/>
  <c r="AC161" i="7"/>
  <c r="AC162" i="7"/>
  <c r="AC163" i="7"/>
  <c r="AC164" i="7"/>
  <c r="AC165" i="7"/>
  <c r="AC166" i="7"/>
  <c r="AC167" i="7"/>
  <c r="AC168" i="7"/>
  <c r="AC169" i="7"/>
  <c r="AC170" i="7"/>
  <c r="AC171" i="7"/>
  <c r="AC172" i="7"/>
  <c r="AC173" i="7"/>
  <c r="AC174" i="7"/>
  <c r="AC175" i="7"/>
  <c r="AC176" i="7"/>
  <c r="AC177" i="7"/>
  <c r="AC178" i="7"/>
  <c r="AC179" i="7"/>
  <c r="AC180" i="7"/>
  <c r="AC181" i="7"/>
  <c r="AC182" i="7"/>
  <c r="AC183"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215" i="7"/>
  <c r="AC216" i="7"/>
  <c r="AC217" i="7"/>
  <c r="AC218" i="7"/>
  <c r="AC219" i="7"/>
  <c r="AC220" i="7"/>
  <c r="AC221" i="7"/>
  <c r="AC222" i="7"/>
  <c r="AC223" i="7"/>
  <c r="AC224" i="7"/>
  <c r="AC225" i="7"/>
  <c r="AC226" i="7"/>
  <c r="AC227" i="7"/>
  <c r="AC228" i="7"/>
  <c r="AC229" i="7"/>
  <c r="AC230" i="7"/>
  <c r="AC231" i="7"/>
  <c r="AC232" i="7"/>
  <c r="AC233" i="7"/>
  <c r="AC234" i="7"/>
  <c r="AC235" i="7"/>
  <c r="AC236" i="7"/>
  <c r="AC237" i="7"/>
  <c r="AC238" i="7"/>
  <c r="AC239" i="7"/>
  <c r="AC240" i="7"/>
  <c r="AC241" i="7"/>
  <c r="AC242" i="7"/>
  <c r="AC243" i="7"/>
  <c r="AC244" i="7"/>
  <c r="AC245" i="7"/>
  <c r="AC246" i="7"/>
  <c r="AC247" i="7"/>
  <c r="AC248" i="7"/>
  <c r="AC249" i="7"/>
  <c r="AC250" i="7"/>
  <c r="AC251" i="7"/>
  <c r="AC252" i="7"/>
  <c r="AC253" i="7"/>
  <c r="AC254" i="7"/>
  <c r="AC255" i="7"/>
  <c r="AC256" i="7"/>
  <c r="AC257" i="7"/>
  <c r="AC258" i="7"/>
  <c r="AC259" i="7"/>
  <c r="AC260" i="7"/>
  <c r="AC261" i="7"/>
  <c r="AC262" i="7"/>
  <c r="AC263" i="7"/>
  <c r="AC264" i="7"/>
  <c r="AC265" i="7"/>
  <c r="AC266" i="7"/>
  <c r="AC267" i="7"/>
  <c r="AC268" i="7"/>
  <c r="AC269" i="7"/>
  <c r="AC270" i="7"/>
  <c r="AC271" i="7"/>
  <c r="AC272" i="7"/>
  <c r="AC273" i="7"/>
  <c r="AC274" i="7"/>
  <c r="AC275" i="7"/>
  <c r="AC276" i="7"/>
  <c r="AC277" i="7"/>
  <c r="AC278" i="7"/>
  <c r="AC279" i="7"/>
  <c r="AC280" i="7"/>
  <c r="AC281" i="7"/>
  <c r="AC282" i="7"/>
  <c r="AC283" i="7"/>
  <c r="AC284" i="7"/>
  <c r="AC285" i="7"/>
  <c r="AC286" i="7"/>
  <c r="AC287" i="7"/>
  <c r="AC288" i="7"/>
  <c r="AC289" i="7"/>
  <c r="AC290" i="7"/>
  <c r="AC291" i="7"/>
  <c r="AC292" i="7"/>
  <c r="AC293" i="7"/>
  <c r="AC294" i="7"/>
  <c r="AC295" i="7"/>
  <c r="AC296" i="7"/>
  <c r="AC297" i="7"/>
  <c r="AC298" i="7"/>
  <c r="AC299" i="7"/>
  <c r="AC300" i="7"/>
  <c r="AC301" i="7"/>
  <c r="AC302" i="7"/>
  <c r="AC303" i="7"/>
  <c r="AC304" i="7"/>
  <c r="AC305" i="7"/>
  <c r="AC306" i="7"/>
  <c r="AC307" i="7"/>
  <c r="AC58" i="7"/>
  <c r="AB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58" i="7"/>
  <c r="Z58" i="7"/>
  <c r="G18" i="5"/>
  <c r="G17" i="5"/>
  <c r="G13" i="5"/>
  <c r="G16" i="5"/>
  <c r="G14" i="5"/>
  <c r="AS59" i="7"/>
  <c r="AS60" i="7"/>
  <c r="AS61" i="7"/>
  <c r="AS62" i="7"/>
  <c r="AS63" i="7"/>
  <c r="AS64" i="7"/>
  <c r="AS65" i="7"/>
  <c r="AS66" i="7"/>
  <c r="AS67" i="7"/>
  <c r="AS68" i="7"/>
  <c r="AS69" i="7"/>
  <c r="AS70" i="7"/>
  <c r="AS71" i="7"/>
  <c r="AS72" i="7"/>
  <c r="AS73" i="7"/>
  <c r="AS74" i="7"/>
  <c r="AS75" i="7"/>
  <c r="AS76" i="7"/>
  <c r="AS77" i="7"/>
  <c r="AS78" i="7"/>
  <c r="AS79" i="7"/>
  <c r="AS80" i="7"/>
  <c r="AS81" i="7"/>
  <c r="AS82" i="7"/>
  <c r="AS83" i="7"/>
  <c r="AS84" i="7"/>
  <c r="AS85" i="7"/>
  <c r="AS86" i="7"/>
  <c r="AS87" i="7"/>
  <c r="AS88" i="7"/>
  <c r="AS89" i="7"/>
  <c r="AS90" i="7"/>
  <c r="AS91" i="7"/>
  <c r="AS92" i="7"/>
  <c r="AS93" i="7"/>
  <c r="AS94" i="7"/>
  <c r="AS95" i="7"/>
  <c r="AS96" i="7"/>
  <c r="AS97" i="7"/>
  <c r="AS98" i="7"/>
  <c r="AS99" i="7"/>
  <c r="AS100" i="7"/>
  <c r="AS101" i="7"/>
  <c r="AS102" i="7"/>
  <c r="AS103" i="7"/>
  <c r="AS104" i="7"/>
  <c r="AS105" i="7"/>
  <c r="AS106" i="7"/>
  <c r="AS107" i="7"/>
  <c r="AS108" i="7"/>
  <c r="AS109" i="7"/>
  <c r="AS110" i="7"/>
  <c r="AS111" i="7"/>
  <c r="AS112" i="7"/>
  <c r="AS113" i="7"/>
  <c r="AS114" i="7"/>
  <c r="AS115" i="7"/>
  <c r="AS116" i="7"/>
  <c r="AS117" i="7"/>
  <c r="AS118" i="7"/>
  <c r="AS119" i="7"/>
  <c r="AS120" i="7"/>
  <c r="AS121" i="7"/>
  <c r="AS122" i="7"/>
  <c r="AS123" i="7"/>
  <c r="AS124" i="7"/>
  <c r="AS125" i="7"/>
  <c r="AS126" i="7"/>
  <c r="AS127" i="7"/>
  <c r="AS128" i="7"/>
  <c r="AS129" i="7"/>
  <c r="AS130" i="7"/>
  <c r="AS131" i="7"/>
  <c r="AS132" i="7"/>
  <c r="AS133" i="7"/>
  <c r="AS134" i="7"/>
  <c r="AS135" i="7"/>
  <c r="AS136" i="7"/>
  <c r="AS137" i="7"/>
  <c r="AS138" i="7"/>
  <c r="AS139" i="7"/>
  <c r="AS140" i="7"/>
  <c r="AS141" i="7"/>
  <c r="AS142" i="7"/>
  <c r="AS143" i="7"/>
  <c r="AS144" i="7"/>
  <c r="AS145" i="7"/>
  <c r="AS146" i="7"/>
  <c r="AS147" i="7"/>
  <c r="AS148" i="7"/>
  <c r="AS149" i="7"/>
  <c r="AS150" i="7"/>
  <c r="AS151" i="7"/>
  <c r="AS152" i="7"/>
  <c r="AS153" i="7"/>
  <c r="AS154" i="7"/>
  <c r="AS155" i="7"/>
  <c r="AS156" i="7"/>
  <c r="AS157" i="7"/>
  <c r="AS158" i="7"/>
  <c r="AS159" i="7"/>
  <c r="AS160" i="7"/>
  <c r="AS161" i="7"/>
  <c r="AS162" i="7"/>
  <c r="AS163" i="7"/>
  <c r="AS164" i="7"/>
  <c r="AS165" i="7"/>
  <c r="AS166" i="7"/>
  <c r="AS167" i="7"/>
  <c r="AS168" i="7"/>
  <c r="AS169" i="7"/>
  <c r="AS170" i="7"/>
  <c r="AS171" i="7"/>
  <c r="AS172" i="7"/>
  <c r="AS173" i="7"/>
  <c r="AS174" i="7"/>
  <c r="AS175" i="7"/>
  <c r="AS176" i="7"/>
  <c r="AS177" i="7"/>
  <c r="AS178" i="7"/>
  <c r="AS179" i="7"/>
  <c r="AS180" i="7"/>
  <c r="AS181" i="7"/>
  <c r="AS182" i="7"/>
  <c r="AS183" i="7"/>
  <c r="AS184" i="7"/>
  <c r="AS185" i="7"/>
  <c r="AS186" i="7"/>
  <c r="AS187" i="7"/>
  <c r="AS188" i="7"/>
  <c r="AS189" i="7"/>
  <c r="AS190" i="7"/>
  <c r="AS191" i="7"/>
  <c r="AS192" i="7"/>
  <c r="AS193" i="7"/>
  <c r="AS194" i="7"/>
  <c r="AS195" i="7"/>
  <c r="AS196" i="7"/>
  <c r="AS197" i="7"/>
  <c r="AS198" i="7"/>
  <c r="AS199" i="7"/>
  <c r="AS200" i="7"/>
  <c r="AS201" i="7"/>
  <c r="AS202" i="7"/>
  <c r="AS203" i="7"/>
  <c r="AS204" i="7"/>
  <c r="AS205" i="7"/>
  <c r="AS206" i="7"/>
  <c r="AS207" i="7"/>
  <c r="AS208" i="7"/>
  <c r="AS209" i="7"/>
  <c r="AS210" i="7"/>
  <c r="AS211" i="7"/>
  <c r="AS212" i="7"/>
  <c r="AS213" i="7"/>
  <c r="AS214" i="7"/>
  <c r="AS215" i="7"/>
  <c r="AS216" i="7"/>
  <c r="AS217" i="7"/>
  <c r="AS218" i="7"/>
  <c r="AS219" i="7"/>
  <c r="AS220" i="7"/>
  <c r="AS221" i="7"/>
  <c r="AS222" i="7"/>
  <c r="AS223" i="7"/>
  <c r="AS224" i="7"/>
  <c r="AS225" i="7"/>
  <c r="AS226" i="7"/>
  <c r="AS227" i="7"/>
  <c r="AS228" i="7"/>
  <c r="AS229" i="7"/>
  <c r="AS230" i="7"/>
  <c r="AS231" i="7"/>
  <c r="AS232" i="7"/>
  <c r="AS233" i="7"/>
  <c r="AS234" i="7"/>
  <c r="AS235" i="7"/>
  <c r="AS236" i="7"/>
  <c r="AS237" i="7"/>
  <c r="AS238" i="7"/>
  <c r="AS239" i="7"/>
  <c r="AS240" i="7"/>
  <c r="AS241" i="7"/>
  <c r="AS242" i="7"/>
  <c r="AS243" i="7"/>
  <c r="AS244" i="7"/>
  <c r="AS245" i="7"/>
  <c r="AS246" i="7"/>
  <c r="AS247" i="7"/>
  <c r="AS248" i="7"/>
  <c r="AS249" i="7"/>
  <c r="AS250" i="7"/>
  <c r="AS251" i="7"/>
  <c r="AS252" i="7"/>
  <c r="AS253" i="7"/>
  <c r="AS254" i="7"/>
  <c r="AS255" i="7"/>
  <c r="AS256" i="7"/>
  <c r="AS257" i="7"/>
  <c r="AS258" i="7"/>
  <c r="AS259" i="7"/>
  <c r="AS260" i="7"/>
  <c r="AS261" i="7"/>
  <c r="AS262" i="7"/>
  <c r="AS263" i="7"/>
  <c r="AS264" i="7"/>
  <c r="AS265" i="7"/>
  <c r="AS266" i="7"/>
  <c r="AS267" i="7"/>
  <c r="AS268" i="7"/>
  <c r="AS269" i="7"/>
  <c r="AS270" i="7"/>
  <c r="AS271" i="7"/>
  <c r="AS272" i="7"/>
  <c r="AS273" i="7"/>
  <c r="AS274" i="7"/>
  <c r="AS275" i="7"/>
  <c r="AS276" i="7"/>
  <c r="AS277" i="7"/>
  <c r="AS278" i="7"/>
  <c r="AS279" i="7"/>
  <c r="AS280" i="7"/>
  <c r="AS281" i="7"/>
  <c r="AS282" i="7"/>
  <c r="AS283" i="7"/>
  <c r="AS284" i="7"/>
  <c r="AS285" i="7"/>
  <c r="AS286" i="7"/>
  <c r="AS287" i="7"/>
  <c r="AS288" i="7"/>
  <c r="AS289" i="7"/>
  <c r="AS290" i="7"/>
  <c r="AS291" i="7"/>
  <c r="AS292" i="7"/>
  <c r="AS293" i="7"/>
  <c r="AS294" i="7"/>
  <c r="AS295" i="7"/>
  <c r="AS296" i="7"/>
  <c r="AS297" i="7"/>
  <c r="AS298" i="7"/>
  <c r="AS299" i="7"/>
  <c r="AS300" i="7"/>
  <c r="AS301" i="7"/>
  <c r="AS302" i="7"/>
  <c r="AS303" i="7"/>
  <c r="AS304" i="7"/>
  <c r="AS305" i="7"/>
  <c r="AS306" i="7"/>
  <c r="AS307" i="7"/>
  <c r="H33" i="7"/>
  <c r="G19" i="5" l="1"/>
  <c r="M45" i="7"/>
  <c r="E26" i="5" s="1"/>
  <c r="M39" i="7"/>
  <c r="AU56" i="7"/>
  <c r="T50" i="7" s="1"/>
  <c r="E1489" i="29"/>
  <c r="E1488" i="29"/>
  <c r="E1487" i="29"/>
  <c r="E1486" i="29"/>
  <c r="E1485" i="29"/>
  <c r="E1484" i="29"/>
  <c r="E1483" i="29"/>
  <c r="E1482" i="29"/>
  <c r="E1481" i="29"/>
  <c r="E1480" i="29"/>
  <c r="E1479" i="29"/>
  <c r="E1478" i="29"/>
  <c r="E1477" i="29"/>
  <c r="E1476" i="29"/>
  <c r="E1475" i="29"/>
  <c r="E1474" i="29"/>
  <c r="E1473" i="29"/>
  <c r="E1472" i="29"/>
  <c r="E1471" i="29"/>
  <c r="E1470" i="29"/>
  <c r="E1469" i="29"/>
  <c r="E1468" i="29"/>
  <c r="E1467" i="29"/>
  <c r="E1466" i="29"/>
  <c r="E1465" i="29"/>
  <c r="E1464" i="29"/>
  <c r="E1463" i="29"/>
  <c r="E1462" i="29"/>
  <c r="E1461" i="29"/>
  <c r="E1460" i="29"/>
  <c r="E1459" i="29"/>
  <c r="E1458" i="29"/>
  <c r="E1457" i="29"/>
  <c r="E1456" i="29"/>
  <c r="E1455" i="29"/>
  <c r="E1454" i="29"/>
  <c r="E1453" i="29"/>
  <c r="E1452" i="29"/>
  <c r="E1451" i="29"/>
  <c r="E1450" i="29"/>
  <c r="E1449" i="29"/>
  <c r="E1448" i="29"/>
  <c r="E1447" i="29"/>
  <c r="E1446" i="29"/>
  <c r="E1445" i="29"/>
  <c r="E1444" i="29"/>
  <c r="E1443" i="29"/>
  <c r="E1442" i="29"/>
  <c r="E1441" i="29"/>
  <c r="E1440" i="29"/>
  <c r="E1439" i="29"/>
  <c r="E1438" i="29"/>
  <c r="E1437" i="29"/>
  <c r="E1436" i="29"/>
  <c r="E1435" i="29"/>
  <c r="E1434" i="29"/>
  <c r="E1433" i="29"/>
  <c r="E1432" i="29"/>
  <c r="E1431" i="29"/>
  <c r="E1430" i="29"/>
  <c r="E1429" i="29"/>
  <c r="E1428" i="29"/>
  <c r="E1427" i="29"/>
  <c r="E1426" i="29"/>
  <c r="E1425" i="29"/>
  <c r="E1424" i="29"/>
  <c r="E1423" i="29"/>
  <c r="E1422" i="29"/>
  <c r="E1421" i="29"/>
  <c r="E1420" i="29"/>
  <c r="E1419" i="29"/>
  <c r="E1418" i="29"/>
  <c r="E1417" i="29"/>
  <c r="E1416" i="29"/>
  <c r="E1415" i="29"/>
  <c r="E1414" i="29"/>
  <c r="E1413" i="29"/>
  <c r="E1412" i="29"/>
  <c r="E1411" i="29"/>
  <c r="E1410" i="29"/>
  <c r="E1409" i="29"/>
  <c r="E1408" i="29"/>
  <c r="E1407" i="29"/>
  <c r="E1406" i="29"/>
  <c r="E1405" i="29"/>
  <c r="E1404" i="29"/>
  <c r="E1403" i="29"/>
  <c r="E1402" i="29"/>
  <c r="E1401" i="29"/>
  <c r="E1400" i="29"/>
  <c r="E1399" i="29"/>
  <c r="E1398" i="29"/>
  <c r="E1397" i="29"/>
  <c r="E1396" i="29"/>
  <c r="E1395" i="29"/>
  <c r="E1394" i="29"/>
  <c r="E1393" i="29"/>
  <c r="E1392" i="29"/>
  <c r="E1391" i="29"/>
  <c r="E1390" i="29"/>
  <c r="E1389" i="29"/>
  <c r="E1388" i="29"/>
  <c r="E1387" i="29"/>
  <c r="E1386" i="29"/>
  <c r="E1385" i="29"/>
  <c r="E1384" i="29"/>
  <c r="E1383" i="29"/>
  <c r="E1382" i="29"/>
  <c r="E1381" i="29"/>
  <c r="E1380" i="29"/>
  <c r="E1379" i="29"/>
  <c r="E1378" i="29"/>
  <c r="E1377" i="29"/>
  <c r="E1376" i="29"/>
  <c r="E1375" i="29"/>
  <c r="E1374" i="29"/>
  <c r="E1373" i="29"/>
  <c r="E1372" i="29"/>
  <c r="E1371" i="29"/>
  <c r="E1370" i="29"/>
  <c r="E1369" i="29"/>
  <c r="E1368" i="29"/>
  <c r="E1367" i="29"/>
  <c r="E1366" i="29"/>
  <c r="E1365" i="29"/>
  <c r="E1364" i="29"/>
  <c r="E1363" i="29"/>
  <c r="E1362" i="29"/>
  <c r="E1361" i="29"/>
  <c r="E1360" i="29"/>
  <c r="E1359" i="29"/>
  <c r="E1358" i="29"/>
  <c r="E1357" i="29"/>
  <c r="E1356" i="29"/>
  <c r="E1355" i="29"/>
  <c r="E1354" i="29"/>
  <c r="E1353" i="29"/>
  <c r="E1352" i="29"/>
  <c r="E1351" i="29"/>
  <c r="E1350" i="29"/>
  <c r="E1349" i="29"/>
  <c r="E1348" i="29"/>
  <c r="E1347" i="29"/>
  <c r="E1346" i="29"/>
  <c r="E1345" i="29"/>
  <c r="E1344" i="29"/>
  <c r="E1343" i="29"/>
  <c r="E1342" i="29"/>
  <c r="E1341" i="29"/>
  <c r="E1340" i="29"/>
  <c r="E1339" i="29"/>
  <c r="E1338" i="29"/>
  <c r="E1337" i="29"/>
  <c r="E1336" i="29"/>
  <c r="E1335" i="29"/>
  <c r="E1334" i="29"/>
  <c r="E1333" i="29"/>
  <c r="E1332" i="29"/>
  <c r="E1331" i="29"/>
  <c r="E1330" i="29"/>
  <c r="E1329" i="29"/>
  <c r="E1328" i="29"/>
  <c r="E1327" i="29"/>
  <c r="E1326" i="29"/>
  <c r="E1325" i="29"/>
  <c r="E1324" i="29"/>
  <c r="E1323" i="29"/>
  <c r="E1322" i="29"/>
  <c r="E1321" i="29"/>
  <c r="E1320" i="29"/>
  <c r="E1319" i="29"/>
  <c r="E1318" i="29"/>
  <c r="E1317" i="29"/>
  <c r="E1312" i="29"/>
  <c r="E1311" i="29"/>
  <c r="E1310" i="29"/>
  <c r="E1309" i="29"/>
  <c r="E1308" i="29"/>
  <c r="E1307" i="29"/>
  <c r="E1306" i="29"/>
  <c r="E1305" i="29"/>
  <c r="E1304" i="29"/>
  <c r="E1285" i="29"/>
  <c r="E1284" i="29"/>
  <c r="E1283" i="29"/>
  <c r="E1282" i="29"/>
  <c r="E1281" i="29"/>
  <c r="E1280" i="29"/>
  <c r="E1279" i="29"/>
  <c r="E1278" i="29"/>
  <c r="E1277" i="29"/>
  <c r="E1276" i="29"/>
  <c r="E1275" i="29"/>
  <c r="E1274" i="29"/>
  <c r="E1273" i="29"/>
  <c r="E1272" i="29"/>
  <c r="E1271" i="29"/>
  <c r="E1270" i="29"/>
  <c r="E1269" i="29"/>
  <c r="E1268" i="29"/>
  <c r="E1267" i="29"/>
  <c r="E1266" i="29"/>
  <c r="E1265" i="29"/>
  <c r="E1264" i="29"/>
  <c r="E1263" i="29"/>
  <c r="E1262" i="29"/>
  <c r="E1261" i="29"/>
  <c r="E1260" i="29"/>
  <c r="E1259" i="29"/>
  <c r="E1258" i="29"/>
  <c r="E1257" i="29"/>
  <c r="E1256" i="29"/>
  <c r="E1255" i="29"/>
  <c r="E1254" i="29"/>
  <c r="E1253" i="29"/>
  <c r="E1252" i="29"/>
  <c r="E1251" i="29"/>
  <c r="E1250" i="29"/>
  <c r="E1249" i="29"/>
  <c r="E1248" i="29"/>
  <c r="E1247" i="29"/>
  <c r="E1246" i="29"/>
  <c r="E1245" i="29"/>
  <c r="E1244" i="29"/>
  <c r="E1243" i="29"/>
  <c r="E1242" i="29"/>
  <c r="E1241" i="29"/>
  <c r="E1240" i="29"/>
  <c r="E1239" i="29"/>
  <c r="E1238" i="29"/>
  <c r="E1237" i="29"/>
  <c r="E1236" i="29"/>
  <c r="E1235" i="29"/>
  <c r="E1234" i="29"/>
  <c r="E1233" i="29"/>
  <c r="E1232" i="29"/>
  <c r="E1231" i="29"/>
  <c r="E1230" i="29"/>
  <c r="E1229" i="29"/>
  <c r="E1228" i="29"/>
  <c r="E1227" i="29"/>
  <c r="E1226" i="29"/>
  <c r="E1225" i="29"/>
  <c r="E1224" i="29"/>
  <c r="E1223" i="29"/>
  <c r="E1222" i="29"/>
  <c r="E1221" i="29"/>
  <c r="E1220" i="29"/>
  <c r="E1219" i="29"/>
  <c r="E1218" i="29"/>
  <c r="E1217" i="29"/>
  <c r="E1216" i="29"/>
  <c r="E1215" i="29"/>
  <c r="E1214" i="29"/>
  <c r="E1213" i="29"/>
  <c r="E1212" i="29"/>
  <c r="E1211" i="29"/>
  <c r="E1210" i="29"/>
  <c r="E1209" i="29"/>
  <c r="E1208" i="29"/>
  <c r="E1207" i="29"/>
  <c r="E1206" i="29"/>
  <c r="E1205" i="29"/>
  <c r="E1204" i="29"/>
  <c r="E1203" i="29"/>
  <c r="E1202" i="29"/>
  <c r="E1201" i="29"/>
  <c r="E1200" i="29"/>
  <c r="E1199" i="29"/>
  <c r="E1198" i="29"/>
  <c r="E1197" i="29"/>
  <c r="E1196" i="29"/>
  <c r="E1195" i="29"/>
  <c r="E1194" i="29"/>
  <c r="E1193" i="29"/>
  <c r="E1192" i="29"/>
  <c r="E1191" i="29"/>
  <c r="E1190" i="29"/>
  <c r="E1189" i="29"/>
  <c r="E1188" i="29"/>
  <c r="E1187" i="29"/>
  <c r="E1186" i="29"/>
  <c r="E1185" i="29"/>
  <c r="E1184" i="29"/>
  <c r="E1183" i="29"/>
  <c r="E1182" i="29"/>
  <c r="E1181" i="29"/>
  <c r="E1180" i="29"/>
  <c r="E1179" i="29"/>
  <c r="E1178" i="29"/>
  <c r="E1177" i="29"/>
  <c r="E1176" i="29"/>
  <c r="E1175" i="29"/>
  <c r="E1174" i="29"/>
  <c r="E1173" i="29"/>
  <c r="E1172" i="29"/>
  <c r="E1171" i="29"/>
  <c r="E1170" i="29"/>
  <c r="E1169" i="29"/>
  <c r="E1168" i="29"/>
  <c r="E1167" i="29"/>
  <c r="E1166" i="29"/>
  <c r="E1165" i="29"/>
  <c r="E1164" i="29"/>
  <c r="E1163" i="29"/>
  <c r="E1162" i="29"/>
  <c r="E1161" i="29"/>
  <c r="E1160" i="29"/>
  <c r="E1159" i="29"/>
  <c r="E1158" i="29"/>
  <c r="E1157" i="29"/>
  <c r="E1156" i="29"/>
  <c r="E1155" i="29"/>
  <c r="E1154" i="29"/>
  <c r="E1153" i="29"/>
  <c r="E1152" i="29"/>
  <c r="E1151" i="29"/>
  <c r="E1150" i="29"/>
  <c r="E1149" i="29"/>
  <c r="E1148" i="29"/>
  <c r="E1147" i="29"/>
  <c r="E1146" i="29"/>
  <c r="E1145" i="29"/>
  <c r="E1144" i="29"/>
  <c r="E1143" i="29"/>
  <c r="E1142" i="29"/>
  <c r="E1141" i="29"/>
  <c r="E1140" i="29"/>
  <c r="E1139" i="29"/>
  <c r="E1138" i="29"/>
  <c r="E1137" i="29"/>
  <c r="E1136" i="29"/>
  <c r="E1135" i="29"/>
  <c r="E1134" i="29"/>
  <c r="E1133" i="29"/>
  <c r="E1132" i="29"/>
  <c r="E1131" i="29"/>
  <c r="E1130" i="29"/>
  <c r="E1129" i="29"/>
  <c r="E1128" i="29"/>
  <c r="E1127" i="29"/>
  <c r="E1126" i="29"/>
  <c r="E1125" i="29"/>
  <c r="E1124" i="29"/>
  <c r="E1123" i="29"/>
  <c r="E1122" i="29"/>
  <c r="E1121" i="29"/>
  <c r="E1120" i="29"/>
  <c r="E1119" i="29"/>
  <c r="E1118" i="29"/>
  <c r="E1117" i="29"/>
  <c r="E1116" i="29"/>
  <c r="E1115" i="29"/>
  <c r="E1114" i="29"/>
  <c r="E1113" i="29"/>
  <c r="E1112" i="29"/>
  <c r="E1111" i="29"/>
  <c r="E1106" i="29"/>
  <c r="E1105" i="29"/>
  <c r="E1104" i="29"/>
  <c r="E1103" i="29"/>
  <c r="E1102" i="29"/>
  <c r="E1101" i="29"/>
  <c r="E1100" i="29"/>
  <c r="E1081" i="29"/>
  <c r="E1080" i="29"/>
  <c r="E1079" i="29"/>
  <c r="E1078" i="29"/>
  <c r="E1077" i="29"/>
  <c r="E1076" i="29"/>
  <c r="E1075" i="29"/>
  <c r="E1074" i="29"/>
  <c r="E1073" i="29"/>
  <c r="E1072" i="29"/>
  <c r="E1071" i="29"/>
  <c r="E1070" i="29"/>
  <c r="E1069" i="29"/>
  <c r="E1068" i="29"/>
  <c r="E1067" i="29"/>
  <c r="E1066" i="29"/>
  <c r="E1065" i="29"/>
  <c r="E1064" i="29"/>
  <c r="E1063" i="29"/>
  <c r="E1062" i="29"/>
  <c r="E1061" i="29"/>
  <c r="E1060" i="29"/>
  <c r="E1059" i="29"/>
  <c r="E1058" i="29"/>
  <c r="E1057" i="29"/>
  <c r="E1056" i="29"/>
  <c r="E1055" i="29"/>
  <c r="E1054" i="29"/>
  <c r="E1053" i="29"/>
  <c r="E1052" i="29"/>
  <c r="E1051" i="29"/>
  <c r="E1050" i="29"/>
  <c r="E1049" i="29"/>
  <c r="E1048" i="29"/>
  <c r="E1047" i="29"/>
  <c r="E1046" i="29"/>
  <c r="E1045" i="29"/>
  <c r="E1044" i="29"/>
  <c r="E1043" i="29"/>
  <c r="E1042" i="29"/>
  <c r="E1041" i="29"/>
  <c r="E1040" i="29"/>
  <c r="E1039" i="29"/>
  <c r="E1038" i="29"/>
  <c r="E1037" i="29"/>
  <c r="E1036" i="29"/>
  <c r="E1035" i="29"/>
  <c r="E1034" i="29"/>
  <c r="E1033" i="29"/>
  <c r="E1032" i="29"/>
  <c r="E1031" i="29"/>
  <c r="E1030" i="29"/>
  <c r="E1029" i="29"/>
  <c r="E1028" i="29"/>
  <c r="E1027" i="29"/>
  <c r="E1026" i="29"/>
  <c r="E1025" i="29"/>
  <c r="E1024" i="29"/>
  <c r="E1023" i="29"/>
  <c r="E1022" i="29"/>
  <c r="E1021" i="29"/>
  <c r="E1020" i="29"/>
  <c r="E1019" i="29"/>
  <c r="E1018" i="29"/>
  <c r="E1017" i="29"/>
  <c r="E1016" i="29"/>
  <c r="E1015" i="29"/>
  <c r="E1014" i="29"/>
  <c r="E1013" i="29"/>
  <c r="E1012" i="29"/>
  <c r="E1011" i="29"/>
  <c r="E1010" i="29"/>
  <c r="E1009" i="29"/>
  <c r="E1008" i="29"/>
  <c r="E1007" i="29"/>
  <c r="E1006" i="29"/>
  <c r="E1005" i="29"/>
  <c r="E1004" i="29"/>
  <c r="E1003" i="29"/>
  <c r="E1002" i="29"/>
  <c r="E1001" i="29"/>
  <c r="E1000" i="29"/>
  <c r="E999" i="29"/>
  <c r="E998" i="29"/>
  <c r="E997" i="29"/>
  <c r="E996" i="29"/>
  <c r="E995" i="29"/>
  <c r="E994" i="29"/>
  <c r="E993" i="29"/>
  <c r="E992" i="29"/>
  <c r="E991" i="29"/>
  <c r="E990" i="29"/>
  <c r="E989" i="29"/>
  <c r="E988" i="29"/>
  <c r="E987" i="29"/>
  <c r="E986" i="29"/>
  <c r="E985" i="29"/>
  <c r="E984" i="29"/>
  <c r="E983" i="29"/>
  <c r="E982" i="29"/>
  <c r="E981" i="29"/>
  <c r="E980" i="29"/>
  <c r="E979" i="29"/>
  <c r="E978" i="29"/>
  <c r="E977" i="29"/>
  <c r="E976" i="29"/>
  <c r="E975" i="29"/>
  <c r="E974" i="29"/>
  <c r="E973" i="29"/>
  <c r="E972" i="29"/>
  <c r="E971" i="29"/>
  <c r="E970" i="29"/>
  <c r="E969" i="29"/>
  <c r="E968" i="29"/>
  <c r="E967" i="29"/>
  <c r="E966" i="29"/>
  <c r="E965" i="29"/>
  <c r="E964" i="29"/>
  <c r="E963" i="29"/>
  <c r="E962" i="29"/>
  <c r="E961" i="29"/>
  <c r="E960" i="29"/>
  <c r="E959" i="29"/>
  <c r="E958" i="29"/>
  <c r="E957" i="29"/>
  <c r="E956" i="29"/>
  <c r="E955" i="29"/>
  <c r="E954" i="29"/>
  <c r="E953" i="29"/>
  <c r="E952" i="29"/>
  <c r="E951" i="29"/>
  <c r="E950" i="29"/>
  <c r="E949" i="29"/>
  <c r="E948" i="29"/>
  <c r="E947" i="29"/>
  <c r="E946" i="29"/>
  <c r="E945" i="29"/>
  <c r="E944" i="29"/>
  <c r="E943" i="29"/>
  <c r="E942" i="29"/>
  <c r="E941" i="29"/>
  <c r="E940" i="29"/>
  <c r="E939" i="29"/>
  <c r="E938" i="29"/>
  <c r="E937" i="29"/>
  <c r="E936" i="29"/>
  <c r="E935" i="29"/>
  <c r="E934" i="29"/>
  <c r="E933" i="29"/>
  <c r="E932" i="29"/>
  <c r="E931" i="29"/>
  <c r="E930" i="29"/>
  <c r="E929" i="29"/>
  <c r="E928" i="29"/>
  <c r="E927" i="29"/>
  <c r="E926" i="29"/>
  <c r="E925" i="29"/>
  <c r="E924" i="29"/>
  <c r="E923" i="29"/>
  <c r="E922" i="29"/>
  <c r="E921" i="29"/>
  <c r="E920" i="29"/>
  <c r="E919" i="29"/>
  <c r="E918" i="29"/>
  <c r="E917" i="29"/>
  <c r="E916" i="29"/>
  <c r="E915" i="29"/>
  <c r="E914" i="29"/>
  <c r="E913" i="29"/>
  <c r="E912" i="29"/>
  <c r="E911" i="29"/>
  <c r="E910" i="29"/>
  <c r="E909" i="29"/>
  <c r="E908" i="29"/>
  <c r="E907" i="29"/>
  <c r="E906" i="29"/>
  <c r="E901" i="29"/>
  <c r="E900" i="29"/>
  <c r="E899" i="29"/>
  <c r="E898" i="29"/>
  <c r="E897" i="29"/>
  <c r="E896" i="29"/>
  <c r="H38" i="7" l="1"/>
  <c r="F18" i="5" s="1"/>
  <c r="D76" i="6" l="1"/>
  <c r="C76" i="6"/>
  <c r="D49" i="6"/>
  <c r="C49" i="6"/>
  <c r="AF6" i="10"/>
  <c r="AF7" i="10"/>
  <c r="AF8" i="10"/>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1" i="10"/>
  <c r="AF72" i="10"/>
  <c r="AF73" i="10"/>
  <c r="AF74" i="10"/>
  <c r="AF75" i="10"/>
  <c r="AF76" i="10"/>
  <c r="AF77" i="10"/>
  <c r="AF78" i="10"/>
  <c r="AF79" i="10"/>
  <c r="AF80" i="10"/>
  <c r="AF81" i="10"/>
  <c r="AF82" i="10"/>
  <c r="AF83" i="10"/>
  <c r="AF84" i="10"/>
  <c r="AF85" i="10"/>
  <c r="AF86" i="10"/>
  <c r="AF87" i="10"/>
  <c r="AF88" i="10"/>
  <c r="AF89" i="10"/>
  <c r="AF90" i="10"/>
  <c r="AF91" i="10"/>
  <c r="AF92" i="10"/>
  <c r="AF93" i="10"/>
  <c r="AF94" i="10"/>
  <c r="AF95" i="10"/>
  <c r="AF96" i="10"/>
  <c r="AF97" i="10"/>
  <c r="AF98" i="10"/>
  <c r="AF99" i="10"/>
  <c r="AF100" i="10"/>
  <c r="AF101" i="10"/>
  <c r="AF102" i="10"/>
  <c r="AF103" i="10"/>
  <c r="AF104" i="10"/>
  <c r="AF105" i="10"/>
  <c r="AF106" i="10"/>
  <c r="AF107" i="10"/>
  <c r="AF108" i="10"/>
  <c r="AF109" i="10"/>
  <c r="AF110" i="10"/>
  <c r="AF111" i="10"/>
  <c r="AF112" i="10"/>
  <c r="AF113" i="10"/>
  <c r="AF114" i="10"/>
  <c r="AF115" i="10"/>
  <c r="AF116" i="10"/>
  <c r="AF117" i="10"/>
  <c r="AF118" i="10"/>
  <c r="AF119" i="10"/>
  <c r="AF120" i="10"/>
  <c r="AF121" i="10"/>
  <c r="AF122" i="10"/>
  <c r="AF123" i="10"/>
  <c r="AF124" i="10"/>
  <c r="AF125" i="10"/>
  <c r="AF126" i="10"/>
  <c r="AF127" i="10"/>
  <c r="AF128" i="10"/>
  <c r="AF129" i="10"/>
  <c r="AF130" i="10"/>
  <c r="AF131" i="10"/>
  <c r="AF132" i="10"/>
  <c r="AF133" i="10"/>
  <c r="AF134" i="10"/>
  <c r="AF135" i="10"/>
  <c r="AF136" i="10"/>
  <c r="AF137" i="10"/>
  <c r="AF138" i="10"/>
  <c r="AF139" i="10"/>
  <c r="AF140" i="10"/>
  <c r="AF141" i="10"/>
  <c r="AF142" i="10"/>
  <c r="AF143" i="10"/>
  <c r="AF144" i="10"/>
  <c r="AF145" i="10"/>
  <c r="AF146" i="10"/>
  <c r="AF147" i="10"/>
  <c r="AF148" i="10"/>
  <c r="AF149" i="10"/>
  <c r="AF150" i="10"/>
  <c r="AF151" i="10"/>
  <c r="AF152" i="10"/>
  <c r="AF153" i="10"/>
  <c r="AF154" i="10"/>
  <c r="AF155" i="10"/>
  <c r="AF156" i="10"/>
  <c r="AF157" i="10"/>
  <c r="AF158" i="10"/>
  <c r="AF159" i="10"/>
  <c r="AF160" i="10"/>
  <c r="AF161" i="10"/>
  <c r="AF162" i="10"/>
  <c r="AF163" i="10"/>
  <c r="AF164" i="10"/>
  <c r="AF165" i="10"/>
  <c r="AF166" i="10"/>
  <c r="AF167" i="10"/>
  <c r="AF168" i="10"/>
  <c r="AF4" i="10"/>
  <c r="AF5" i="10"/>
  <c r="E16" i="5" l="1"/>
  <c r="K36" i="7"/>
  <c r="O36" i="7" s="1"/>
  <c r="E15" i="5"/>
  <c r="K35" i="7"/>
  <c r="O35" i="7" s="1"/>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4" i="10"/>
  <c r="AL307" i="7" l="1"/>
  <c r="AL306" i="7"/>
  <c r="AL305" i="7"/>
  <c r="AL304" i="7"/>
  <c r="AL303" i="7"/>
  <c r="AL302" i="7"/>
  <c r="AL301" i="7"/>
  <c r="AL300" i="7"/>
  <c r="AL299" i="7"/>
  <c r="AL298" i="7"/>
  <c r="AL297" i="7"/>
  <c r="AL296" i="7"/>
  <c r="AL295" i="7"/>
  <c r="AL294" i="7"/>
  <c r="AL293" i="7"/>
  <c r="AL292" i="7"/>
  <c r="AL291" i="7"/>
  <c r="AL290" i="7"/>
  <c r="AL289" i="7"/>
  <c r="AL288" i="7"/>
  <c r="AL287" i="7"/>
  <c r="AL286" i="7"/>
  <c r="AL285" i="7"/>
  <c r="AL284" i="7"/>
  <c r="AL283" i="7"/>
  <c r="AL282" i="7"/>
  <c r="AL281" i="7"/>
  <c r="AL280" i="7"/>
  <c r="AL279" i="7"/>
  <c r="AL278" i="7"/>
  <c r="AL277" i="7"/>
  <c r="AL276" i="7"/>
  <c r="AL275" i="7"/>
  <c r="AL274" i="7"/>
  <c r="AL273" i="7"/>
  <c r="AL272" i="7"/>
  <c r="AL271" i="7"/>
  <c r="AL270" i="7"/>
  <c r="AL269" i="7"/>
  <c r="AL268" i="7"/>
  <c r="AL267" i="7"/>
  <c r="AL266" i="7"/>
  <c r="AL265" i="7"/>
  <c r="AL264" i="7"/>
  <c r="AL263" i="7"/>
  <c r="AL262" i="7"/>
  <c r="AL261" i="7"/>
  <c r="AL260" i="7"/>
  <c r="AL259" i="7"/>
  <c r="AL258" i="7"/>
  <c r="AL257" i="7"/>
  <c r="AL256" i="7"/>
  <c r="AL255" i="7"/>
  <c r="AL254" i="7"/>
  <c r="AL253" i="7"/>
  <c r="AL252" i="7"/>
  <c r="AL251" i="7"/>
  <c r="AL250" i="7"/>
  <c r="AL249" i="7"/>
  <c r="AL248" i="7"/>
  <c r="AL247" i="7"/>
  <c r="AL246" i="7"/>
  <c r="AL245" i="7"/>
  <c r="AL244" i="7"/>
  <c r="AL243" i="7"/>
  <c r="AL242" i="7"/>
  <c r="AL241" i="7"/>
  <c r="AL240" i="7"/>
  <c r="AL239" i="7"/>
  <c r="AL238" i="7"/>
  <c r="AL237" i="7"/>
  <c r="AL236" i="7"/>
  <c r="AL235" i="7"/>
  <c r="AL234" i="7"/>
  <c r="AL233" i="7"/>
  <c r="AL232" i="7"/>
  <c r="AL231" i="7"/>
  <c r="AL230" i="7"/>
  <c r="AL229" i="7"/>
  <c r="AL228" i="7"/>
  <c r="AL227" i="7"/>
  <c r="AL226" i="7"/>
  <c r="AL225" i="7"/>
  <c r="AL224" i="7"/>
  <c r="AL223" i="7"/>
  <c r="AL222" i="7"/>
  <c r="AL221" i="7"/>
  <c r="AL220" i="7"/>
  <c r="AL219" i="7"/>
  <c r="AL218" i="7"/>
  <c r="AL217" i="7"/>
  <c r="AL216" i="7"/>
  <c r="AL215" i="7"/>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AL151" i="7"/>
  <c r="AL150" i="7"/>
  <c r="AL149" i="7"/>
  <c r="AL148" i="7"/>
  <c r="AL147" i="7"/>
  <c r="AL146" i="7"/>
  <c r="AL145" i="7"/>
  <c r="AL144" i="7"/>
  <c r="AL143" i="7"/>
  <c r="AL142" i="7"/>
  <c r="AL141" i="7"/>
  <c r="AL140" i="7"/>
  <c r="AL139" i="7"/>
  <c r="AL138" i="7"/>
  <c r="AL137" i="7"/>
  <c r="AL136" i="7"/>
  <c r="AL135" i="7"/>
  <c r="AL134" i="7"/>
  <c r="AL133" i="7"/>
  <c r="AL132" i="7"/>
  <c r="AL131" i="7"/>
  <c r="AL130" i="7"/>
  <c r="AL129" i="7"/>
  <c r="AL128" i="7"/>
  <c r="AL127" i="7"/>
  <c r="AL126" i="7"/>
  <c r="AL125" i="7"/>
  <c r="AL124" i="7"/>
  <c r="AL123" i="7"/>
  <c r="AL122" i="7"/>
  <c r="AL121" i="7"/>
  <c r="AL120" i="7"/>
  <c r="AL119" i="7"/>
  <c r="AL118" i="7"/>
  <c r="AL117" i="7"/>
  <c r="AL116" i="7"/>
  <c r="AL115" i="7"/>
  <c r="AL114" i="7"/>
  <c r="AL113" i="7"/>
  <c r="AL112" i="7"/>
  <c r="AL111" i="7"/>
  <c r="AL110" i="7"/>
  <c r="AL109"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P33" i="6"/>
  <c r="P34" i="6" s="1"/>
  <c r="H50" i="7" l="1"/>
  <c r="AL56" i="7"/>
  <c r="AV56" i="7"/>
  <c r="H37" i="7"/>
  <c r="F17" i="5" s="1"/>
  <c r="CN130" i="1"/>
  <c r="CN131" i="1"/>
  <c r="CN132" i="1"/>
  <c r="CN133" i="1"/>
  <c r="CN134" i="1"/>
  <c r="CN135" i="1"/>
  <c r="CN136" i="1"/>
  <c r="CN137" i="1"/>
  <c r="CN138" i="1"/>
  <c r="CN139" i="1"/>
  <c r="CN140" i="1"/>
  <c r="CN141" i="1"/>
  <c r="CN142" i="1"/>
  <c r="CN143" i="1"/>
  <c r="CN144" i="1"/>
  <c r="CN145" i="1"/>
  <c r="CN146" i="1"/>
  <c r="CN147" i="1"/>
  <c r="CN148" i="1"/>
  <c r="CN149" i="1"/>
  <c r="CN150" i="1"/>
  <c r="CN151" i="1"/>
  <c r="CN152" i="1"/>
  <c r="CN153" i="1"/>
  <c r="CN154" i="1"/>
  <c r="CN155" i="1"/>
  <c r="CN156" i="1"/>
  <c r="CN157" i="1"/>
  <c r="CN158" i="1"/>
  <c r="CN159" i="1"/>
  <c r="CN160" i="1"/>
  <c r="CN161" i="1"/>
  <c r="CN162" i="1"/>
  <c r="CN163" i="1"/>
  <c r="CN164" i="1"/>
  <c r="CN165" i="1"/>
  <c r="CN166" i="1"/>
  <c r="CN167" i="1"/>
  <c r="CN168" i="1"/>
  <c r="CN169" i="1"/>
  <c r="CN170" i="1"/>
  <c r="CN171" i="1"/>
  <c r="CN172" i="1"/>
  <c r="CN173" i="1"/>
  <c r="CN174" i="1"/>
  <c r="CN175" i="1"/>
  <c r="CN176" i="1"/>
  <c r="CN177" i="1"/>
  <c r="CN178" i="1"/>
  <c r="CN179" i="1"/>
  <c r="CN180" i="1"/>
  <c r="CN181" i="1"/>
  <c r="CN182" i="1"/>
  <c r="CN183" i="1"/>
  <c r="CN184" i="1"/>
  <c r="CN185" i="1"/>
  <c r="CN186" i="1"/>
  <c r="CN187" i="1"/>
  <c r="CN188" i="1"/>
  <c r="CN189" i="1"/>
  <c r="CN190" i="1"/>
  <c r="CN191" i="1"/>
  <c r="CN192" i="1"/>
  <c r="CN193" i="1"/>
  <c r="CN194" i="1"/>
  <c r="CN195" i="1"/>
  <c r="CN196" i="1"/>
  <c r="CN197" i="1"/>
  <c r="CN198" i="1"/>
  <c r="CN199" i="1"/>
  <c r="CN200" i="1"/>
  <c r="CN201" i="1"/>
  <c r="CN202" i="1"/>
  <c r="CN203" i="1"/>
  <c r="CN204" i="1"/>
  <c r="CN205" i="1"/>
  <c r="CN206" i="1"/>
  <c r="CN207" i="1"/>
  <c r="CN208" i="1"/>
  <c r="CN209" i="1"/>
  <c r="CN210" i="1"/>
  <c r="CN211" i="1"/>
  <c r="CN212" i="1"/>
  <c r="CN213" i="1"/>
  <c r="CN214" i="1"/>
  <c r="CN215" i="1"/>
  <c r="CN216" i="1"/>
  <c r="CN217" i="1"/>
  <c r="CN218" i="1"/>
  <c r="CN219" i="1"/>
  <c r="CN220" i="1"/>
  <c r="CN221" i="1"/>
  <c r="CN222" i="1"/>
  <c r="CN223" i="1"/>
  <c r="CN224" i="1"/>
  <c r="CN225" i="1"/>
  <c r="CN226" i="1"/>
  <c r="CN227" i="1"/>
  <c r="CN228" i="1"/>
  <c r="CN229" i="1"/>
  <c r="CN230" i="1"/>
  <c r="CN231" i="1"/>
  <c r="CN11" i="1"/>
  <c r="CN12" i="1"/>
  <c r="CN13" i="1"/>
  <c r="CN14" i="1"/>
  <c r="CN15" i="1"/>
  <c r="CN16" i="1"/>
  <c r="CN17" i="1"/>
  <c r="CN18" i="1"/>
  <c r="CN19" i="1"/>
  <c r="CN20" i="1"/>
  <c r="CN21" i="1"/>
  <c r="CN22" i="1"/>
  <c r="CN23" i="1"/>
  <c r="CN24" i="1"/>
  <c r="CN25" i="1"/>
  <c r="CN26" i="1"/>
  <c r="CN27" i="1"/>
  <c r="CN28" i="1"/>
  <c r="CN29" i="1"/>
  <c r="CN30" i="1"/>
  <c r="CN31" i="1"/>
  <c r="CN32" i="1"/>
  <c r="CN33" i="1"/>
  <c r="CN34" i="1"/>
  <c r="CN35" i="1"/>
  <c r="CN36" i="1"/>
  <c r="CN37" i="1"/>
  <c r="CN38" i="1"/>
  <c r="CN39" i="1"/>
  <c r="CN40" i="1"/>
  <c r="CN41" i="1"/>
  <c r="CN42" i="1"/>
  <c r="CN43" i="1"/>
  <c r="CN44" i="1"/>
  <c r="CN45" i="1"/>
  <c r="CN46" i="1"/>
  <c r="CN47" i="1"/>
  <c r="CN48" i="1"/>
  <c r="CN49" i="1"/>
  <c r="CN50" i="1"/>
  <c r="CN51" i="1"/>
  <c r="CN52" i="1"/>
  <c r="CN53" i="1"/>
  <c r="CN54" i="1"/>
  <c r="CN55" i="1"/>
  <c r="CN56" i="1"/>
  <c r="CN57" i="1"/>
  <c r="CN58" i="1"/>
  <c r="CN59" i="1"/>
  <c r="CN60" i="1"/>
  <c r="CN61" i="1"/>
  <c r="CN62" i="1"/>
  <c r="CN63" i="1"/>
  <c r="CN64" i="1"/>
  <c r="CN65" i="1"/>
  <c r="CN66" i="1"/>
  <c r="CN67" i="1"/>
  <c r="CN68" i="1"/>
  <c r="CN69" i="1"/>
  <c r="CN70" i="1"/>
  <c r="CN71" i="1"/>
  <c r="CN72" i="1"/>
  <c r="CN73" i="1"/>
  <c r="CN74" i="1"/>
  <c r="CN75" i="1"/>
  <c r="CN76" i="1"/>
  <c r="CN77" i="1"/>
  <c r="CN78" i="1"/>
  <c r="CN79" i="1"/>
  <c r="CN80" i="1"/>
  <c r="CN81" i="1"/>
  <c r="CN82" i="1"/>
  <c r="CN83" i="1"/>
  <c r="CN84" i="1"/>
  <c r="CN85" i="1"/>
  <c r="CN86" i="1"/>
  <c r="CN87" i="1"/>
  <c r="CN88" i="1"/>
  <c r="CN89" i="1"/>
  <c r="CN90" i="1"/>
  <c r="CN91" i="1"/>
  <c r="CN92" i="1"/>
  <c r="CN93" i="1"/>
  <c r="CN94" i="1"/>
  <c r="CN95" i="1"/>
  <c r="CN96" i="1"/>
  <c r="CN97" i="1"/>
  <c r="CN98" i="1"/>
  <c r="CN99" i="1"/>
  <c r="CN100" i="1"/>
  <c r="CN101" i="1"/>
  <c r="CN102" i="1"/>
  <c r="CN103" i="1"/>
  <c r="CN104" i="1"/>
  <c r="CN105" i="1"/>
  <c r="CN106" i="1"/>
  <c r="CN107" i="1"/>
  <c r="CN108" i="1"/>
  <c r="CN109" i="1"/>
  <c r="CN110" i="1"/>
  <c r="CN111" i="1"/>
  <c r="CN112" i="1"/>
  <c r="CN113" i="1"/>
  <c r="CN114" i="1"/>
  <c r="CN115" i="1"/>
  <c r="CN116" i="1"/>
  <c r="CN117" i="1"/>
  <c r="CN118" i="1"/>
  <c r="CN119" i="1"/>
  <c r="CN120" i="1"/>
  <c r="CN121" i="1"/>
  <c r="CN122" i="1"/>
  <c r="CN123" i="1"/>
  <c r="CN124" i="1"/>
  <c r="CN125" i="1"/>
  <c r="CN126" i="1"/>
  <c r="CN127" i="1"/>
  <c r="CN128" i="1"/>
  <c r="CN129" i="1"/>
  <c r="CN10" i="1"/>
  <c r="CN9" i="1"/>
  <c r="E673" i="29"/>
  <c r="E672" i="29"/>
  <c r="E671" i="29"/>
  <c r="E670" i="29"/>
  <c r="E669" i="29"/>
  <c r="E668" i="29"/>
  <c r="E667" i="29"/>
  <c r="E666" i="29"/>
  <c r="E665" i="29"/>
  <c r="E664" i="29"/>
  <c r="E663" i="29"/>
  <c r="E662" i="29"/>
  <c r="E661" i="29"/>
  <c r="E660" i="29"/>
  <c r="E659" i="29"/>
  <c r="E658" i="29"/>
  <c r="E657" i="29"/>
  <c r="E656" i="29"/>
  <c r="E655" i="29"/>
  <c r="E654" i="29"/>
  <c r="E653" i="29"/>
  <c r="E652" i="29"/>
  <c r="E651" i="29"/>
  <c r="E650" i="29"/>
  <c r="E649" i="29"/>
  <c r="E648" i="29"/>
  <c r="E647" i="29"/>
  <c r="E646" i="29"/>
  <c r="E645" i="29"/>
  <c r="E644" i="29"/>
  <c r="E643" i="29"/>
  <c r="E642" i="29"/>
  <c r="E641" i="29"/>
  <c r="E640" i="29"/>
  <c r="E639" i="29"/>
  <c r="E638" i="29"/>
  <c r="E637" i="29"/>
  <c r="E636" i="29"/>
  <c r="E635" i="29"/>
  <c r="E634" i="29"/>
  <c r="E633" i="29"/>
  <c r="E632" i="29"/>
  <c r="E631" i="29"/>
  <c r="E630" i="29"/>
  <c r="E629" i="29"/>
  <c r="E628" i="29"/>
  <c r="E627" i="29"/>
  <c r="E626" i="29"/>
  <c r="E625" i="29"/>
  <c r="E624" i="29"/>
  <c r="E623" i="29"/>
  <c r="E622" i="29"/>
  <c r="E621" i="29"/>
  <c r="E620" i="29"/>
  <c r="E619" i="29"/>
  <c r="E618" i="29"/>
  <c r="E617" i="29"/>
  <c r="E616" i="29"/>
  <c r="E615" i="29"/>
  <c r="E614" i="29"/>
  <c r="E613" i="29"/>
  <c r="E612" i="29"/>
  <c r="E611" i="29"/>
  <c r="E610" i="29"/>
  <c r="E609" i="29"/>
  <c r="E608" i="29"/>
  <c r="E607" i="29"/>
  <c r="E606" i="29"/>
  <c r="E605" i="29"/>
  <c r="E604" i="29"/>
  <c r="E603" i="29"/>
  <c r="E602" i="29"/>
  <c r="E601" i="29"/>
  <c r="E600" i="29"/>
  <c r="E599" i="29"/>
  <c r="E598" i="29"/>
  <c r="E597" i="29"/>
  <c r="E596" i="29"/>
  <c r="E595" i="29"/>
  <c r="E594" i="29"/>
  <c r="E593" i="29"/>
  <c r="E592" i="29"/>
  <c r="E591" i="29"/>
  <c r="E590" i="29"/>
  <c r="E589" i="29"/>
  <c r="E588" i="29"/>
  <c r="E587" i="29"/>
  <c r="E586" i="29"/>
  <c r="E585" i="29"/>
  <c r="E584" i="29"/>
  <c r="E583" i="29"/>
  <c r="E582" i="29"/>
  <c r="E581" i="29"/>
  <c r="E580" i="29"/>
  <c r="E579" i="29"/>
  <c r="E578" i="29"/>
  <c r="E577" i="29"/>
  <c r="E576" i="29"/>
  <c r="E575" i="29"/>
  <c r="E574" i="29"/>
  <c r="E573" i="29"/>
  <c r="E572" i="29"/>
  <c r="E571" i="29"/>
  <c r="E570" i="29"/>
  <c r="E569" i="29"/>
  <c r="E568" i="29"/>
  <c r="E567" i="29"/>
  <c r="E566" i="29"/>
  <c r="E565" i="29"/>
  <c r="E564" i="29"/>
  <c r="E563" i="29"/>
  <c r="E562" i="29"/>
  <c r="E561" i="29"/>
  <c r="E560" i="29"/>
  <c r="E559" i="29"/>
  <c r="E558" i="29"/>
  <c r="E557" i="29"/>
  <c r="E556" i="29"/>
  <c r="E555" i="29"/>
  <c r="E554" i="29"/>
  <c r="E553" i="29"/>
  <c r="E552" i="29"/>
  <c r="E551" i="29"/>
  <c r="E550" i="29"/>
  <c r="E549" i="29"/>
  <c r="E548" i="29"/>
  <c r="E547" i="29"/>
  <c r="E546" i="29"/>
  <c r="E545" i="29"/>
  <c r="E544" i="29"/>
  <c r="E543" i="29"/>
  <c r="E542" i="29"/>
  <c r="E541" i="29"/>
  <c r="E540" i="29"/>
  <c r="E539" i="29"/>
  <c r="E538" i="29"/>
  <c r="E537" i="29"/>
  <c r="E536" i="29"/>
  <c r="E535" i="29"/>
  <c r="E534" i="29"/>
  <c r="E533" i="29"/>
  <c r="E532" i="29"/>
  <c r="E531" i="29"/>
  <c r="E530" i="29"/>
  <c r="E529" i="29"/>
  <c r="E528" i="29"/>
  <c r="E527" i="29"/>
  <c r="E526" i="29"/>
  <c r="E525" i="29"/>
  <c r="E524" i="29"/>
  <c r="E523" i="29"/>
  <c r="E522" i="29"/>
  <c r="E521" i="29"/>
  <c r="E520" i="29"/>
  <c r="E519" i="29"/>
  <c r="E518" i="29"/>
  <c r="E517" i="29"/>
  <c r="E516" i="29"/>
  <c r="E515" i="29"/>
  <c r="E514" i="29"/>
  <c r="E513" i="29"/>
  <c r="E512" i="29"/>
  <c r="E511" i="29"/>
  <c r="E510" i="29"/>
  <c r="E509" i="29"/>
  <c r="E508" i="29"/>
  <c r="E503" i="29"/>
  <c r="E502" i="29"/>
  <c r="E501" i="29"/>
  <c r="E500" i="29"/>
  <c r="E499" i="29"/>
  <c r="E498" i="29"/>
  <c r="E497" i="29"/>
  <c r="E496" i="29"/>
  <c r="E495" i="29"/>
  <c r="E494" i="29"/>
  <c r="E493" i="29"/>
  <c r="E492" i="29"/>
  <c r="E491" i="29"/>
  <c r="E490" i="29"/>
  <c r="E489" i="29"/>
  <c r="E488" i="29"/>
  <c r="E261" i="29"/>
  <c r="E260" i="29"/>
  <c r="E259" i="29"/>
  <c r="E258" i="29"/>
  <c r="E257" i="29"/>
  <c r="E256" i="29"/>
  <c r="E255" i="29"/>
  <c r="E254" i="29"/>
  <c r="E253" i="29"/>
  <c r="E252" i="29"/>
  <c r="E251" i="29"/>
  <c r="E250" i="29"/>
  <c r="E249" i="29"/>
  <c r="E248" i="29"/>
  <c r="E247" i="29"/>
  <c r="E246" i="29"/>
  <c r="E245" i="29"/>
  <c r="E244" i="29"/>
  <c r="E243" i="29"/>
  <c r="E242" i="29"/>
  <c r="E241" i="29"/>
  <c r="E240" i="29"/>
  <c r="E239" i="29"/>
  <c r="E238" i="29"/>
  <c r="E237" i="29"/>
  <c r="E236" i="29"/>
  <c r="E235" i="29"/>
  <c r="E234" i="29"/>
  <c r="E233" i="29"/>
  <c r="E232" i="29"/>
  <c r="E231" i="29"/>
  <c r="E230" i="29"/>
  <c r="E229" i="29"/>
  <c r="E228" i="29"/>
  <c r="E227" i="29"/>
  <c r="E226" i="29"/>
  <c r="E225" i="29"/>
  <c r="E224" i="29"/>
  <c r="E223" i="29"/>
  <c r="E222" i="29"/>
  <c r="E221" i="29"/>
  <c r="E220" i="29"/>
  <c r="E219" i="29"/>
  <c r="E218" i="29"/>
  <c r="E217" i="29"/>
  <c r="E216" i="29"/>
  <c r="E215" i="29"/>
  <c r="E214" i="29"/>
  <c r="E213" i="29"/>
  <c r="E212" i="29"/>
  <c r="E211" i="29"/>
  <c r="E210" i="29"/>
  <c r="E209" i="29"/>
  <c r="E208" i="29"/>
  <c r="E207" i="29"/>
  <c r="E206" i="29"/>
  <c r="E205" i="29"/>
  <c r="E204" i="29"/>
  <c r="E203" i="29"/>
  <c r="E202" i="29"/>
  <c r="E201" i="29"/>
  <c r="E200" i="29"/>
  <c r="E199" i="29"/>
  <c r="E198" i="29"/>
  <c r="E197" i="29"/>
  <c r="E196" i="29"/>
  <c r="E195" i="29"/>
  <c r="E194" i="29"/>
  <c r="E193" i="29"/>
  <c r="E192" i="29"/>
  <c r="E191" i="29"/>
  <c r="E190" i="29"/>
  <c r="E189" i="29"/>
  <c r="E188" i="29"/>
  <c r="E187" i="29"/>
  <c r="E186" i="29"/>
  <c r="E185" i="29"/>
  <c r="E184" i="29"/>
  <c r="E183" i="29"/>
  <c r="E182" i="29"/>
  <c r="E181" i="29"/>
  <c r="E180" i="29"/>
  <c r="E179" i="29"/>
  <c r="E178" i="29"/>
  <c r="E177" i="29"/>
  <c r="E176" i="29"/>
  <c r="E175" i="29"/>
  <c r="E174" i="29"/>
  <c r="E173" i="29"/>
  <c r="E172" i="29"/>
  <c r="E171" i="29"/>
  <c r="E170" i="29"/>
  <c r="E169" i="29"/>
  <c r="E168" i="29"/>
  <c r="E167" i="29"/>
  <c r="E166" i="29"/>
  <c r="E165" i="29"/>
  <c r="E164" i="29"/>
  <c r="E163" i="29"/>
  <c r="E162" i="29"/>
  <c r="E161" i="29"/>
  <c r="E160" i="29"/>
  <c r="E159" i="29"/>
  <c r="E158" i="29"/>
  <c r="E157" i="29"/>
  <c r="E156" i="29"/>
  <c r="E155" i="29"/>
  <c r="E154" i="29"/>
  <c r="E153" i="29"/>
  <c r="E152" i="29"/>
  <c r="E151" i="29"/>
  <c r="E150" i="29"/>
  <c r="E149" i="29"/>
  <c r="E148" i="29"/>
  <c r="E147" i="29"/>
  <c r="E146" i="29"/>
  <c r="E145" i="29"/>
  <c r="E144" i="29"/>
  <c r="E143" i="29"/>
  <c r="E142" i="29"/>
  <c r="E141" i="29"/>
  <c r="E140" i="29"/>
  <c r="E139" i="29"/>
  <c r="E138" i="29"/>
  <c r="E137" i="29"/>
  <c r="E136" i="29"/>
  <c r="E135" i="29"/>
  <c r="E134" i="29"/>
  <c r="E133" i="29"/>
  <c r="E132" i="29"/>
  <c r="E131" i="29"/>
  <c r="E130" i="29"/>
  <c r="E129" i="29"/>
  <c r="E128" i="29"/>
  <c r="E127" i="29"/>
  <c r="E126" i="29"/>
  <c r="E125" i="29"/>
  <c r="E124" i="29"/>
  <c r="E123" i="29"/>
  <c r="E122" i="29"/>
  <c r="E121" i="29"/>
  <c r="E120" i="29"/>
  <c r="E119" i="29"/>
  <c r="E118" i="29"/>
  <c r="E117" i="29"/>
  <c r="E116" i="29"/>
  <c r="E115" i="29"/>
  <c r="E114" i="29"/>
  <c r="E113" i="29"/>
  <c r="E112" i="29"/>
  <c r="E111" i="29"/>
  <c r="E110" i="29"/>
  <c r="E109" i="29"/>
  <c r="E108" i="29"/>
  <c r="E107" i="29"/>
  <c r="E106" i="29"/>
  <c r="E105" i="29"/>
  <c r="E104" i="29"/>
  <c r="E103" i="29"/>
  <c r="E102" i="29"/>
  <c r="E101" i="29"/>
  <c r="E100" i="29"/>
  <c r="E99" i="29"/>
  <c r="E98" i="29"/>
  <c r="E97" i="29"/>
  <c r="E96" i="29"/>
  <c r="E95" i="29"/>
  <c r="E94" i="29"/>
  <c r="E93" i="29"/>
  <c r="E92" i="29"/>
  <c r="E91" i="29"/>
  <c r="E90" i="29"/>
  <c r="E89" i="29"/>
  <c r="E88" i="29"/>
  <c r="E87" i="29"/>
  <c r="E86" i="29"/>
  <c r="E85" i="29"/>
  <c r="E84" i="29"/>
  <c r="E83" i="29"/>
  <c r="E82" i="29"/>
  <c r="E81" i="29"/>
  <c r="S67" i="29"/>
  <c r="R67" i="29"/>
  <c r="Q67" i="29"/>
  <c r="P67" i="29"/>
  <c r="O67" i="29"/>
  <c r="N67" i="29"/>
  <c r="M67" i="29"/>
  <c r="L67" i="29"/>
  <c r="K67" i="29"/>
  <c r="J67" i="29"/>
  <c r="I67" i="29"/>
  <c r="H67" i="29"/>
  <c r="S66" i="29"/>
  <c r="R66" i="29"/>
  <c r="Q66" i="29"/>
  <c r="P66" i="29"/>
  <c r="O66" i="29"/>
  <c r="N66" i="29"/>
  <c r="M66" i="29"/>
  <c r="L66" i="29"/>
  <c r="K66" i="29"/>
  <c r="J66" i="29"/>
  <c r="I66" i="29"/>
  <c r="H66" i="29"/>
  <c r="M65" i="29"/>
  <c r="L65" i="29"/>
  <c r="K65" i="29"/>
  <c r="J65" i="29"/>
  <c r="I65" i="29"/>
  <c r="H65" i="29"/>
  <c r="S64" i="29"/>
  <c r="R64" i="29"/>
  <c r="Q64" i="29"/>
  <c r="P64" i="29"/>
  <c r="O64" i="29"/>
  <c r="N64" i="29"/>
  <c r="M64" i="29"/>
  <c r="L64" i="29"/>
  <c r="K64" i="29"/>
  <c r="J64" i="29"/>
  <c r="I64" i="29"/>
  <c r="H64" i="29"/>
  <c r="U50" i="7" l="1"/>
  <c r="L18" i="2"/>
  <c r="L19" i="2"/>
  <c r="J19" i="2" s="1"/>
  <c r="L17" i="2"/>
  <c r="L16" i="2"/>
  <c r="L15" i="2"/>
  <c r="L14" i="2"/>
  <c r="J14" i="2" s="1"/>
  <c r="F52" i="5" l="1"/>
  <c r="G52" i="5"/>
  <c r="H52" i="5"/>
  <c r="E52" i="5"/>
  <c r="F39" i="5"/>
  <c r="G39" i="5"/>
  <c r="H39" i="5"/>
  <c r="E39" i="5"/>
  <c r="X10" i="8" l="1"/>
  <c r="W10" i="8"/>
  <c r="Y10" i="8" l="1"/>
  <c r="Q10" i="8" s="1"/>
  <c r="V53" i="8"/>
  <c r="U53" i="8"/>
  <c r="V52" i="8"/>
  <c r="U52" i="8"/>
  <c r="U42" i="8"/>
  <c r="EK9" i="1"/>
  <c r="EH9" i="1"/>
  <c r="EF9" i="1"/>
  <c r="EE9" i="1"/>
  <c r="EB9" i="1"/>
  <c r="DE9" i="1"/>
  <c r="Y51" i="8"/>
  <c r="Q51" i="8" s="1"/>
  <c r="Y41" i="8"/>
  <c r="Q166" i="11"/>
  <c r="P166" i="11"/>
  <c r="Q165" i="11"/>
  <c r="P165" i="11"/>
  <c r="N161" i="11" l="1"/>
  <c r="N160" i="11"/>
  <c r="N159" i="11"/>
  <c r="N158" i="11"/>
  <c r="N157" i="11"/>
  <c r="N156" i="11"/>
  <c r="N155" i="11"/>
  <c r="N154" i="11"/>
  <c r="N153" i="11"/>
  <c r="N152" i="11"/>
  <c r="N151" i="11"/>
  <c r="N149" i="11"/>
  <c r="N148" i="11"/>
  <c r="N147" i="11"/>
  <c r="N146" i="11"/>
  <c r="N145" i="11"/>
  <c r="N144" i="11"/>
  <c r="N143" i="11"/>
  <c r="N142" i="11"/>
  <c r="N141" i="11"/>
  <c r="N140" i="11"/>
  <c r="N139" i="11"/>
  <c r="N138" i="11"/>
  <c r="N137" i="11"/>
  <c r="N136" i="11"/>
  <c r="N135" i="11"/>
  <c r="N134" i="11"/>
  <c r="N133" i="11"/>
  <c r="N132" i="11"/>
  <c r="N131" i="11"/>
  <c r="N130" i="11"/>
  <c r="N129" i="11"/>
  <c r="N128" i="11"/>
  <c r="N127" i="11"/>
  <c r="N126" i="11"/>
  <c r="N125" i="11"/>
  <c r="N124" i="11"/>
  <c r="N123" i="11"/>
  <c r="N122" i="11"/>
  <c r="N121" i="11"/>
  <c r="N120" i="11"/>
  <c r="N119" i="11"/>
  <c r="N118" i="11"/>
  <c r="N117" i="11"/>
  <c r="N116" i="11"/>
  <c r="N115" i="11"/>
  <c r="N114" i="11"/>
  <c r="N113" i="11"/>
  <c r="N112" i="11"/>
  <c r="N111" i="11"/>
  <c r="N110" i="11"/>
  <c r="N109" i="11"/>
  <c r="N108" i="11"/>
  <c r="N107" i="11"/>
  <c r="N106" i="11"/>
  <c r="N105" i="11"/>
  <c r="N104" i="11"/>
  <c r="N103" i="11"/>
  <c r="N102" i="11"/>
  <c r="N101" i="11"/>
  <c r="N100" i="11"/>
  <c r="N99" i="11"/>
  <c r="N98" i="11"/>
  <c r="N97" i="11"/>
  <c r="N96" i="11"/>
  <c r="N95" i="11"/>
  <c r="N94" i="11"/>
  <c r="N93" i="11"/>
  <c r="N92" i="11"/>
  <c r="N91" i="11"/>
  <c r="N90" i="11"/>
  <c r="N89" i="11"/>
  <c r="N88" i="11"/>
  <c r="N87" i="11"/>
  <c r="N86" i="11"/>
  <c r="N85" i="11"/>
  <c r="N84" i="11"/>
  <c r="N83" i="11"/>
  <c r="N82" i="11"/>
  <c r="N81" i="11"/>
  <c r="N80" i="11"/>
  <c r="N79" i="11"/>
  <c r="N78" i="11"/>
  <c r="N77" i="11"/>
  <c r="N76" i="11"/>
  <c r="N75" i="11"/>
  <c r="N74" i="11"/>
  <c r="N73" i="11"/>
  <c r="N72" i="11"/>
  <c r="N71" i="11"/>
  <c r="N70" i="11"/>
  <c r="N69" i="11"/>
  <c r="N68" i="11"/>
  <c r="N67" i="11"/>
  <c r="N66" i="11"/>
  <c r="N65" i="11"/>
  <c r="N64" i="11"/>
  <c r="N63" i="11"/>
  <c r="N62" i="11"/>
  <c r="N61" i="11"/>
  <c r="N60" i="11"/>
  <c r="N59" i="11"/>
  <c r="N58" i="11"/>
  <c r="N57" i="11"/>
  <c r="N56" i="11"/>
  <c r="N55" i="11"/>
  <c r="N54" i="11"/>
  <c r="N53" i="11"/>
  <c r="N52" i="11"/>
  <c r="N51" i="11"/>
  <c r="N50" i="11"/>
  <c r="N49" i="11"/>
  <c r="N48" i="11"/>
  <c r="N47" i="11"/>
  <c r="N46" i="11"/>
  <c r="N45" i="11"/>
  <c r="N44" i="11"/>
  <c r="N43" i="11"/>
  <c r="N42" i="11"/>
  <c r="N41" i="11"/>
  <c r="N38" i="11"/>
  <c r="N37" i="11"/>
  <c r="N36" i="11"/>
  <c r="N35" i="11"/>
  <c r="N34" i="11"/>
  <c r="N33" i="11"/>
  <c r="N32" i="11"/>
  <c r="N31" i="11"/>
  <c r="N30" i="11"/>
  <c r="N29" i="11"/>
  <c r="N28" i="11"/>
  <c r="N27" i="11"/>
  <c r="N26" i="11"/>
  <c r="N25" i="11"/>
  <c r="N24" i="11"/>
  <c r="N23" i="11"/>
  <c r="N22" i="11"/>
  <c r="N21" i="11"/>
  <c r="N20" i="11"/>
  <c r="N19" i="11"/>
  <c r="N18" i="11"/>
  <c r="N17" i="11"/>
  <c r="N16" i="11"/>
  <c r="N15" i="11"/>
  <c r="N14" i="11"/>
  <c r="N13" i="11"/>
  <c r="N12" i="11"/>
  <c r="N11" i="11"/>
  <c r="N10" i="11"/>
  <c r="K161" i="11"/>
  <c r="K160" i="11"/>
  <c r="K159" i="11"/>
  <c r="K158" i="11"/>
  <c r="K157" i="11"/>
  <c r="K156" i="11"/>
  <c r="K155" i="11"/>
  <c r="K154" i="11"/>
  <c r="K153" i="11"/>
  <c r="K152" i="11"/>
  <c r="K151"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Z161" i="11" l="1"/>
  <c r="Z160" i="11"/>
  <c r="Z159" i="11"/>
  <c r="Z158" i="11"/>
  <c r="Z157" i="11"/>
  <c r="Z156" i="11"/>
  <c r="Z155" i="11"/>
  <c r="Z154" i="11"/>
  <c r="Z153" i="11"/>
  <c r="Z152" i="11"/>
  <c r="Z151" i="11"/>
  <c r="Z149" i="11"/>
  <c r="Z148" i="11"/>
  <c r="Z147" i="11"/>
  <c r="Z146" i="11"/>
  <c r="Z145" i="11"/>
  <c r="Z144" i="11"/>
  <c r="Z143" i="11"/>
  <c r="Z142" i="11"/>
  <c r="Z141" i="11"/>
  <c r="Z140" i="11"/>
  <c r="Z139" i="11"/>
  <c r="Z138" i="11"/>
  <c r="Z137" i="11"/>
  <c r="Z136" i="11"/>
  <c r="Z135" i="11"/>
  <c r="Z134" i="11"/>
  <c r="Z133" i="11"/>
  <c r="Z132" i="11"/>
  <c r="Z131" i="11"/>
  <c r="Z130" i="11"/>
  <c r="Z129" i="11"/>
  <c r="Z128" i="11"/>
  <c r="Z127" i="11"/>
  <c r="Z126" i="11"/>
  <c r="Z125" i="11"/>
  <c r="Z124" i="11"/>
  <c r="Z123" i="11"/>
  <c r="Z122" i="11"/>
  <c r="Z121" i="11"/>
  <c r="Z120" i="11"/>
  <c r="Z119"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3" i="11"/>
  <c r="Z72" i="11"/>
  <c r="Z71" i="11"/>
  <c r="Z70" i="11"/>
  <c r="Z69" i="11"/>
  <c r="Z68" i="11"/>
  <c r="Z67" i="11"/>
  <c r="Z66" i="11"/>
  <c r="Z65" i="11"/>
  <c r="Z64" i="11"/>
  <c r="Z63" i="11"/>
  <c r="Z62" i="11"/>
  <c r="Z61" i="11"/>
  <c r="Z60" i="11"/>
  <c r="Z59" i="11"/>
  <c r="Z58" i="11"/>
  <c r="Z57" i="11"/>
  <c r="Z56" i="11"/>
  <c r="Z55" i="11"/>
  <c r="Z54" i="11"/>
  <c r="Z53" i="11"/>
  <c r="Z52" i="11"/>
  <c r="Z51" i="11"/>
  <c r="Z50" i="11"/>
  <c r="Z49" i="11"/>
  <c r="Z48" i="11"/>
  <c r="Z47" i="11"/>
  <c r="Z46" i="11"/>
  <c r="Z45" i="11"/>
  <c r="Z44" i="11"/>
  <c r="Z43" i="11"/>
  <c r="Z42" i="11"/>
  <c r="Z41" i="11"/>
  <c r="Z39" i="11"/>
  <c r="Z38" i="11"/>
  <c r="Z37" i="11"/>
  <c r="Z36" i="11"/>
  <c r="Z35" i="11"/>
  <c r="Z34" i="11"/>
  <c r="Z33" i="11"/>
  <c r="Z32" i="11"/>
  <c r="Z31" i="11"/>
  <c r="Z30" i="11"/>
  <c r="Z29" i="11"/>
  <c r="Z28" i="11"/>
  <c r="Z27" i="11"/>
  <c r="Z26" i="11"/>
  <c r="Z25" i="11"/>
  <c r="Z24" i="11"/>
  <c r="Z23" i="11"/>
  <c r="Z22" i="11"/>
  <c r="Z21" i="11"/>
  <c r="Z20" i="11"/>
  <c r="Z19" i="11"/>
  <c r="Z18" i="11"/>
  <c r="Z17" i="11"/>
  <c r="Z16" i="11"/>
  <c r="Z15" i="11"/>
  <c r="Z14" i="11"/>
  <c r="Z13" i="11"/>
  <c r="Z12" i="11"/>
  <c r="Z11" i="11"/>
  <c r="Z10" i="11"/>
  <c r="H51" i="8" l="1"/>
  <c r="I51" i="8"/>
  <c r="E40" i="5" l="1"/>
  <c r="F40" i="5" l="1"/>
  <c r="T14" i="8"/>
  <c r="G40" i="5"/>
  <c r="U14" i="8"/>
  <c r="H40" i="5"/>
  <c r="V14" i="8"/>
  <c r="V35" i="8"/>
  <c r="U35" i="8"/>
  <c r="T35" i="8"/>
  <c r="S35" i="8"/>
  <c r="V34" i="8"/>
  <c r="U34" i="8"/>
  <c r="T34" i="8"/>
  <c r="S34" i="8"/>
  <c r="X29" i="8"/>
  <c r="Y29" i="8" s="1"/>
  <c r="Q29" i="8" s="1"/>
  <c r="I33" i="8"/>
  <c r="H33" i="8"/>
  <c r="G33" i="8"/>
  <c r="F33" i="8"/>
  <c r="H53" i="5" l="1"/>
  <c r="DQ9" i="1"/>
  <c r="E53" i="5"/>
  <c r="DN9" i="1"/>
  <c r="F53" i="5"/>
  <c r="DO9" i="1"/>
  <c r="G53" i="5"/>
  <c r="DP9" i="1"/>
  <c r="Y14" i="8"/>
  <c r="Q14" i="8" s="1"/>
  <c r="Y34" i="8"/>
  <c r="Q34" i="8" s="1"/>
  <c r="Y35" i="8"/>
  <c r="Q35" i="8" s="1"/>
  <c r="B53" i="5" l="1"/>
  <c r="E64" i="5" l="1"/>
  <c r="F59" i="5"/>
  <c r="E59" i="5"/>
  <c r="Y53" i="8" l="1"/>
  <c r="Q53" i="8" s="1"/>
  <c r="Y52" i="8"/>
  <c r="Q52" i="8" s="1"/>
  <c r="V42" i="8"/>
  <c r="S6" i="8" s="1"/>
  <c r="Q41" i="8"/>
  <c r="DD9" i="1" l="1"/>
  <c r="W151" i="11"/>
  <c r="W161" i="11" l="1"/>
  <c r="W160" i="11"/>
  <c r="W159" i="11"/>
  <c r="W158" i="11"/>
  <c r="W157" i="11"/>
  <c r="W156" i="11"/>
  <c r="W155" i="11"/>
  <c r="W154" i="11"/>
  <c r="W153" i="11"/>
  <c r="W152" i="11"/>
  <c r="W149" i="11"/>
  <c r="W148" i="11"/>
  <c r="W147" i="11"/>
  <c r="W146" i="11"/>
  <c r="W145" i="11"/>
  <c r="W144" i="11"/>
  <c r="W143" i="11"/>
  <c r="W142" i="11"/>
  <c r="W141" i="11"/>
  <c r="W140" i="11"/>
  <c r="W139" i="11"/>
  <c r="W138" i="11"/>
  <c r="W137" i="11"/>
  <c r="W136" i="11"/>
  <c r="W135" i="11"/>
  <c r="W134" i="11"/>
  <c r="W133" i="11"/>
  <c r="W132" i="11"/>
  <c r="W131" i="11"/>
  <c r="W130" i="11"/>
  <c r="W129" i="11"/>
  <c r="W128" i="11"/>
  <c r="W127" i="11"/>
  <c r="W126" i="11"/>
  <c r="W125" i="11"/>
  <c r="W124" i="11"/>
  <c r="W123" i="11"/>
  <c r="W122" i="11"/>
  <c r="W121" i="11"/>
  <c r="W120" i="11"/>
  <c r="W119" i="11"/>
  <c r="W118" i="11"/>
  <c r="W117" i="11"/>
  <c r="W116" i="11"/>
  <c r="W115" i="11"/>
  <c r="W114" i="11"/>
  <c r="W113" i="11"/>
  <c r="W112" i="11"/>
  <c r="W111" i="11"/>
  <c r="W110" i="11"/>
  <c r="W109" i="11"/>
  <c r="W108" i="11"/>
  <c r="W107" i="11"/>
  <c r="W106" i="11"/>
  <c r="W105" i="11"/>
  <c r="W104" i="11"/>
  <c r="W103" i="11"/>
  <c r="W102" i="11"/>
  <c r="W101" i="11"/>
  <c r="W100" i="11"/>
  <c r="W99" i="11"/>
  <c r="W95" i="11"/>
  <c r="W98" i="11"/>
  <c r="W97" i="11"/>
  <c r="W96"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59" i="11"/>
  <c r="W58" i="11"/>
  <c r="W57" i="11"/>
  <c r="W55" i="11"/>
  <c r="W54" i="11"/>
  <c r="W53" i="11"/>
  <c r="W52" i="11"/>
  <c r="W51" i="11"/>
  <c r="W50" i="11"/>
  <c r="W49" i="11"/>
  <c r="W48" i="11"/>
  <c r="W47" i="11"/>
  <c r="W46" i="11"/>
  <c r="W45" i="11"/>
  <c r="W44" i="11"/>
  <c r="W43" i="11"/>
  <c r="W42" i="11"/>
  <c r="W41" i="11"/>
  <c r="W39" i="11"/>
  <c r="W38" i="11"/>
  <c r="W37" i="11"/>
  <c r="W36" i="11"/>
  <c r="W35" i="11"/>
  <c r="W34" i="11"/>
  <c r="W33" i="11"/>
  <c r="W32" i="11"/>
  <c r="W31" i="11"/>
  <c r="W30" i="11"/>
  <c r="W29" i="11"/>
  <c r="W28" i="11"/>
  <c r="W27" i="11"/>
  <c r="W26" i="11"/>
  <c r="W25" i="11"/>
  <c r="W24" i="11"/>
  <c r="W23" i="11"/>
  <c r="W22" i="11"/>
  <c r="W21" i="11"/>
  <c r="W20" i="11"/>
  <c r="W19" i="11"/>
  <c r="W18" i="11"/>
  <c r="W17" i="11"/>
  <c r="W16" i="11"/>
  <c r="W15" i="11"/>
  <c r="W14" i="11"/>
  <c r="W13" i="11"/>
  <c r="W12" i="11"/>
  <c r="W11" i="11"/>
  <c r="W10" i="11"/>
  <c r="X33" i="7" l="1" a="1"/>
  <c r="X33" i="7" s="1"/>
  <c r="X34" i="7" a="1"/>
  <c r="X34" i="7" s="1"/>
  <c r="Y34" i="7" l="1"/>
  <c r="Y32" i="7" s="1"/>
  <c r="X32" i="7" l="1"/>
  <c r="H32" i="7" l="1"/>
  <c r="H34" i="7"/>
  <c r="F14" i="5" s="1"/>
  <c r="H35" i="7"/>
  <c r="H36" i="7"/>
  <c r="H39" i="7" l="1"/>
  <c r="AR307" i="7" l="1"/>
  <c r="AR306" i="7"/>
  <c r="AR305" i="7"/>
  <c r="AR304" i="7"/>
  <c r="AR303" i="7"/>
  <c r="AR302" i="7"/>
  <c r="AR301" i="7"/>
  <c r="AR300" i="7"/>
  <c r="AR299" i="7"/>
  <c r="AR298" i="7"/>
  <c r="AR297" i="7"/>
  <c r="AR296" i="7"/>
  <c r="AR295" i="7"/>
  <c r="AR294" i="7"/>
  <c r="AR293" i="7"/>
  <c r="AR292" i="7"/>
  <c r="AR291" i="7"/>
  <c r="AR290" i="7"/>
  <c r="AR289" i="7"/>
  <c r="AR288" i="7"/>
  <c r="AR287" i="7"/>
  <c r="AR286" i="7"/>
  <c r="AR285" i="7"/>
  <c r="AR284" i="7"/>
  <c r="AR283" i="7"/>
  <c r="AR282" i="7"/>
  <c r="AR281" i="7"/>
  <c r="AR280" i="7"/>
  <c r="AR279" i="7"/>
  <c r="AR278" i="7"/>
  <c r="AR277" i="7"/>
  <c r="AR276" i="7"/>
  <c r="AR275" i="7"/>
  <c r="AR274" i="7"/>
  <c r="AR273" i="7"/>
  <c r="AR272" i="7"/>
  <c r="AR271" i="7"/>
  <c r="AR270" i="7"/>
  <c r="AR269" i="7"/>
  <c r="AR268" i="7"/>
  <c r="AR267" i="7"/>
  <c r="AR266" i="7"/>
  <c r="AR265" i="7"/>
  <c r="AR264" i="7"/>
  <c r="AR263" i="7"/>
  <c r="AR262" i="7"/>
  <c r="AR261" i="7"/>
  <c r="AR260" i="7"/>
  <c r="AR259" i="7"/>
  <c r="AR258" i="7"/>
  <c r="AR257" i="7"/>
  <c r="AR256" i="7"/>
  <c r="AR255" i="7"/>
  <c r="AR254" i="7"/>
  <c r="AR253" i="7"/>
  <c r="AR252" i="7"/>
  <c r="AR251" i="7"/>
  <c r="AR250" i="7"/>
  <c r="AR249" i="7"/>
  <c r="AR248" i="7"/>
  <c r="AR247" i="7"/>
  <c r="AR246" i="7"/>
  <c r="AR245" i="7"/>
  <c r="AR244" i="7"/>
  <c r="AR243" i="7"/>
  <c r="AR242" i="7"/>
  <c r="AR241" i="7"/>
  <c r="AR240" i="7"/>
  <c r="AR239" i="7"/>
  <c r="AR238" i="7"/>
  <c r="AR237" i="7"/>
  <c r="AR236" i="7"/>
  <c r="AR235" i="7"/>
  <c r="AR234" i="7"/>
  <c r="AR233" i="7"/>
  <c r="AR232" i="7"/>
  <c r="AR231" i="7"/>
  <c r="AR230" i="7"/>
  <c r="AR229" i="7"/>
  <c r="AR228" i="7"/>
  <c r="AR227" i="7"/>
  <c r="AR226" i="7"/>
  <c r="AR225" i="7"/>
  <c r="AR224" i="7"/>
  <c r="AR223" i="7"/>
  <c r="AR222" i="7"/>
  <c r="AR221" i="7"/>
  <c r="AR220" i="7"/>
  <c r="AR219" i="7"/>
  <c r="AR218" i="7"/>
  <c r="AR217" i="7"/>
  <c r="AR216" i="7"/>
  <c r="AR215" i="7"/>
  <c r="AR214" i="7"/>
  <c r="AR213" i="7"/>
  <c r="AR212" i="7"/>
  <c r="AR211" i="7"/>
  <c r="AR210" i="7"/>
  <c r="AR209" i="7"/>
  <c r="AR208" i="7"/>
  <c r="AR207" i="7"/>
  <c r="AR206" i="7"/>
  <c r="AR205" i="7"/>
  <c r="AR204" i="7"/>
  <c r="AR203" i="7"/>
  <c r="AR202" i="7"/>
  <c r="AR201" i="7"/>
  <c r="AR200" i="7"/>
  <c r="AR199" i="7"/>
  <c r="AR198" i="7"/>
  <c r="AR197" i="7"/>
  <c r="AR196" i="7"/>
  <c r="AR195" i="7"/>
  <c r="AR194" i="7"/>
  <c r="AR193" i="7"/>
  <c r="AR192" i="7"/>
  <c r="AR191" i="7"/>
  <c r="AR190" i="7"/>
  <c r="AR189" i="7"/>
  <c r="AR188" i="7"/>
  <c r="AR187" i="7"/>
  <c r="AR186" i="7"/>
  <c r="AR185" i="7"/>
  <c r="AR184" i="7"/>
  <c r="AR183" i="7"/>
  <c r="AR182" i="7"/>
  <c r="AR181" i="7"/>
  <c r="AR180" i="7"/>
  <c r="AR179" i="7"/>
  <c r="AR178" i="7"/>
  <c r="AR177" i="7"/>
  <c r="AR176" i="7"/>
  <c r="AR175" i="7"/>
  <c r="AR174" i="7"/>
  <c r="AR173" i="7"/>
  <c r="AR172" i="7"/>
  <c r="AR171" i="7"/>
  <c r="AR170" i="7"/>
  <c r="AR169" i="7"/>
  <c r="AR168" i="7"/>
  <c r="AR167" i="7"/>
  <c r="AR166" i="7"/>
  <c r="AR165" i="7"/>
  <c r="AR164" i="7"/>
  <c r="AR163" i="7"/>
  <c r="AR162" i="7"/>
  <c r="AR161" i="7"/>
  <c r="AR160" i="7"/>
  <c r="AR159" i="7"/>
  <c r="AR158" i="7"/>
  <c r="AR157" i="7"/>
  <c r="AR156" i="7"/>
  <c r="AR155" i="7"/>
  <c r="AR154" i="7"/>
  <c r="AR153" i="7"/>
  <c r="AR152" i="7"/>
  <c r="AR151" i="7"/>
  <c r="AR150" i="7"/>
  <c r="AR149" i="7"/>
  <c r="AR148" i="7"/>
  <c r="AR147" i="7"/>
  <c r="AR146" i="7"/>
  <c r="AR145" i="7"/>
  <c r="AR144" i="7"/>
  <c r="AR143" i="7"/>
  <c r="AR142" i="7"/>
  <c r="AR141" i="7"/>
  <c r="AR140" i="7"/>
  <c r="AR139" i="7"/>
  <c r="AR138" i="7"/>
  <c r="AR137" i="7"/>
  <c r="AR136" i="7"/>
  <c r="AR135" i="7"/>
  <c r="AR134" i="7"/>
  <c r="AR133" i="7"/>
  <c r="AR132" i="7"/>
  <c r="AR131" i="7"/>
  <c r="AR130" i="7"/>
  <c r="AR129" i="7"/>
  <c r="AR128" i="7"/>
  <c r="AR127" i="7"/>
  <c r="AR126" i="7"/>
  <c r="AR125" i="7"/>
  <c r="AR124" i="7"/>
  <c r="AR123" i="7"/>
  <c r="AR122" i="7"/>
  <c r="AR121" i="7"/>
  <c r="AR120" i="7"/>
  <c r="AR119" i="7"/>
  <c r="AR118" i="7"/>
  <c r="AR117" i="7"/>
  <c r="AR116" i="7"/>
  <c r="AR115" i="7"/>
  <c r="AR114" i="7"/>
  <c r="AR113" i="7"/>
  <c r="AR112" i="7"/>
  <c r="AR111" i="7"/>
  <c r="AR110" i="7"/>
  <c r="AR109" i="7"/>
  <c r="AR108" i="7"/>
  <c r="AR107" i="7"/>
  <c r="AR106" i="7"/>
  <c r="AR105" i="7"/>
  <c r="AR104" i="7"/>
  <c r="AR103" i="7"/>
  <c r="AR102" i="7"/>
  <c r="AR101" i="7"/>
  <c r="AR100" i="7"/>
  <c r="AR99" i="7"/>
  <c r="AR98" i="7"/>
  <c r="AR97" i="7"/>
  <c r="AR96" i="7"/>
  <c r="AR95" i="7"/>
  <c r="AR94" i="7"/>
  <c r="AR93" i="7"/>
  <c r="AR92" i="7"/>
  <c r="AR91" i="7"/>
  <c r="AR90" i="7"/>
  <c r="AR89" i="7"/>
  <c r="AR88" i="7"/>
  <c r="AR87" i="7"/>
  <c r="AR86" i="7"/>
  <c r="AR85" i="7"/>
  <c r="AR84" i="7"/>
  <c r="AR83" i="7"/>
  <c r="AR82" i="7"/>
  <c r="AR81" i="7"/>
  <c r="AR80" i="7"/>
  <c r="AR79" i="7"/>
  <c r="AR78" i="7"/>
  <c r="AR77" i="7"/>
  <c r="AR76" i="7"/>
  <c r="AR75" i="7"/>
  <c r="AR74" i="7"/>
  <c r="AR73" i="7"/>
  <c r="AR72" i="7"/>
  <c r="AR71" i="7"/>
  <c r="AR70" i="7"/>
  <c r="AR69" i="7"/>
  <c r="AR68" i="7"/>
  <c r="AR67" i="7"/>
  <c r="AR66" i="7"/>
  <c r="AR65" i="7"/>
  <c r="AR64" i="7"/>
  <c r="AR63" i="7"/>
  <c r="AR62" i="7"/>
  <c r="AR61" i="7"/>
  <c r="AR60" i="7"/>
  <c r="AR59" i="7"/>
  <c r="O61" i="7" l="1"/>
  <c r="O62" i="7"/>
  <c r="O63" i="7"/>
  <c r="O64" i="7"/>
  <c r="O65" i="7"/>
  <c r="O66" i="7"/>
  <c r="O67" i="7"/>
  <c r="O68" i="7"/>
  <c r="AQ307" i="7" l="1"/>
  <c r="AQ306" i="7"/>
  <c r="AQ305" i="7"/>
  <c r="AQ304" i="7"/>
  <c r="AQ303" i="7"/>
  <c r="AQ302" i="7"/>
  <c r="AQ301" i="7"/>
  <c r="AQ300" i="7"/>
  <c r="AQ299" i="7"/>
  <c r="AQ298" i="7"/>
  <c r="AQ297" i="7"/>
  <c r="AQ296" i="7"/>
  <c r="AQ295" i="7"/>
  <c r="AQ294" i="7"/>
  <c r="AQ293" i="7"/>
  <c r="AQ292" i="7"/>
  <c r="AQ291" i="7"/>
  <c r="AQ290" i="7"/>
  <c r="AQ289" i="7"/>
  <c r="AQ288" i="7"/>
  <c r="AQ287" i="7"/>
  <c r="AQ286" i="7"/>
  <c r="AQ285" i="7"/>
  <c r="AQ284" i="7"/>
  <c r="AQ283" i="7"/>
  <c r="AQ282" i="7"/>
  <c r="AQ281" i="7"/>
  <c r="AQ280" i="7"/>
  <c r="AQ279" i="7"/>
  <c r="AQ278" i="7"/>
  <c r="AQ277" i="7"/>
  <c r="AQ276" i="7"/>
  <c r="AQ275" i="7"/>
  <c r="AQ274" i="7"/>
  <c r="AQ273" i="7"/>
  <c r="AQ272" i="7"/>
  <c r="AQ271" i="7"/>
  <c r="AQ270" i="7"/>
  <c r="AQ269" i="7"/>
  <c r="AQ268" i="7"/>
  <c r="AQ267" i="7"/>
  <c r="AQ266" i="7"/>
  <c r="AQ265" i="7"/>
  <c r="AQ264" i="7"/>
  <c r="AQ263" i="7"/>
  <c r="AQ262" i="7"/>
  <c r="AQ261" i="7"/>
  <c r="AQ260" i="7"/>
  <c r="AQ259" i="7"/>
  <c r="AQ258" i="7"/>
  <c r="AQ257" i="7"/>
  <c r="AQ256" i="7"/>
  <c r="AQ255" i="7"/>
  <c r="AQ254" i="7"/>
  <c r="AQ253" i="7"/>
  <c r="AQ252" i="7"/>
  <c r="AQ251" i="7"/>
  <c r="AQ250" i="7"/>
  <c r="AQ249" i="7"/>
  <c r="AQ248" i="7"/>
  <c r="AQ247" i="7"/>
  <c r="AQ246" i="7"/>
  <c r="AQ245" i="7"/>
  <c r="AQ244" i="7"/>
  <c r="AQ243" i="7"/>
  <c r="AQ242" i="7"/>
  <c r="AQ241" i="7"/>
  <c r="AQ240" i="7"/>
  <c r="AQ239" i="7"/>
  <c r="AQ238" i="7"/>
  <c r="AQ237" i="7"/>
  <c r="AQ236" i="7"/>
  <c r="AQ235" i="7"/>
  <c r="AQ234" i="7"/>
  <c r="AQ233" i="7"/>
  <c r="AQ232" i="7"/>
  <c r="AQ231" i="7"/>
  <c r="AQ230" i="7"/>
  <c r="AQ229" i="7"/>
  <c r="AQ228" i="7"/>
  <c r="AQ227" i="7"/>
  <c r="AQ226" i="7"/>
  <c r="AQ225" i="7"/>
  <c r="AQ224" i="7"/>
  <c r="AQ223" i="7"/>
  <c r="AQ222" i="7"/>
  <c r="AQ221" i="7"/>
  <c r="AQ220" i="7"/>
  <c r="AQ219" i="7"/>
  <c r="AQ218" i="7"/>
  <c r="AQ217" i="7"/>
  <c r="AQ216" i="7"/>
  <c r="AQ215" i="7"/>
  <c r="AQ214" i="7"/>
  <c r="AQ213" i="7"/>
  <c r="AQ212" i="7"/>
  <c r="AQ211" i="7"/>
  <c r="AQ210" i="7"/>
  <c r="AQ209" i="7"/>
  <c r="AQ208" i="7"/>
  <c r="AQ207" i="7"/>
  <c r="AQ206" i="7"/>
  <c r="AQ205" i="7"/>
  <c r="AQ204" i="7"/>
  <c r="AQ203" i="7"/>
  <c r="AQ202" i="7"/>
  <c r="AQ201" i="7"/>
  <c r="AQ200" i="7"/>
  <c r="AQ199" i="7"/>
  <c r="AQ198" i="7"/>
  <c r="AQ197" i="7"/>
  <c r="AQ196" i="7"/>
  <c r="AQ195" i="7"/>
  <c r="AQ194" i="7"/>
  <c r="AQ193" i="7"/>
  <c r="AQ192" i="7"/>
  <c r="AQ191" i="7"/>
  <c r="AQ190" i="7"/>
  <c r="AQ189" i="7"/>
  <c r="AQ188" i="7"/>
  <c r="AQ187" i="7"/>
  <c r="AQ186" i="7"/>
  <c r="AQ185" i="7"/>
  <c r="AQ184" i="7"/>
  <c r="AQ183" i="7"/>
  <c r="AQ182" i="7"/>
  <c r="AQ181" i="7"/>
  <c r="AQ180" i="7"/>
  <c r="AQ179" i="7"/>
  <c r="AQ178" i="7"/>
  <c r="AQ177" i="7"/>
  <c r="AQ176" i="7"/>
  <c r="AQ175" i="7"/>
  <c r="AQ174" i="7"/>
  <c r="AQ173" i="7"/>
  <c r="AQ172" i="7"/>
  <c r="AQ171" i="7"/>
  <c r="AQ170" i="7"/>
  <c r="AQ169" i="7"/>
  <c r="AQ168" i="7"/>
  <c r="AQ167" i="7"/>
  <c r="AQ166" i="7"/>
  <c r="AQ165" i="7"/>
  <c r="AQ164" i="7"/>
  <c r="AQ163" i="7"/>
  <c r="AQ162" i="7"/>
  <c r="AQ161" i="7"/>
  <c r="AQ160" i="7"/>
  <c r="AQ159" i="7"/>
  <c r="AQ158" i="7"/>
  <c r="AQ157" i="7"/>
  <c r="AQ156" i="7"/>
  <c r="AQ155" i="7"/>
  <c r="AQ154" i="7"/>
  <c r="AQ153" i="7"/>
  <c r="AQ152" i="7"/>
  <c r="AQ151" i="7"/>
  <c r="AQ150" i="7"/>
  <c r="AQ149" i="7"/>
  <c r="AQ148" i="7"/>
  <c r="AQ147" i="7"/>
  <c r="AQ146" i="7"/>
  <c r="AQ145" i="7"/>
  <c r="AQ144" i="7"/>
  <c r="AQ143" i="7"/>
  <c r="AQ142" i="7"/>
  <c r="AQ141" i="7"/>
  <c r="AQ140" i="7"/>
  <c r="AQ139" i="7"/>
  <c r="AQ138" i="7"/>
  <c r="AQ137" i="7"/>
  <c r="AQ136" i="7"/>
  <c r="AQ135" i="7"/>
  <c r="AQ134" i="7"/>
  <c r="AQ133" i="7"/>
  <c r="AQ132" i="7"/>
  <c r="AQ131" i="7"/>
  <c r="AQ130" i="7"/>
  <c r="AQ129" i="7"/>
  <c r="AQ128" i="7"/>
  <c r="AQ127" i="7"/>
  <c r="AQ126" i="7"/>
  <c r="AQ125" i="7"/>
  <c r="AQ124" i="7"/>
  <c r="AQ123" i="7"/>
  <c r="AQ122" i="7"/>
  <c r="AQ121" i="7"/>
  <c r="AQ120" i="7"/>
  <c r="AQ119" i="7"/>
  <c r="AQ118" i="7"/>
  <c r="AQ117" i="7"/>
  <c r="AQ116" i="7"/>
  <c r="AQ115" i="7"/>
  <c r="AQ114" i="7"/>
  <c r="AQ113" i="7"/>
  <c r="AQ112" i="7"/>
  <c r="AQ111" i="7"/>
  <c r="AQ110" i="7"/>
  <c r="AQ109" i="7"/>
  <c r="AQ108" i="7"/>
  <c r="AQ107" i="7"/>
  <c r="AQ106" i="7"/>
  <c r="AQ105" i="7"/>
  <c r="AQ104" i="7"/>
  <c r="AQ103" i="7"/>
  <c r="AQ102" i="7"/>
  <c r="AQ101" i="7"/>
  <c r="AQ100" i="7"/>
  <c r="AQ99" i="7"/>
  <c r="AQ98" i="7"/>
  <c r="AQ97" i="7"/>
  <c r="AQ96" i="7"/>
  <c r="AQ95" i="7"/>
  <c r="AQ94" i="7"/>
  <c r="AQ93" i="7"/>
  <c r="AQ92" i="7"/>
  <c r="AQ91" i="7"/>
  <c r="AQ90" i="7"/>
  <c r="AQ89" i="7"/>
  <c r="AQ88" i="7"/>
  <c r="AQ87" i="7"/>
  <c r="AQ86" i="7"/>
  <c r="AQ85" i="7"/>
  <c r="AQ84" i="7"/>
  <c r="AQ83" i="7"/>
  <c r="AQ82" i="7"/>
  <c r="AQ81" i="7"/>
  <c r="AQ80" i="7"/>
  <c r="AQ79" i="7"/>
  <c r="AQ78" i="7"/>
  <c r="AQ77" i="7"/>
  <c r="AQ76" i="7"/>
  <c r="AQ75" i="7"/>
  <c r="AQ74" i="7"/>
  <c r="AQ73" i="7"/>
  <c r="AQ72" i="7"/>
  <c r="AQ71" i="7"/>
  <c r="AQ70" i="7"/>
  <c r="AQ69" i="7"/>
  <c r="AQ68" i="7"/>
  <c r="AQ67" i="7"/>
  <c r="AQ66" i="7"/>
  <c r="AQ65" i="7"/>
  <c r="AQ64" i="7"/>
  <c r="AQ63" i="7"/>
  <c r="AQ62" i="7"/>
  <c r="AQ61" i="7"/>
  <c r="AQ60" i="7"/>
  <c r="AQ59" i="7"/>
  <c r="AM307" i="7"/>
  <c r="AM306" i="7"/>
  <c r="AM305" i="7"/>
  <c r="AM304" i="7"/>
  <c r="AM303" i="7"/>
  <c r="AM302" i="7"/>
  <c r="AM301" i="7"/>
  <c r="AM300" i="7"/>
  <c r="AM299" i="7"/>
  <c r="AM298" i="7"/>
  <c r="AM297" i="7"/>
  <c r="AM296" i="7"/>
  <c r="AM295" i="7"/>
  <c r="AM294" i="7"/>
  <c r="AM293" i="7"/>
  <c r="AM292" i="7"/>
  <c r="AM291" i="7"/>
  <c r="AM290" i="7"/>
  <c r="AM289" i="7"/>
  <c r="AM288" i="7"/>
  <c r="AM287" i="7"/>
  <c r="AM286" i="7"/>
  <c r="AM285" i="7"/>
  <c r="AM284" i="7"/>
  <c r="AM283" i="7"/>
  <c r="AM282" i="7"/>
  <c r="AM281" i="7"/>
  <c r="AM280" i="7"/>
  <c r="AM279" i="7"/>
  <c r="AM278" i="7"/>
  <c r="AM277" i="7"/>
  <c r="AM276" i="7"/>
  <c r="AM275" i="7"/>
  <c r="AM274" i="7"/>
  <c r="AM273" i="7"/>
  <c r="AM272" i="7"/>
  <c r="AM271" i="7"/>
  <c r="AM270" i="7"/>
  <c r="AM269" i="7"/>
  <c r="AM268" i="7"/>
  <c r="AM267" i="7"/>
  <c r="AM266" i="7"/>
  <c r="AM265" i="7"/>
  <c r="AM264" i="7"/>
  <c r="AM263" i="7"/>
  <c r="AM262" i="7"/>
  <c r="AM261" i="7"/>
  <c r="AM260" i="7"/>
  <c r="AM259" i="7"/>
  <c r="AM258" i="7"/>
  <c r="AM257" i="7"/>
  <c r="AM256" i="7"/>
  <c r="AM255" i="7"/>
  <c r="AM254" i="7"/>
  <c r="AM253" i="7"/>
  <c r="AM252" i="7"/>
  <c r="AM251" i="7"/>
  <c r="AM250" i="7"/>
  <c r="AM249" i="7"/>
  <c r="AM248" i="7"/>
  <c r="AM247" i="7"/>
  <c r="AM246" i="7"/>
  <c r="AM245" i="7"/>
  <c r="AM244" i="7"/>
  <c r="AM243" i="7"/>
  <c r="AM242" i="7"/>
  <c r="AM241" i="7"/>
  <c r="AM240" i="7"/>
  <c r="AM239" i="7"/>
  <c r="AM238" i="7"/>
  <c r="AM237" i="7"/>
  <c r="AM236" i="7"/>
  <c r="AM235" i="7"/>
  <c r="AM234" i="7"/>
  <c r="AM233" i="7"/>
  <c r="AM232" i="7"/>
  <c r="AM231" i="7"/>
  <c r="AM230" i="7"/>
  <c r="AM229" i="7"/>
  <c r="AM228" i="7"/>
  <c r="AM227" i="7"/>
  <c r="AM226" i="7"/>
  <c r="AM225" i="7"/>
  <c r="AM224" i="7"/>
  <c r="AM223" i="7"/>
  <c r="AM222" i="7"/>
  <c r="AM221" i="7"/>
  <c r="AM220" i="7"/>
  <c r="AM219" i="7"/>
  <c r="AM218" i="7"/>
  <c r="AM217" i="7"/>
  <c r="AM216" i="7"/>
  <c r="AM215" i="7"/>
  <c r="AM214" i="7"/>
  <c r="AM213" i="7"/>
  <c r="AM212" i="7"/>
  <c r="AM211" i="7"/>
  <c r="AM210" i="7"/>
  <c r="AM209" i="7"/>
  <c r="AM208" i="7"/>
  <c r="AM207" i="7"/>
  <c r="AM206" i="7"/>
  <c r="AM205" i="7"/>
  <c r="AM204" i="7"/>
  <c r="AM203" i="7"/>
  <c r="AM202" i="7"/>
  <c r="AM201" i="7"/>
  <c r="AM200" i="7"/>
  <c r="AM199" i="7"/>
  <c r="AM198" i="7"/>
  <c r="AM197" i="7"/>
  <c r="AM196" i="7"/>
  <c r="AM195" i="7"/>
  <c r="AM194" i="7"/>
  <c r="AM193" i="7"/>
  <c r="AM192" i="7"/>
  <c r="AM191" i="7"/>
  <c r="AM190" i="7"/>
  <c r="AM189" i="7"/>
  <c r="AM188" i="7"/>
  <c r="AM187" i="7"/>
  <c r="AM186" i="7"/>
  <c r="AM185" i="7"/>
  <c r="AM184" i="7"/>
  <c r="AM183" i="7"/>
  <c r="AM182" i="7"/>
  <c r="AM181" i="7"/>
  <c r="AM180" i="7"/>
  <c r="AM179" i="7"/>
  <c r="AM178" i="7"/>
  <c r="AM177" i="7"/>
  <c r="AM176" i="7"/>
  <c r="AM175" i="7"/>
  <c r="AM174" i="7"/>
  <c r="AM173" i="7"/>
  <c r="AM172" i="7"/>
  <c r="AM171" i="7"/>
  <c r="AM170" i="7"/>
  <c r="AM169" i="7"/>
  <c r="AM168" i="7"/>
  <c r="AM167" i="7"/>
  <c r="AM166" i="7"/>
  <c r="AM165" i="7"/>
  <c r="AM164" i="7"/>
  <c r="AM163" i="7"/>
  <c r="AM162" i="7"/>
  <c r="AM161" i="7"/>
  <c r="AM160" i="7"/>
  <c r="AM159" i="7"/>
  <c r="AM158" i="7"/>
  <c r="AM157" i="7"/>
  <c r="AM156" i="7"/>
  <c r="AM155" i="7"/>
  <c r="AM154" i="7"/>
  <c r="AM153" i="7"/>
  <c r="AM152" i="7"/>
  <c r="AM151" i="7"/>
  <c r="AM150" i="7"/>
  <c r="AM149" i="7"/>
  <c r="AM148" i="7"/>
  <c r="AM147" i="7"/>
  <c r="AM146" i="7"/>
  <c r="AM145" i="7"/>
  <c r="AM144" i="7"/>
  <c r="AM143" i="7"/>
  <c r="AM142" i="7"/>
  <c r="AM141" i="7"/>
  <c r="AM140" i="7"/>
  <c r="AM139" i="7"/>
  <c r="AM138" i="7"/>
  <c r="AM137" i="7"/>
  <c r="AM136" i="7"/>
  <c r="AM135" i="7"/>
  <c r="AM134" i="7"/>
  <c r="AM133" i="7"/>
  <c r="AM132" i="7"/>
  <c r="AM131" i="7"/>
  <c r="AM130" i="7"/>
  <c r="AM129" i="7"/>
  <c r="AM128" i="7"/>
  <c r="AM127" i="7"/>
  <c r="AM126" i="7"/>
  <c r="AM125" i="7"/>
  <c r="AM124" i="7"/>
  <c r="AM123" i="7"/>
  <c r="AM122" i="7"/>
  <c r="AM121" i="7"/>
  <c r="AM120" i="7"/>
  <c r="AM119" i="7"/>
  <c r="AM118" i="7"/>
  <c r="AM117" i="7"/>
  <c r="AM116" i="7"/>
  <c r="AM115" i="7"/>
  <c r="AM114" i="7"/>
  <c r="AM113" i="7"/>
  <c r="AM112" i="7"/>
  <c r="AM111" i="7"/>
  <c r="AM110" i="7"/>
  <c r="AM109" i="7"/>
  <c r="AM108" i="7"/>
  <c r="AM107" i="7"/>
  <c r="AM106" i="7"/>
  <c r="AM105" i="7"/>
  <c r="AM104" i="7"/>
  <c r="AM103" i="7"/>
  <c r="AM102" i="7"/>
  <c r="AM101" i="7"/>
  <c r="AM100" i="7"/>
  <c r="AM99" i="7"/>
  <c r="AM98" i="7"/>
  <c r="AM97" i="7"/>
  <c r="AM96" i="7"/>
  <c r="AM95" i="7"/>
  <c r="AM94" i="7"/>
  <c r="AM93" i="7"/>
  <c r="AM92" i="7"/>
  <c r="AM91" i="7"/>
  <c r="AM90" i="7"/>
  <c r="AM89" i="7"/>
  <c r="AM88" i="7"/>
  <c r="AM87" i="7"/>
  <c r="AM86" i="7"/>
  <c r="AM85" i="7"/>
  <c r="AM84" i="7"/>
  <c r="AM83" i="7"/>
  <c r="AM82" i="7"/>
  <c r="AM81" i="7"/>
  <c r="AM80" i="7"/>
  <c r="AM79" i="7"/>
  <c r="AM78" i="7"/>
  <c r="AM77" i="7"/>
  <c r="AM76" i="7"/>
  <c r="AM75" i="7"/>
  <c r="AM74" i="7"/>
  <c r="AM73" i="7"/>
  <c r="AM72" i="7"/>
  <c r="AM71" i="7"/>
  <c r="AM70" i="7"/>
  <c r="AM69" i="7"/>
  <c r="AM68" i="7"/>
  <c r="AM67" i="7"/>
  <c r="AM66" i="7"/>
  <c r="AM65" i="7"/>
  <c r="AM64" i="7"/>
  <c r="AM63" i="7"/>
  <c r="AM62" i="7"/>
  <c r="AM61" i="7"/>
  <c r="AM60" i="7"/>
  <c r="AM59" i="7"/>
  <c r="AQ56" i="7" l="1"/>
  <c r="P50" i="7" s="1"/>
  <c r="AM56" i="7"/>
  <c r="AI56" i="7" l="1"/>
  <c r="BU3" i="7"/>
  <c r="BT3" i="7"/>
  <c r="BS3" i="7"/>
  <c r="BR3" i="7"/>
  <c r="BQ3" i="7"/>
  <c r="Y58" i="7" s="1"/>
  <c r="BP3" i="7"/>
  <c r="BO3" i="7"/>
  <c r="BN3" i="7"/>
  <c r="BM3" i="7"/>
  <c r="BL3" i="7"/>
  <c r="BK3" i="7"/>
  <c r="BJ3" i="7"/>
  <c r="BI3" i="7"/>
  <c r="BH3" i="7"/>
  <c r="AN307" i="7" l="1"/>
  <c r="AN306" i="7"/>
  <c r="AN305" i="7"/>
  <c r="AN304" i="7"/>
  <c r="AN303" i="7"/>
  <c r="AN302" i="7"/>
  <c r="AN301" i="7"/>
  <c r="AN300" i="7"/>
  <c r="AN299" i="7"/>
  <c r="AN298" i="7"/>
  <c r="AN297" i="7"/>
  <c r="AN296" i="7"/>
  <c r="AN295" i="7"/>
  <c r="AN294" i="7"/>
  <c r="AN293" i="7"/>
  <c r="AN292" i="7"/>
  <c r="AN291" i="7"/>
  <c r="AN290" i="7"/>
  <c r="AN289" i="7"/>
  <c r="AN288" i="7"/>
  <c r="AN287" i="7"/>
  <c r="AN286" i="7"/>
  <c r="AN285" i="7"/>
  <c r="AN284" i="7"/>
  <c r="AN283" i="7"/>
  <c r="AN282" i="7"/>
  <c r="AN281" i="7"/>
  <c r="AN280" i="7"/>
  <c r="AN279" i="7"/>
  <c r="AN278" i="7"/>
  <c r="AN277" i="7"/>
  <c r="AN276" i="7"/>
  <c r="AN275" i="7"/>
  <c r="AN274" i="7"/>
  <c r="AN273" i="7"/>
  <c r="AN272" i="7"/>
  <c r="AN271" i="7"/>
  <c r="AN270" i="7"/>
  <c r="AN269" i="7"/>
  <c r="AN268" i="7"/>
  <c r="AN267" i="7"/>
  <c r="AN266" i="7"/>
  <c r="AN265" i="7"/>
  <c r="AN264" i="7"/>
  <c r="AN263" i="7"/>
  <c r="AN262" i="7"/>
  <c r="AN261" i="7"/>
  <c r="AN260" i="7"/>
  <c r="AN259" i="7"/>
  <c r="AN258" i="7"/>
  <c r="AN257" i="7"/>
  <c r="AN256" i="7"/>
  <c r="AN255" i="7"/>
  <c r="AN254" i="7"/>
  <c r="AN253" i="7"/>
  <c r="AN252" i="7"/>
  <c r="AN251" i="7"/>
  <c r="AN250" i="7"/>
  <c r="AN249" i="7"/>
  <c r="AN248" i="7"/>
  <c r="AN247" i="7"/>
  <c r="AN246" i="7"/>
  <c r="AN245" i="7"/>
  <c r="AN244" i="7"/>
  <c r="AN243" i="7"/>
  <c r="AN242" i="7"/>
  <c r="AN241" i="7"/>
  <c r="AN240" i="7"/>
  <c r="AN239" i="7"/>
  <c r="AN238" i="7"/>
  <c r="AN237" i="7"/>
  <c r="AN236" i="7"/>
  <c r="AN235" i="7"/>
  <c r="AN234" i="7"/>
  <c r="AN233" i="7"/>
  <c r="AN232" i="7"/>
  <c r="AN231" i="7"/>
  <c r="AN230" i="7"/>
  <c r="AN229" i="7"/>
  <c r="AN228" i="7"/>
  <c r="AN227" i="7"/>
  <c r="AN226" i="7"/>
  <c r="AN225" i="7"/>
  <c r="AN224" i="7"/>
  <c r="AN223" i="7"/>
  <c r="AN222" i="7"/>
  <c r="AN221" i="7"/>
  <c r="AN220" i="7"/>
  <c r="AN219" i="7"/>
  <c r="AN218" i="7"/>
  <c r="AN217" i="7"/>
  <c r="AN216" i="7"/>
  <c r="AN215" i="7"/>
  <c r="AN214" i="7"/>
  <c r="AN213" i="7"/>
  <c r="AN212" i="7"/>
  <c r="AN211" i="7"/>
  <c r="AN210" i="7"/>
  <c r="AN209" i="7"/>
  <c r="AN208" i="7"/>
  <c r="AN207" i="7"/>
  <c r="AN206" i="7"/>
  <c r="AN205" i="7"/>
  <c r="AN204" i="7"/>
  <c r="AN203" i="7"/>
  <c r="AN202" i="7"/>
  <c r="AN201" i="7"/>
  <c r="AN200" i="7"/>
  <c r="AN199" i="7"/>
  <c r="AN198" i="7"/>
  <c r="AN197" i="7"/>
  <c r="AN196" i="7"/>
  <c r="AN195" i="7"/>
  <c r="AN194" i="7"/>
  <c r="AN193" i="7"/>
  <c r="AN192" i="7"/>
  <c r="AN191" i="7"/>
  <c r="AN190" i="7"/>
  <c r="AN189" i="7"/>
  <c r="AN188" i="7"/>
  <c r="AN187" i="7"/>
  <c r="AN186" i="7"/>
  <c r="AN185" i="7"/>
  <c r="AN184" i="7"/>
  <c r="AN183" i="7"/>
  <c r="AN182" i="7"/>
  <c r="AN181" i="7"/>
  <c r="AN180" i="7"/>
  <c r="AN179" i="7"/>
  <c r="AN178" i="7"/>
  <c r="AN177" i="7"/>
  <c r="AN176" i="7"/>
  <c r="AN175" i="7"/>
  <c r="AN174" i="7"/>
  <c r="AN173" i="7"/>
  <c r="AN172" i="7"/>
  <c r="AN171" i="7"/>
  <c r="AN170" i="7"/>
  <c r="AN169" i="7"/>
  <c r="AN168" i="7"/>
  <c r="AN167" i="7"/>
  <c r="AN166" i="7"/>
  <c r="AN165" i="7"/>
  <c r="AN164" i="7"/>
  <c r="AN163" i="7"/>
  <c r="AN162" i="7"/>
  <c r="AN161" i="7"/>
  <c r="AN160" i="7"/>
  <c r="AN159" i="7"/>
  <c r="AN158" i="7"/>
  <c r="AN157" i="7"/>
  <c r="AN156" i="7"/>
  <c r="AN155" i="7"/>
  <c r="AN154" i="7"/>
  <c r="AN153" i="7"/>
  <c r="AN152" i="7"/>
  <c r="AN151" i="7"/>
  <c r="AN150" i="7"/>
  <c r="AN149" i="7"/>
  <c r="AN148" i="7"/>
  <c r="AN147" i="7"/>
  <c r="AN146" i="7"/>
  <c r="AN145" i="7"/>
  <c r="AN144" i="7"/>
  <c r="AN143" i="7"/>
  <c r="AN142" i="7"/>
  <c r="AN141" i="7"/>
  <c r="AN140" i="7"/>
  <c r="AN139" i="7"/>
  <c r="AN138" i="7"/>
  <c r="AN137" i="7"/>
  <c r="AN136" i="7"/>
  <c r="AN135" i="7"/>
  <c r="AN134" i="7"/>
  <c r="AN133" i="7"/>
  <c r="AN132" i="7"/>
  <c r="AN131" i="7"/>
  <c r="AN130" i="7"/>
  <c r="AN129" i="7"/>
  <c r="AN128" i="7"/>
  <c r="AN127" i="7"/>
  <c r="AN126" i="7"/>
  <c r="AN125" i="7"/>
  <c r="AN124" i="7"/>
  <c r="AN123" i="7"/>
  <c r="AN122" i="7"/>
  <c r="AN121" i="7"/>
  <c r="AN120" i="7"/>
  <c r="AN119" i="7"/>
  <c r="AN118" i="7"/>
  <c r="AN117" i="7"/>
  <c r="AN116" i="7"/>
  <c r="AN115" i="7"/>
  <c r="AN114" i="7"/>
  <c r="AN113" i="7"/>
  <c r="AN112" i="7"/>
  <c r="AN111" i="7"/>
  <c r="AN110" i="7"/>
  <c r="AN109" i="7"/>
  <c r="AN108" i="7"/>
  <c r="AN107" i="7"/>
  <c r="AN106" i="7"/>
  <c r="AN105" i="7"/>
  <c r="AN104" i="7"/>
  <c r="AN103" i="7"/>
  <c r="AN102" i="7"/>
  <c r="AN101" i="7"/>
  <c r="AN100" i="7"/>
  <c r="AN99" i="7"/>
  <c r="AN98" i="7"/>
  <c r="AN97" i="7"/>
  <c r="AN96" i="7"/>
  <c r="AN95" i="7"/>
  <c r="AN94" i="7"/>
  <c r="AN93" i="7"/>
  <c r="AN92" i="7"/>
  <c r="AN91" i="7"/>
  <c r="AN90" i="7"/>
  <c r="AN89" i="7"/>
  <c r="AN88" i="7"/>
  <c r="AN87" i="7"/>
  <c r="AN86" i="7"/>
  <c r="AN85" i="7"/>
  <c r="AN84" i="7"/>
  <c r="AN83" i="7"/>
  <c r="AN82" i="7"/>
  <c r="AN81" i="7"/>
  <c r="AN80" i="7"/>
  <c r="AN79" i="7"/>
  <c r="AN78" i="7"/>
  <c r="AN77" i="7"/>
  <c r="AN76" i="7"/>
  <c r="AN75" i="7"/>
  <c r="AN74" i="7"/>
  <c r="AN73" i="7"/>
  <c r="AN72" i="7"/>
  <c r="AN71" i="7"/>
  <c r="AN70" i="7"/>
  <c r="AN69" i="7"/>
  <c r="AN68" i="7"/>
  <c r="AN67" i="7"/>
  <c r="AN66" i="7"/>
  <c r="AN65" i="7"/>
  <c r="AN64" i="7"/>
  <c r="AN63" i="7"/>
  <c r="AN62" i="7"/>
  <c r="AN61" i="7"/>
  <c r="AN60" i="7"/>
  <c r="AN59" i="7"/>
  <c r="H46" i="7" l="1"/>
  <c r="D31" i="5" s="1"/>
  <c r="O58" i="7"/>
  <c r="O60"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E71" i="5" l="1"/>
  <c r="E72" i="5"/>
  <c r="E73" i="5"/>
  <c r="E74" i="5"/>
  <c r="E75" i="5"/>
  <c r="E76" i="5"/>
  <c r="E77" i="5"/>
  <c r="E70" i="5"/>
  <c r="F13" i="5" l="1"/>
  <c r="F15" i="5"/>
  <c r="F16" i="5"/>
  <c r="F12" i="5"/>
  <c r="AD58" i="7" l="1"/>
  <c r="AD61" i="7"/>
  <c r="AD62" i="7"/>
  <c r="AD63" i="7"/>
  <c r="AD64" i="7"/>
  <c r="AD65" i="7"/>
  <c r="AD66" i="7"/>
  <c r="AD67" i="7"/>
  <c r="AD68" i="7"/>
  <c r="AD69" i="7"/>
  <c r="AD70" i="7"/>
  <c r="AD71" i="7"/>
  <c r="AD72" i="7"/>
  <c r="AD73" i="7"/>
  <c r="AD74" i="7"/>
  <c r="AD75" i="7"/>
  <c r="AD76" i="7"/>
  <c r="AD77" i="7"/>
  <c r="AD78" i="7"/>
  <c r="AD79" i="7"/>
  <c r="AD80" i="7"/>
  <c r="AD81" i="7"/>
  <c r="AD82" i="7"/>
  <c r="AD83" i="7"/>
  <c r="AD84" i="7"/>
  <c r="AD85" i="7"/>
  <c r="AD86" i="7"/>
  <c r="AD87" i="7"/>
  <c r="AD88" i="7"/>
  <c r="AD89" i="7"/>
  <c r="AD90" i="7"/>
  <c r="AD91" i="7"/>
  <c r="AD92" i="7"/>
  <c r="AD93" i="7"/>
  <c r="AD94" i="7"/>
  <c r="AD95" i="7"/>
  <c r="AD96" i="7"/>
  <c r="AD97" i="7"/>
  <c r="AD98" i="7"/>
  <c r="AD99" i="7"/>
  <c r="AD100" i="7"/>
  <c r="AD101" i="7"/>
  <c r="AD102" i="7"/>
  <c r="AD103" i="7"/>
  <c r="AD104" i="7"/>
  <c r="AD105" i="7"/>
  <c r="AD106" i="7"/>
  <c r="AD107" i="7"/>
  <c r="AD108" i="7"/>
  <c r="AD109" i="7"/>
  <c r="AD110" i="7"/>
  <c r="AD111" i="7"/>
  <c r="AD112" i="7"/>
  <c r="AD113" i="7"/>
  <c r="AD114" i="7"/>
  <c r="AD115" i="7"/>
  <c r="AD116" i="7"/>
  <c r="AD117" i="7"/>
  <c r="AD118" i="7"/>
  <c r="AD119" i="7"/>
  <c r="AD120" i="7"/>
  <c r="AD121" i="7"/>
  <c r="AD122" i="7"/>
  <c r="AD123" i="7"/>
  <c r="AD124" i="7"/>
  <c r="AD125" i="7"/>
  <c r="AD126" i="7"/>
  <c r="AD127" i="7"/>
  <c r="AD128" i="7"/>
  <c r="AD129" i="7"/>
  <c r="AD130" i="7"/>
  <c r="AD131" i="7"/>
  <c r="AD132" i="7"/>
  <c r="AD133" i="7"/>
  <c r="AD134" i="7"/>
  <c r="AD135" i="7"/>
  <c r="AD136" i="7"/>
  <c r="AD137" i="7"/>
  <c r="AD138" i="7"/>
  <c r="AD139" i="7"/>
  <c r="AD140" i="7"/>
  <c r="AD141" i="7"/>
  <c r="AD142" i="7"/>
  <c r="AD143" i="7"/>
  <c r="AD144" i="7"/>
  <c r="AD145" i="7"/>
  <c r="AD146" i="7"/>
  <c r="AD147" i="7"/>
  <c r="AD148" i="7"/>
  <c r="AD149" i="7"/>
  <c r="AD150" i="7"/>
  <c r="AD151" i="7"/>
  <c r="AD152" i="7"/>
  <c r="AD153" i="7"/>
  <c r="AD154" i="7"/>
  <c r="AD155" i="7"/>
  <c r="AD156" i="7"/>
  <c r="AD157" i="7"/>
  <c r="AD158" i="7"/>
  <c r="AD159" i="7"/>
  <c r="AD160" i="7"/>
  <c r="AD161" i="7"/>
  <c r="AD162" i="7"/>
  <c r="AD163" i="7"/>
  <c r="AD164" i="7"/>
  <c r="AD165" i="7"/>
  <c r="AD166" i="7"/>
  <c r="AD167" i="7"/>
  <c r="AD168" i="7"/>
  <c r="AD169" i="7"/>
  <c r="AD170" i="7"/>
  <c r="AD171" i="7"/>
  <c r="AD172" i="7"/>
  <c r="AD173" i="7"/>
  <c r="AD174" i="7"/>
  <c r="AD175" i="7"/>
  <c r="AD176" i="7"/>
  <c r="AD177" i="7"/>
  <c r="AD178" i="7"/>
  <c r="AD179" i="7"/>
  <c r="AD180" i="7"/>
  <c r="AD181" i="7"/>
  <c r="AD182" i="7"/>
  <c r="AD183" i="7"/>
  <c r="AD184" i="7"/>
  <c r="AD185" i="7"/>
  <c r="AD186" i="7"/>
  <c r="AD187" i="7"/>
  <c r="AD188" i="7"/>
  <c r="AD189" i="7"/>
  <c r="AD190" i="7"/>
  <c r="AD191" i="7"/>
  <c r="AD192" i="7"/>
  <c r="AD193" i="7"/>
  <c r="AD194" i="7"/>
  <c r="AD195" i="7"/>
  <c r="AD196" i="7"/>
  <c r="AD197" i="7"/>
  <c r="AD198" i="7"/>
  <c r="AD199" i="7"/>
  <c r="AD200" i="7"/>
  <c r="AD201" i="7"/>
  <c r="AD202" i="7"/>
  <c r="AD203" i="7"/>
  <c r="AD204" i="7"/>
  <c r="AD205" i="7"/>
  <c r="AD206" i="7"/>
  <c r="AD207" i="7"/>
  <c r="AD208" i="7"/>
  <c r="AD209" i="7"/>
  <c r="AD210" i="7"/>
  <c r="AD211" i="7"/>
  <c r="AD212" i="7"/>
  <c r="AD213" i="7"/>
  <c r="AD214" i="7"/>
  <c r="AD215" i="7"/>
  <c r="AD216" i="7"/>
  <c r="AD217" i="7"/>
  <c r="AD218" i="7"/>
  <c r="AD219" i="7"/>
  <c r="AD220" i="7"/>
  <c r="AD221" i="7"/>
  <c r="AD222" i="7"/>
  <c r="AD223" i="7"/>
  <c r="AD224" i="7"/>
  <c r="AD225" i="7"/>
  <c r="AD226" i="7"/>
  <c r="AD227" i="7"/>
  <c r="AD228" i="7"/>
  <c r="AD229" i="7"/>
  <c r="AD230" i="7"/>
  <c r="AD231" i="7"/>
  <c r="AD232" i="7"/>
  <c r="AD233" i="7"/>
  <c r="AD234" i="7"/>
  <c r="AD235" i="7"/>
  <c r="AD236" i="7"/>
  <c r="AD237" i="7"/>
  <c r="AD238" i="7"/>
  <c r="AD239" i="7"/>
  <c r="AD240" i="7"/>
  <c r="AD241" i="7"/>
  <c r="AD242" i="7"/>
  <c r="AD243" i="7"/>
  <c r="AD244" i="7"/>
  <c r="AD245" i="7"/>
  <c r="AD246" i="7"/>
  <c r="AD247" i="7"/>
  <c r="AD248" i="7"/>
  <c r="AD249" i="7"/>
  <c r="AD250" i="7"/>
  <c r="AD251" i="7"/>
  <c r="AD252" i="7"/>
  <c r="AD253" i="7"/>
  <c r="AD254" i="7"/>
  <c r="AD255" i="7"/>
  <c r="AD256" i="7"/>
  <c r="AD257" i="7"/>
  <c r="AD258" i="7"/>
  <c r="AD259" i="7"/>
  <c r="AD260" i="7"/>
  <c r="AD261" i="7"/>
  <c r="AD262" i="7"/>
  <c r="AD263" i="7"/>
  <c r="AD264" i="7"/>
  <c r="AD265" i="7"/>
  <c r="AD266" i="7"/>
  <c r="AD267" i="7"/>
  <c r="AD268" i="7"/>
  <c r="AD269" i="7"/>
  <c r="AD270" i="7"/>
  <c r="AD271" i="7"/>
  <c r="AD272" i="7"/>
  <c r="AD273" i="7"/>
  <c r="AD274" i="7"/>
  <c r="AD275" i="7"/>
  <c r="AD276" i="7"/>
  <c r="AD277" i="7"/>
  <c r="AD278" i="7"/>
  <c r="AD279" i="7"/>
  <c r="AD280" i="7"/>
  <c r="AD281" i="7"/>
  <c r="AD282" i="7"/>
  <c r="AD283" i="7"/>
  <c r="AD284" i="7"/>
  <c r="AD285" i="7"/>
  <c r="AD286" i="7"/>
  <c r="AD287" i="7"/>
  <c r="AD288" i="7"/>
  <c r="AD289" i="7"/>
  <c r="AD290" i="7"/>
  <c r="AD291" i="7"/>
  <c r="AD292" i="7"/>
  <c r="AD293" i="7"/>
  <c r="AD294" i="7"/>
  <c r="AD295" i="7"/>
  <c r="AD296" i="7"/>
  <c r="AD297" i="7"/>
  <c r="AD298" i="7"/>
  <c r="AD299" i="7"/>
  <c r="AD300" i="7"/>
  <c r="AD301" i="7"/>
  <c r="AD302" i="7"/>
  <c r="AD303" i="7"/>
  <c r="AD304" i="7"/>
  <c r="AD305" i="7"/>
  <c r="AD306" i="7"/>
  <c r="AD307" i="7"/>
  <c r="AD60" i="7"/>
  <c r="AD59" i="7"/>
  <c r="AD56" i="7" l="1"/>
  <c r="B50" i="7" l="1"/>
  <c r="J15" i="2" l="1"/>
  <c r="J16" i="2"/>
  <c r="J17" i="2"/>
  <c r="J18" i="2"/>
  <c r="L22" i="2" l="1"/>
  <c r="P9" i="15" l="1"/>
  <c r="Q9" i="15"/>
  <c r="P10" i="15"/>
  <c r="Q10" i="15"/>
  <c r="P11" i="15"/>
  <c r="Q11" i="15"/>
  <c r="P13" i="15"/>
  <c r="Q13" i="15"/>
  <c r="P14" i="15"/>
  <c r="Q14" i="15"/>
  <c r="P15" i="15"/>
  <c r="Q15" i="15"/>
  <c r="P16" i="15"/>
  <c r="Q16" i="15"/>
  <c r="Q8" i="15"/>
  <c r="P8" i="15"/>
  <c r="EU9" i="1" l="1"/>
  <c r="FD9" i="1"/>
  <c r="FM9" i="1"/>
  <c r="EV9" i="1"/>
  <c r="FE9" i="1"/>
  <c r="FN9" i="1"/>
  <c r="EW9" i="1"/>
  <c r="FF9" i="1"/>
  <c r="FO9" i="1"/>
  <c r="EX9" i="1"/>
  <c r="FG9" i="1"/>
  <c r="FP9" i="1"/>
  <c r="EZ9" i="1"/>
  <c r="FI9" i="1"/>
  <c r="FR9" i="1"/>
  <c r="FA9" i="1"/>
  <c r="FJ9" i="1"/>
  <c r="FS9" i="1"/>
  <c r="FB9" i="1"/>
  <c r="FK9" i="1"/>
  <c r="FT9" i="1"/>
  <c r="FC9" i="1"/>
  <c r="FL9" i="1"/>
  <c r="FU9" i="1"/>
  <c r="EM9" i="1"/>
  <c r="EN9" i="1"/>
  <c r="EO9" i="1"/>
  <c r="EQ9" i="1"/>
  <c r="ER9" i="1"/>
  <c r="ES9" i="1"/>
  <c r="ET9" i="1"/>
  <c r="O16" i="15" l="1"/>
  <c r="R16" i="15" s="1"/>
  <c r="L16" i="15" s="1"/>
  <c r="O10" i="15" l="1"/>
  <c r="R10" i="15" s="1"/>
  <c r="L10" i="15" s="1"/>
  <c r="O9" i="15"/>
  <c r="R9" i="15" s="1"/>
  <c r="L9" i="15" s="1"/>
  <c r="O11" i="15"/>
  <c r="R11" i="15" s="1"/>
  <c r="L11" i="15" s="1"/>
  <c r="O13" i="15"/>
  <c r="R13" i="15" s="1"/>
  <c r="L13" i="15" s="1"/>
  <c r="O14" i="15"/>
  <c r="R14" i="15" s="1"/>
  <c r="L14" i="15" s="1"/>
  <c r="O15" i="15"/>
  <c r="R15" i="15" s="1"/>
  <c r="L15" i="15" s="1"/>
  <c r="O8" i="15"/>
  <c r="R8" i="15" s="1"/>
  <c r="L8" i="15" s="1"/>
  <c r="L9" i="1"/>
  <c r="M9" i="1"/>
  <c r="N9" i="1"/>
  <c r="L10" i="1"/>
  <c r="M10" i="1"/>
  <c r="N10" i="1"/>
  <c r="L11" i="1"/>
  <c r="M11" i="1"/>
  <c r="N11" i="1"/>
  <c r="L12" i="1"/>
  <c r="M12" i="1"/>
  <c r="N12" i="1"/>
  <c r="L13" i="1"/>
  <c r="M13" i="1"/>
  <c r="N13" i="1"/>
  <c r="L14" i="1"/>
  <c r="M14" i="1"/>
  <c r="N14" i="1"/>
  <c r="L15" i="1"/>
  <c r="M15" i="1"/>
  <c r="N15" i="1"/>
  <c r="L16" i="1"/>
  <c r="M16" i="1"/>
  <c r="N16" i="1"/>
  <c r="L17" i="1"/>
  <c r="M17" i="1"/>
  <c r="N17" i="1"/>
  <c r="L18" i="1"/>
  <c r="M18" i="1"/>
  <c r="N18" i="1"/>
  <c r="K10" i="1"/>
  <c r="K11" i="1"/>
  <c r="K12" i="1"/>
  <c r="K13" i="1"/>
  <c r="K14" i="1"/>
  <c r="K15" i="1"/>
  <c r="K16" i="1"/>
  <c r="K17" i="1"/>
  <c r="K18" i="1"/>
  <c r="K9" i="1"/>
  <c r="N23" i="2"/>
  <c r="N24" i="2"/>
  <c r="N25" i="2"/>
  <c r="N26" i="2"/>
  <c r="N27" i="2"/>
  <c r="N28" i="2"/>
  <c r="N29" i="2"/>
  <c r="M23" i="2"/>
  <c r="M24" i="2"/>
  <c r="M25" i="2"/>
  <c r="M26" i="2"/>
  <c r="M27" i="2"/>
  <c r="M28" i="2"/>
  <c r="M29" i="2"/>
  <c r="N22" i="2" l="1"/>
  <c r="EL9" i="1" l="1"/>
  <c r="CD9" i="1" l="1"/>
  <c r="CF9" i="1"/>
  <c r="CD10" i="1"/>
  <c r="CF10" i="1"/>
  <c r="CD11" i="1"/>
  <c r="CF11" i="1"/>
  <c r="CD12" i="1"/>
  <c r="CF12" i="1"/>
  <c r="CD13" i="1"/>
  <c r="CF13" i="1"/>
  <c r="CD14" i="1"/>
  <c r="CF14" i="1"/>
  <c r="CD15" i="1"/>
  <c r="CF15" i="1"/>
  <c r="CD16" i="1"/>
  <c r="CF16" i="1"/>
  <c r="CD17" i="1"/>
  <c r="CF17" i="1"/>
  <c r="CD18" i="1"/>
  <c r="CF18" i="1"/>
  <c r="CC10" i="1"/>
  <c r="CC11" i="1"/>
  <c r="CC12" i="1"/>
  <c r="CC13" i="1"/>
  <c r="CC14" i="1"/>
  <c r="CC15" i="1"/>
  <c r="CC16" i="1"/>
  <c r="CC17" i="1"/>
  <c r="CC18" i="1"/>
  <c r="CC9" i="1"/>
  <c r="EJ9" i="1" l="1"/>
  <c r="EI9" i="1"/>
  <c r="EG9" i="1"/>
  <c r="ED9" i="1"/>
  <c r="EC9" i="1"/>
  <c r="CH14" i="1" l="1"/>
  <c r="CI14" i="1"/>
  <c r="CJ14" i="1"/>
  <c r="CK14" i="1"/>
  <c r="CL14" i="1"/>
  <c r="CM14" i="1"/>
  <c r="CP14" i="1"/>
  <c r="CQ14" i="1"/>
  <c r="CR14" i="1"/>
  <c r="CS14" i="1"/>
  <c r="CU14" i="1"/>
  <c r="CV14" i="1"/>
  <c r="CW14" i="1"/>
  <c r="CH15" i="1"/>
  <c r="CI15" i="1"/>
  <c r="CJ15" i="1"/>
  <c r="CK15" i="1"/>
  <c r="CL15" i="1"/>
  <c r="CM15" i="1"/>
  <c r="CP15" i="1"/>
  <c r="CQ15" i="1"/>
  <c r="CR15" i="1"/>
  <c r="CS15" i="1"/>
  <c r="CU15" i="1"/>
  <c r="CV15" i="1"/>
  <c r="CW15" i="1"/>
  <c r="CH16" i="1"/>
  <c r="CI16" i="1"/>
  <c r="CJ16" i="1"/>
  <c r="CK16" i="1"/>
  <c r="CL16" i="1"/>
  <c r="CM16" i="1"/>
  <c r="CP16" i="1"/>
  <c r="CQ16" i="1"/>
  <c r="CR16" i="1"/>
  <c r="CS16" i="1"/>
  <c r="CU16" i="1"/>
  <c r="CV16" i="1"/>
  <c r="CW16" i="1"/>
  <c r="CH17" i="1"/>
  <c r="CI17" i="1"/>
  <c r="CJ17" i="1"/>
  <c r="CK17" i="1"/>
  <c r="CL17" i="1"/>
  <c r="CM17" i="1"/>
  <c r="CP17" i="1"/>
  <c r="CQ17" i="1"/>
  <c r="CR17" i="1"/>
  <c r="CS17" i="1"/>
  <c r="CU17" i="1"/>
  <c r="CV17" i="1"/>
  <c r="CH18" i="1"/>
  <c r="CI18" i="1"/>
  <c r="CJ18" i="1"/>
  <c r="CK18" i="1"/>
  <c r="CL18" i="1"/>
  <c r="CM18" i="1"/>
  <c r="CP18" i="1"/>
  <c r="CQ18" i="1"/>
  <c r="CR18" i="1"/>
  <c r="CS18" i="1"/>
  <c r="CU18" i="1"/>
  <c r="CV18" i="1"/>
  <c r="CW18" i="1"/>
  <c r="CH19" i="1"/>
  <c r="CI19" i="1"/>
  <c r="CJ19" i="1"/>
  <c r="CK19" i="1"/>
  <c r="CL19" i="1"/>
  <c r="CM19" i="1"/>
  <c r="CP19" i="1"/>
  <c r="CQ19" i="1"/>
  <c r="CR19" i="1"/>
  <c r="CS19" i="1"/>
  <c r="CU19" i="1"/>
  <c r="CV19" i="1"/>
  <c r="CW19" i="1"/>
  <c r="CH20" i="1"/>
  <c r="CI20" i="1"/>
  <c r="CJ20" i="1"/>
  <c r="CK20" i="1"/>
  <c r="CL20" i="1"/>
  <c r="CM20" i="1"/>
  <c r="CP20" i="1"/>
  <c r="CQ20" i="1"/>
  <c r="CR20" i="1"/>
  <c r="CS20" i="1"/>
  <c r="CU20" i="1"/>
  <c r="CV20" i="1"/>
  <c r="CW20" i="1"/>
  <c r="CH21" i="1"/>
  <c r="CI21" i="1"/>
  <c r="CJ21" i="1"/>
  <c r="CK21" i="1"/>
  <c r="CL21" i="1"/>
  <c r="CM21" i="1"/>
  <c r="CP21" i="1"/>
  <c r="CQ21" i="1"/>
  <c r="CR21" i="1"/>
  <c r="CS21" i="1"/>
  <c r="CU21" i="1"/>
  <c r="CV21" i="1"/>
  <c r="CW21" i="1"/>
  <c r="CH22" i="1"/>
  <c r="CI22" i="1"/>
  <c r="CJ22" i="1"/>
  <c r="CK22" i="1"/>
  <c r="CL22" i="1"/>
  <c r="CM22" i="1"/>
  <c r="CP22" i="1"/>
  <c r="CQ22" i="1"/>
  <c r="CR22" i="1"/>
  <c r="CS22" i="1"/>
  <c r="CU22" i="1"/>
  <c r="CV22" i="1"/>
  <c r="CW22" i="1"/>
  <c r="CH23" i="1"/>
  <c r="CI23" i="1"/>
  <c r="CJ23" i="1"/>
  <c r="CK23" i="1"/>
  <c r="CL23" i="1"/>
  <c r="CM23" i="1"/>
  <c r="CP23" i="1"/>
  <c r="CQ23" i="1"/>
  <c r="CR23" i="1"/>
  <c r="CS23" i="1"/>
  <c r="CU23" i="1"/>
  <c r="CV23" i="1"/>
  <c r="CW23" i="1"/>
  <c r="CH24" i="1"/>
  <c r="CI24" i="1"/>
  <c r="CJ24" i="1"/>
  <c r="CK24" i="1"/>
  <c r="CL24" i="1"/>
  <c r="CM24" i="1"/>
  <c r="CP24" i="1"/>
  <c r="CQ24" i="1"/>
  <c r="CR24" i="1"/>
  <c r="CS24" i="1"/>
  <c r="CU24" i="1"/>
  <c r="CV24" i="1"/>
  <c r="CW24" i="1"/>
  <c r="CH25" i="1"/>
  <c r="CI25" i="1"/>
  <c r="CJ25" i="1"/>
  <c r="CK25" i="1"/>
  <c r="CL25" i="1"/>
  <c r="CM25" i="1"/>
  <c r="CP25" i="1"/>
  <c r="CQ25" i="1"/>
  <c r="CR25" i="1"/>
  <c r="CS25" i="1"/>
  <c r="CU25" i="1"/>
  <c r="CV25" i="1"/>
  <c r="CW25" i="1"/>
  <c r="CH26" i="1"/>
  <c r="CI26" i="1"/>
  <c r="CJ26" i="1"/>
  <c r="CK26" i="1"/>
  <c r="CL26" i="1"/>
  <c r="CM26" i="1"/>
  <c r="CP26" i="1"/>
  <c r="CQ26" i="1"/>
  <c r="CR26" i="1"/>
  <c r="CS26" i="1"/>
  <c r="CU26" i="1"/>
  <c r="CV26" i="1"/>
  <c r="CW26" i="1"/>
  <c r="CH27" i="1"/>
  <c r="CI27" i="1"/>
  <c r="CJ27" i="1"/>
  <c r="CK27" i="1"/>
  <c r="CL27" i="1"/>
  <c r="CM27" i="1"/>
  <c r="CP27" i="1"/>
  <c r="CQ27" i="1"/>
  <c r="CR27" i="1"/>
  <c r="CS27" i="1"/>
  <c r="CU27" i="1"/>
  <c r="CV27" i="1"/>
  <c r="CW27" i="1"/>
  <c r="CH28" i="1"/>
  <c r="CI28" i="1"/>
  <c r="CJ28" i="1"/>
  <c r="CK28" i="1"/>
  <c r="CL28" i="1"/>
  <c r="CM28" i="1"/>
  <c r="CP28" i="1"/>
  <c r="CQ28" i="1"/>
  <c r="CR28" i="1"/>
  <c r="CS28" i="1"/>
  <c r="CU28" i="1"/>
  <c r="CV28" i="1"/>
  <c r="CW28" i="1"/>
  <c r="CH29" i="1"/>
  <c r="CI29" i="1"/>
  <c r="CJ29" i="1"/>
  <c r="CK29" i="1"/>
  <c r="CL29" i="1"/>
  <c r="CM29" i="1"/>
  <c r="CP29" i="1"/>
  <c r="CQ29" i="1"/>
  <c r="CR29" i="1"/>
  <c r="CS29" i="1"/>
  <c r="CU29" i="1"/>
  <c r="CV29" i="1"/>
  <c r="CW29" i="1"/>
  <c r="CH30" i="1"/>
  <c r="CI30" i="1"/>
  <c r="CJ30" i="1"/>
  <c r="CK30" i="1"/>
  <c r="CL30" i="1"/>
  <c r="CM30" i="1"/>
  <c r="CP30" i="1"/>
  <c r="CQ30" i="1"/>
  <c r="CR30" i="1"/>
  <c r="CS30" i="1"/>
  <c r="CU30" i="1"/>
  <c r="CV30" i="1"/>
  <c r="CW30" i="1"/>
  <c r="CH31" i="1"/>
  <c r="CI31" i="1"/>
  <c r="CJ31" i="1"/>
  <c r="CK31" i="1"/>
  <c r="CL31" i="1"/>
  <c r="CM31" i="1"/>
  <c r="CP31" i="1"/>
  <c r="CQ31" i="1"/>
  <c r="CR31" i="1"/>
  <c r="CS31" i="1"/>
  <c r="CU31" i="1"/>
  <c r="CV31" i="1"/>
  <c r="CW31" i="1"/>
  <c r="CH32" i="1"/>
  <c r="CI32" i="1"/>
  <c r="CJ32" i="1"/>
  <c r="CK32" i="1"/>
  <c r="CL32" i="1"/>
  <c r="CM32" i="1"/>
  <c r="CP32" i="1"/>
  <c r="CQ32" i="1"/>
  <c r="CR32" i="1"/>
  <c r="CS32" i="1"/>
  <c r="CU32" i="1"/>
  <c r="CV32" i="1"/>
  <c r="CW32" i="1"/>
  <c r="CH33" i="1"/>
  <c r="CI33" i="1"/>
  <c r="CJ33" i="1"/>
  <c r="CK33" i="1"/>
  <c r="CL33" i="1"/>
  <c r="CM33" i="1"/>
  <c r="CP33" i="1"/>
  <c r="CQ33" i="1"/>
  <c r="CR33" i="1"/>
  <c r="CS33" i="1"/>
  <c r="CU33" i="1"/>
  <c r="CV33" i="1"/>
  <c r="CW33" i="1"/>
  <c r="CH34" i="1"/>
  <c r="CI34" i="1"/>
  <c r="CJ34" i="1"/>
  <c r="CK34" i="1"/>
  <c r="CL34" i="1"/>
  <c r="CM34" i="1"/>
  <c r="CP34" i="1"/>
  <c r="CQ34" i="1"/>
  <c r="CR34" i="1"/>
  <c r="CS34" i="1"/>
  <c r="CU34" i="1"/>
  <c r="CV34" i="1"/>
  <c r="CW34" i="1"/>
  <c r="CH35" i="1"/>
  <c r="CI35" i="1"/>
  <c r="CJ35" i="1"/>
  <c r="CK35" i="1"/>
  <c r="CL35" i="1"/>
  <c r="CM35" i="1"/>
  <c r="CP35" i="1"/>
  <c r="CQ35" i="1"/>
  <c r="CR35" i="1"/>
  <c r="CS35" i="1"/>
  <c r="CU35" i="1"/>
  <c r="CV35" i="1"/>
  <c r="CW35" i="1"/>
  <c r="CH36" i="1"/>
  <c r="CI36" i="1"/>
  <c r="CJ36" i="1"/>
  <c r="CK36" i="1"/>
  <c r="CL36" i="1"/>
  <c r="CM36" i="1"/>
  <c r="CP36" i="1"/>
  <c r="CQ36" i="1"/>
  <c r="CR36" i="1"/>
  <c r="CS36" i="1"/>
  <c r="CU36" i="1"/>
  <c r="CV36" i="1"/>
  <c r="CW36" i="1"/>
  <c r="CH37" i="1"/>
  <c r="CI37" i="1"/>
  <c r="CJ37" i="1"/>
  <c r="CK37" i="1"/>
  <c r="CL37" i="1"/>
  <c r="CM37" i="1"/>
  <c r="CP37" i="1"/>
  <c r="CQ37" i="1"/>
  <c r="CR37" i="1"/>
  <c r="CS37" i="1"/>
  <c r="CU37" i="1"/>
  <c r="CV37" i="1"/>
  <c r="CW37" i="1"/>
  <c r="CH38" i="1"/>
  <c r="CI38" i="1"/>
  <c r="CJ38" i="1"/>
  <c r="CK38" i="1"/>
  <c r="CL38" i="1"/>
  <c r="CM38" i="1"/>
  <c r="CP38" i="1"/>
  <c r="CQ38" i="1"/>
  <c r="CR38" i="1"/>
  <c r="CS38" i="1"/>
  <c r="CU38" i="1"/>
  <c r="CV38" i="1"/>
  <c r="CW38" i="1"/>
  <c r="CH39" i="1"/>
  <c r="CI39" i="1"/>
  <c r="CJ39" i="1"/>
  <c r="CK39" i="1"/>
  <c r="CL39" i="1"/>
  <c r="CM39" i="1"/>
  <c r="CP39" i="1"/>
  <c r="CQ39" i="1"/>
  <c r="CR39" i="1"/>
  <c r="CS39" i="1"/>
  <c r="CU39" i="1"/>
  <c r="CV39" i="1"/>
  <c r="CW39" i="1"/>
  <c r="CH40" i="1"/>
  <c r="CI40" i="1"/>
  <c r="CJ40" i="1"/>
  <c r="CK40" i="1"/>
  <c r="CL40" i="1"/>
  <c r="CM40" i="1"/>
  <c r="CP40" i="1"/>
  <c r="CQ40" i="1"/>
  <c r="CR40" i="1"/>
  <c r="CS40" i="1"/>
  <c r="CU40" i="1"/>
  <c r="CV40" i="1"/>
  <c r="CW40" i="1"/>
  <c r="CH41" i="1"/>
  <c r="CI41" i="1"/>
  <c r="CJ41" i="1"/>
  <c r="CK41" i="1"/>
  <c r="CL41" i="1"/>
  <c r="CM41" i="1"/>
  <c r="CP41" i="1"/>
  <c r="CQ41" i="1"/>
  <c r="CR41" i="1"/>
  <c r="CS41" i="1"/>
  <c r="CU41" i="1"/>
  <c r="CV41" i="1"/>
  <c r="CW41" i="1"/>
  <c r="CH42" i="1"/>
  <c r="CI42" i="1"/>
  <c r="CJ42" i="1"/>
  <c r="CK42" i="1"/>
  <c r="CL42" i="1"/>
  <c r="CM42" i="1"/>
  <c r="CP42" i="1"/>
  <c r="CQ42" i="1"/>
  <c r="CR42" i="1"/>
  <c r="CS42" i="1"/>
  <c r="CU42" i="1"/>
  <c r="CV42" i="1"/>
  <c r="CW42" i="1"/>
  <c r="CH43" i="1"/>
  <c r="CI43" i="1"/>
  <c r="CJ43" i="1"/>
  <c r="CK43" i="1"/>
  <c r="CL43" i="1"/>
  <c r="CM43" i="1"/>
  <c r="CP43" i="1"/>
  <c r="CQ43" i="1"/>
  <c r="CR43" i="1"/>
  <c r="CS43" i="1"/>
  <c r="CU43" i="1"/>
  <c r="CV43" i="1"/>
  <c r="CW43" i="1"/>
  <c r="CH44" i="1"/>
  <c r="CI44" i="1"/>
  <c r="CJ44" i="1"/>
  <c r="CK44" i="1"/>
  <c r="CL44" i="1"/>
  <c r="CM44" i="1"/>
  <c r="CP44" i="1"/>
  <c r="CQ44" i="1"/>
  <c r="CR44" i="1"/>
  <c r="CS44" i="1"/>
  <c r="CU44" i="1"/>
  <c r="CV44" i="1"/>
  <c r="CW44" i="1"/>
  <c r="CH45" i="1"/>
  <c r="CI45" i="1"/>
  <c r="CJ45" i="1"/>
  <c r="CK45" i="1"/>
  <c r="CL45" i="1"/>
  <c r="CM45" i="1"/>
  <c r="CP45" i="1"/>
  <c r="CQ45" i="1"/>
  <c r="CR45" i="1"/>
  <c r="CS45" i="1"/>
  <c r="CU45" i="1"/>
  <c r="CV45" i="1"/>
  <c r="CW45" i="1"/>
  <c r="CH46" i="1"/>
  <c r="CI46" i="1"/>
  <c r="CJ46" i="1"/>
  <c r="CK46" i="1"/>
  <c r="CL46" i="1"/>
  <c r="CM46" i="1"/>
  <c r="CP46" i="1"/>
  <c r="CQ46" i="1"/>
  <c r="CR46" i="1"/>
  <c r="CS46" i="1"/>
  <c r="CU46" i="1"/>
  <c r="CV46" i="1"/>
  <c r="CW46" i="1"/>
  <c r="CH47" i="1"/>
  <c r="CI47" i="1"/>
  <c r="CJ47" i="1"/>
  <c r="CK47" i="1"/>
  <c r="CL47" i="1"/>
  <c r="CM47" i="1"/>
  <c r="CP47" i="1"/>
  <c r="CQ47" i="1"/>
  <c r="CR47" i="1"/>
  <c r="CS47" i="1"/>
  <c r="CU47" i="1"/>
  <c r="CV47" i="1"/>
  <c r="CW47" i="1"/>
  <c r="CH48" i="1"/>
  <c r="CI48" i="1"/>
  <c r="CJ48" i="1"/>
  <c r="CK48" i="1"/>
  <c r="CL48" i="1"/>
  <c r="CM48" i="1"/>
  <c r="CP48" i="1"/>
  <c r="CQ48" i="1"/>
  <c r="CR48" i="1"/>
  <c r="CS48" i="1"/>
  <c r="CU48" i="1"/>
  <c r="CV48" i="1"/>
  <c r="CW48" i="1"/>
  <c r="CH49" i="1"/>
  <c r="CI49" i="1"/>
  <c r="CJ49" i="1"/>
  <c r="CK49" i="1"/>
  <c r="CL49" i="1"/>
  <c r="CM49" i="1"/>
  <c r="CP49" i="1"/>
  <c r="CQ49" i="1"/>
  <c r="CR49" i="1"/>
  <c r="CS49" i="1"/>
  <c r="CU49" i="1"/>
  <c r="CV49" i="1"/>
  <c r="CW49" i="1"/>
  <c r="CH50" i="1"/>
  <c r="CI50" i="1"/>
  <c r="CJ50" i="1"/>
  <c r="CK50" i="1"/>
  <c r="CL50" i="1"/>
  <c r="CM50" i="1"/>
  <c r="CP50" i="1"/>
  <c r="CQ50" i="1"/>
  <c r="CR50" i="1"/>
  <c r="CS50" i="1"/>
  <c r="CU50" i="1"/>
  <c r="CV50" i="1"/>
  <c r="CW50" i="1"/>
  <c r="CH51" i="1"/>
  <c r="CI51" i="1"/>
  <c r="CJ51" i="1"/>
  <c r="CK51" i="1"/>
  <c r="CL51" i="1"/>
  <c r="CM51" i="1"/>
  <c r="CP51" i="1"/>
  <c r="CQ51" i="1"/>
  <c r="CR51" i="1"/>
  <c r="CS51" i="1"/>
  <c r="CU51" i="1"/>
  <c r="CV51" i="1"/>
  <c r="CW51" i="1"/>
  <c r="CH52" i="1"/>
  <c r="CI52" i="1"/>
  <c r="CJ52" i="1"/>
  <c r="CK52" i="1"/>
  <c r="CL52" i="1"/>
  <c r="CM52" i="1"/>
  <c r="CP52" i="1"/>
  <c r="CQ52" i="1"/>
  <c r="CR52" i="1"/>
  <c r="CS52" i="1"/>
  <c r="CU52" i="1"/>
  <c r="CV52" i="1"/>
  <c r="CW52" i="1"/>
  <c r="CH53" i="1"/>
  <c r="CI53" i="1"/>
  <c r="CJ53" i="1"/>
  <c r="CK53" i="1"/>
  <c r="CL53" i="1"/>
  <c r="CM53" i="1"/>
  <c r="CP53" i="1"/>
  <c r="CQ53" i="1"/>
  <c r="CR53" i="1"/>
  <c r="CS53" i="1"/>
  <c r="CU53" i="1"/>
  <c r="CV53" i="1"/>
  <c r="CW53" i="1"/>
  <c r="CH54" i="1"/>
  <c r="CI54" i="1"/>
  <c r="CJ54" i="1"/>
  <c r="CK54" i="1"/>
  <c r="CL54" i="1"/>
  <c r="CM54" i="1"/>
  <c r="CP54" i="1"/>
  <c r="CQ54" i="1"/>
  <c r="CR54" i="1"/>
  <c r="CS54" i="1"/>
  <c r="CU54" i="1"/>
  <c r="CV54" i="1"/>
  <c r="CW54" i="1"/>
  <c r="CH55" i="1"/>
  <c r="CI55" i="1"/>
  <c r="CJ55" i="1"/>
  <c r="CK55" i="1"/>
  <c r="CL55" i="1"/>
  <c r="CM55" i="1"/>
  <c r="CP55" i="1"/>
  <c r="CQ55" i="1"/>
  <c r="CR55" i="1"/>
  <c r="CS55" i="1"/>
  <c r="CU55" i="1"/>
  <c r="CV55" i="1"/>
  <c r="CW55" i="1"/>
  <c r="CH56" i="1"/>
  <c r="CI56" i="1"/>
  <c r="CJ56" i="1"/>
  <c r="CK56" i="1"/>
  <c r="CL56" i="1"/>
  <c r="CM56" i="1"/>
  <c r="CP56" i="1"/>
  <c r="CQ56" i="1"/>
  <c r="CR56" i="1"/>
  <c r="CS56" i="1"/>
  <c r="CU56" i="1"/>
  <c r="CV56" i="1"/>
  <c r="CW56" i="1"/>
  <c r="CH57" i="1"/>
  <c r="CI57" i="1"/>
  <c r="CJ57" i="1"/>
  <c r="CK57" i="1"/>
  <c r="CL57" i="1"/>
  <c r="CM57" i="1"/>
  <c r="CP57" i="1"/>
  <c r="CQ57" i="1"/>
  <c r="CR57" i="1"/>
  <c r="CS57" i="1"/>
  <c r="CU57" i="1"/>
  <c r="CV57" i="1"/>
  <c r="CW57" i="1"/>
  <c r="CH58" i="1"/>
  <c r="CI58" i="1"/>
  <c r="CJ58" i="1"/>
  <c r="CK58" i="1"/>
  <c r="CL58" i="1"/>
  <c r="CM58" i="1"/>
  <c r="CP58" i="1"/>
  <c r="CQ58" i="1"/>
  <c r="CR58" i="1"/>
  <c r="CS58" i="1"/>
  <c r="CU58" i="1"/>
  <c r="CV58" i="1"/>
  <c r="CW58" i="1"/>
  <c r="CH59" i="1"/>
  <c r="CI59" i="1"/>
  <c r="CJ59" i="1"/>
  <c r="CK59" i="1"/>
  <c r="CL59" i="1"/>
  <c r="CM59" i="1"/>
  <c r="CP59" i="1"/>
  <c r="CQ59" i="1"/>
  <c r="CR59" i="1"/>
  <c r="CS59" i="1"/>
  <c r="CU59" i="1"/>
  <c r="CV59" i="1"/>
  <c r="CW59" i="1"/>
  <c r="CH60" i="1"/>
  <c r="CI60" i="1"/>
  <c r="CJ60" i="1"/>
  <c r="CK60" i="1"/>
  <c r="CL60" i="1"/>
  <c r="CM60" i="1"/>
  <c r="CP60" i="1"/>
  <c r="CQ60" i="1"/>
  <c r="CR60" i="1"/>
  <c r="CS60" i="1"/>
  <c r="CU60" i="1"/>
  <c r="CV60" i="1"/>
  <c r="CW60" i="1"/>
  <c r="CH61" i="1"/>
  <c r="CI61" i="1"/>
  <c r="CJ61" i="1"/>
  <c r="CK61" i="1"/>
  <c r="CL61" i="1"/>
  <c r="CM61" i="1"/>
  <c r="CP61" i="1"/>
  <c r="CQ61" i="1"/>
  <c r="CR61" i="1"/>
  <c r="CS61" i="1"/>
  <c r="CU61" i="1"/>
  <c r="CV61" i="1"/>
  <c r="CW61" i="1"/>
  <c r="CH62" i="1"/>
  <c r="CI62" i="1"/>
  <c r="CJ62" i="1"/>
  <c r="CK62" i="1"/>
  <c r="CL62" i="1"/>
  <c r="CM62" i="1"/>
  <c r="CP62" i="1"/>
  <c r="CQ62" i="1"/>
  <c r="CR62" i="1"/>
  <c r="CS62" i="1"/>
  <c r="CU62" i="1"/>
  <c r="CV62" i="1"/>
  <c r="CW62" i="1"/>
  <c r="CH63" i="1"/>
  <c r="CI63" i="1"/>
  <c r="CJ63" i="1"/>
  <c r="CK63" i="1"/>
  <c r="CL63" i="1"/>
  <c r="CM63" i="1"/>
  <c r="CP63" i="1"/>
  <c r="CQ63" i="1"/>
  <c r="CR63" i="1"/>
  <c r="CS63" i="1"/>
  <c r="CU63" i="1"/>
  <c r="CV63" i="1"/>
  <c r="CW63" i="1"/>
  <c r="CH64" i="1"/>
  <c r="CI64" i="1"/>
  <c r="CJ64" i="1"/>
  <c r="CK64" i="1"/>
  <c r="CL64" i="1"/>
  <c r="CM64" i="1"/>
  <c r="CP64" i="1"/>
  <c r="CQ64" i="1"/>
  <c r="CR64" i="1"/>
  <c r="CS64" i="1"/>
  <c r="CU64" i="1"/>
  <c r="CV64" i="1"/>
  <c r="CW64" i="1"/>
  <c r="CH65" i="1"/>
  <c r="CI65" i="1"/>
  <c r="CJ65" i="1"/>
  <c r="CK65" i="1"/>
  <c r="CL65" i="1"/>
  <c r="CM65" i="1"/>
  <c r="CP65" i="1"/>
  <c r="CQ65" i="1"/>
  <c r="CR65" i="1"/>
  <c r="CS65" i="1"/>
  <c r="CU65" i="1"/>
  <c r="CV65" i="1"/>
  <c r="CW65" i="1"/>
  <c r="CH66" i="1"/>
  <c r="CI66" i="1"/>
  <c r="CJ66" i="1"/>
  <c r="CK66" i="1"/>
  <c r="CL66" i="1"/>
  <c r="CM66" i="1"/>
  <c r="CP66" i="1"/>
  <c r="CQ66" i="1"/>
  <c r="CR66" i="1"/>
  <c r="CS66" i="1"/>
  <c r="CU66" i="1"/>
  <c r="CV66" i="1"/>
  <c r="CW66" i="1"/>
  <c r="CH67" i="1"/>
  <c r="CI67" i="1"/>
  <c r="CJ67" i="1"/>
  <c r="CK67" i="1"/>
  <c r="CL67" i="1"/>
  <c r="CM67" i="1"/>
  <c r="CP67" i="1"/>
  <c r="CQ67" i="1"/>
  <c r="CR67" i="1"/>
  <c r="CS67" i="1"/>
  <c r="CU67" i="1"/>
  <c r="CV67" i="1"/>
  <c r="CW67" i="1"/>
  <c r="CH68" i="1"/>
  <c r="CI68" i="1"/>
  <c r="CJ68" i="1"/>
  <c r="CK68" i="1"/>
  <c r="CL68" i="1"/>
  <c r="CM68" i="1"/>
  <c r="CP68" i="1"/>
  <c r="CQ68" i="1"/>
  <c r="CR68" i="1"/>
  <c r="CS68" i="1"/>
  <c r="CU68" i="1"/>
  <c r="CV68" i="1"/>
  <c r="CW68" i="1"/>
  <c r="CH69" i="1"/>
  <c r="CI69" i="1"/>
  <c r="CJ69" i="1"/>
  <c r="CK69" i="1"/>
  <c r="CL69" i="1"/>
  <c r="CM69" i="1"/>
  <c r="CP69" i="1"/>
  <c r="CQ69" i="1"/>
  <c r="CR69" i="1"/>
  <c r="CS69" i="1"/>
  <c r="CU69" i="1"/>
  <c r="CV69" i="1"/>
  <c r="CW69" i="1"/>
  <c r="CH70" i="1"/>
  <c r="CI70" i="1"/>
  <c r="CJ70" i="1"/>
  <c r="CK70" i="1"/>
  <c r="CL70" i="1"/>
  <c r="CM70" i="1"/>
  <c r="CP70" i="1"/>
  <c r="CQ70" i="1"/>
  <c r="CR70" i="1"/>
  <c r="CS70" i="1"/>
  <c r="CU70" i="1"/>
  <c r="CV70" i="1"/>
  <c r="CW70" i="1"/>
  <c r="CH71" i="1"/>
  <c r="CI71" i="1"/>
  <c r="CJ71" i="1"/>
  <c r="CK71" i="1"/>
  <c r="CL71" i="1"/>
  <c r="CM71" i="1"/>
  <c r="CP71" i="1"/>
  <c r="CQ71" i="1"/>
  <c r="CR71" i="1"/>
  <c r="CS71" i="1"/>
  <c r="CU71" i="1"/>
  <c r="CV71" i="1"/>
  <c r="CW71" i="1"/>
  <c r="CH72" i="1"/>
  <c r="CI72" i="1"/>
  <c r="CJ72" i="1"/>
  <c r="CK72" i="1"/>
  <c r="CL72" i="1"/>
  <c r="CM72" i="1"/>
  <c r="CP72" i="1"/>
  <c r="CQ72" i="1"/>
  <c r="CR72" i="1"/>
  <c r="CS72" i="1"/>
  <c r="CU72" i="1"/>
  <c r="CV72" i="1"/>
  <c r="CW72" i="1"/>
  <c r="CH73" i="1"/>
  <c r="CI73" i="1"/>
  <c r="CJ73" i="1"/>
  <c r="CK73" i="1"/>
  <c r="CL73" i="1"/>
  <c r="CM73" i="1"/>
  <c r="CP73" i="1"/>
  <c r="CQ73" i="1"/>
  <c r="CR73" i="1"/>
  <c r="CS73" i="1"/>
  <c r="CU73" i="1"/>
  <c r="CV73" i="1"/>
  <c r="CW73" i="1"/>
  <c r="CH74" i="1"/>
  <c r="CI74" i="1"/>
  <c r="CJ74" i="1"/>
  <c r="CK74" i="1"/>
  <c r="CL74" i="1"/>
  <c r="CM74" i="1"/>
  <c r="CP74" i="1"/>
  <c r="CQ74" i="1"/>
  <c r="CR74" i="1"/>
  <c r="CS74" i="1"/>
  <c r="CU74" i="1"/>
  <c r="CV74" i="1"/>
  <c r="CW74" i="1"/>
  <c r="CH75" i="1"/>
  <c r="CI75" i="1"/>
  <c r="CJ75" i="1"/>
  <c r="CK75" i="1"/>
  <c r="CL75" i="1"/>
  <c r="CM75" i="1"/>
  <c r="CP75" i="1"/>
  <c r="CQ75" i="1"/>
  <c r="CR75" i="1"/>
  <c r="CS75" i="1"/>
  <c r="CU75" i="1"/>
  <c r="CV75" i="1"/>
  <c r="CW75" i="1"/>
  <c r="CH76" i="1"/>
  <c r="CI76" i="1"/>
  <c r="CJ76" i="1"/>
  <c r="CK76" i="1"/>
  <c r="CL76" i="1"/>
  <c r="CM76" i="1"/>
  <c r="CP76" i="1"/>
  <c r="CQ76" i="1"/>
  <c r="CR76" i="1"/>
  <c r="CS76" i="1"/>
  <c r="CU76" i="1"/>
  <c r="CV76" i="1"/>
  <c r="CW76" i="1"/>
  <c r="CH77" i="1"/>
  <c r="CI77" i="1"/>
  <c r="CJ77" i="1"/>
  <c r="CK77" i="1"/>
  <c r="CL77" i="1"/>
  <c r="CM77" i="1"/>
  <c r="CP77" i="1"/>
  <c r="CQ77" i="1"/>
  <c r="CR77" i="1"/>
  <c r="CS77" i="1"/>
  <c r="CU77" i="1"/>
  <c r="CV77" i="1"/>
  <c r="CW77" i="1"/>
  <c r="CH78" i="1"/>
  <c r="CI78" i="1"/>
  <c r="CJ78" i="1"/>
  <c r="CK78" i="1"/>
  <c r="CL78" i="1"/>
  <c r="CM78" i="1"/>
  <c r="CP78" i="1"/>
  <c r="CQ78" i="1"/>
  <c r="CR78" i="1"/>
  <c r="CS78" i="1"/>
  <c r="CU78" i="1"/>
  <c r="CV78" i="1"/>
  <c r="CW78" i="1"/>
  <c r="CH79" i="1"/>
  <c r="CI79" i="1"/>
  <c r="CJ79" i="1"/>
  <c r="CK79" i="1"/>
  <c r="CL79" i="1"/>
  <c r="CM79" i="1"/>
  <c r="CP79" i="1"/>
  <c r="CQ79" i="1"/>
  <c r="CR79" i="1"/>
  <c r="CS79" i="1"/>
  <c r="CU79" i="1"/>
  <c r="CV79" i="1"/>
  <c r="CW79" i="1"/>
  <c r="CH80" i="1"/>
  <c r="CI80" i="1"/>
  <c r="CJ80" i="1"/>
  <c r="CK80" i="1"/>
  <c r="CL80" i="1"/>
  <c r="CM80" i="1"/>
  <c r="CP80" i="1"/>
  <c r="CQ80" i="1"/>
  <c r="CR80" i="1"/>
  <c r="CS80" i="1"/>
  <c r="CU80" i="1"/>
  <c r="CV80" i="1"/>
  <c r="CW80" i="1"/>
  <c r="CH81" i="1"/>
  <c r="CI81" i="1"/>
  <c r="CJ81" i="1"/>
  <c r="CK81" i="1"/>
  <c r="CL81" i="1"/>
  <c r="CM81" i="1"/>
  <c r="CP81" i="1"/>
  <c r="CQ81" i="1"/>
  <c r="CR81" i="1"/>
  <c r="CS81" i="1"/>
  <c r="CU81" i="1"/>
  <c r="CV81" i="1"/>
  <c r="CW81" i="1"/>
  <c r="CH82" i="1"/>
  <c r="CI82" i="1"/>
  <c r="CJ82" i="1"/>
  <c r="CK82" i="1"/>
  <c r="CL82" i="1"/>
  <c r="CM82" i="1"/>
  <c r="CP82" i="1"/>
  <c r="CQ82" i="1"/>
  <c r="CR82" i="1"/>
  <c r="CS82" i="1"/>
  <c r="CU82" i="1"/>
  <c r="CV82" i="1"/>
  <c r="CW82" i="1"/>
  <c r="CH83" i="1"/>
  <c r="CI83" i="1"/>
  <c r="CJ83" i="1"/>
  <c r="CK83" i="1"/>
  <c r="CL83" i="1"/>
  <c r="CM83" i="1"/>
  <c r="CP83" i="1"/>
  <c r="CQ83" i="1"/>
  <c r="CR83" i="1"/>
  <c r="CS83" i="1"/>
  <c r="CU83" i="1"/>
  <c r="CV83" i="1"/>
  <c r="CW83" i="1"/>
  <c r="CH84" i="1"/>
  <c r="CI84" i="1"/>
  <c r="CJ84" i="1"/>
  <c r="CK84" i="1"/>
  <c r="CL84" i="1"/>
  <c r="CM84" i="1"/>
  <c r="CP84" i="1"/>
  <c r="CQ84" i="1"/>
  <c r="CR84" i="1"/>
  <c r="CS84" i="1"/>
  <c r="CU84" i="1"/>
  <c r="CV84" i="1"/>
  <c r="CW84" i="1"/>
  <c r="CH85" i="1"/>
  <c r="CI85" i="1"/>
  <c r="CJ85" i="1"/>
  <c r="CK85" i="1"/>
  <c r="CL85" i="1"/>
  <c r="CM85" i="1"/>
  <c r="CP85" i="1"/>
  <c r="CQ85" i="1"/>
  <c r="CR85" i="1"/>
  <c r="CS85" i="1"/>
  <c r="CU85" i="1"/>
  <c r="CV85" i="1"/>
  <c r="CW85" i="1"/>
  <c r="CH86" i="1"/>
  <c r="CI86" i="1"/>
  <c r="CJ86" i="1"/>
  <c r="CK86" i="1"/>
  <c r="CL86" i="1"/>
  <c r="CM86" i="1"/>
  <c r="CP86" i="1"/>
  <c r="CQ86" i="1"/>
  <c r="CR86" i="1"/>
  <c r="CS86" i="1"/>
  <c r="CU86" i="1"/>
  <c r="CV86" i="1"/>
  <c r="CW86" i="1"/>
  <c r="CH87" i="1"/>
  <c r="CI87" i="1"/>
  <c r="CJ87" i="1"/>
  <c r="CK87" i="1"/>
  <c r="CL87" i="1"/>
  <c r="CM87" i="1"/>
  <c r="CP87" i="1"/>
  <c r="CQ87" i="1"/>
  <c r="CR87" i="1"/>
  <c r="CS87" i="1"/>
  <c r="CU87" i="1"/>
  <c r="CV87" i="1"/>
  <c r="CW87" i="1"/>
  <c r="CH88" i="1"/>
  <c r="CI88" i="1"/>
  <c r="CJ88" i="1"/>
  <c r="CK88" i="1"/>
  <c r="CL88" i="1"/>
  <c r="CM88" i="1"/>
  <c r="CP88" i="1"/>
  <c r="CQ88" i="1"/>
  <c r="CR88" i="1"/>
  <c r="CS88" i="1"/>
  <c r="CU88" i="1"/>
  <c r="CV88" i="1"/>
  <c r="CW88" i="1"/>
  <c r="CH89" i="1"/>
  <c r="CI89" i="1"/>
  <c r="CJ89" i="1"/>
  <c r="CK89" i="1"/>
  <c r="CL89" i="1"/>
  <c r="CM89" i="1"/>
  <c r="CP89" i="1"/>
  <c r="CQ89" i="1"/>
  <c r="CR89" i="1"/>
  <c r="CS89" i="1"/>
  <c r="CU89" i="1"/>
  <c r="CV89" i="1"/>
  <c r="CW89" i="1"/>
  <c r="CH90" i="1"/>
  <c r="CI90" i="1"/>
  <c r="CJ90" i="1"/>
  <c r="CK90" i="1"/>
  <c r="CL90" i="1"/>
  <c r="CM90" i="1"/>
  <c r="CP90" i="1"/>
  <c r="CQ90" i="1"/>
  <c r="CR90" i="1"/>
  <c r="CS90" i="1"/>
  <c r="CU90" i="1"/>
  <c r="CV90" i="1"/>
  <c r="CW90" i="1"/>
  <c r="CH91" i="1"/>
  <c r="CI91" i="1"/>
  <c r="CJ91" i="1"/>
  <c r="CK91" i="1"/>
  <c r="CL91" i="1"/>
  <c r="CM91" i="1"/>
  <c r="CP91" i="1"/>
  <c r="CQ91" i="1"/>
  <c r="CR91" i="1"/>
  <c r="CS91" i="1"/>
  <c r="CU91" i="1"/>
  <c r="CV91" i="1"/>
  <c r="CW91" i="1"/>
  <c r="CH92" i="1"/>
  <c r="CI92" i="1"/>
  <c r="CJ92" i="1"/>
  <c r="CK92" i="1"/>
  <c r="CL92" i="1"/>
  <c r="CM92" i="1"/>
  <c r="CP92" i="1"/>
  <c r="CQ92" i="1"/>
  <c r="CR92" i="1"/>
  <c r="CS92" i="1"/>
  <c r="CU92" i="1"/>
  <c r="CV92" i="1"/>
  <c r="CW92" i="1"/>
  <c r="CH93" i="1"/>
  <c r="CI93" i="1"/>
  <c r="CJ93" i="1"/>
  <c r="CK93" i="1"/>
  <c r="CL93" i="1"/>
  <c r="CM93" i="1"/>
  <c r="CP93" i="1"/>
  <c r="CQ93" i="1"/>
  <c r="CR93" i="1"/>
  <c r="CS93" i="1"/>
  <c r="CU93" i="1"/>
  <c r="CV93" i="1"/>
  <c r="CW93" i="1"/>
  <c r="CH94" i="1"/>
  <c r="CI94" i="1"/>
  <c r="CJ94" i="1"/>
  <c r="CK94" i="1"/>
  <c r="CL94" i="1"/>
  <c r="CM94" i="1"/>
  <c r="CP94" i="1"/>
  <c r="CQ94" i="1"/>
  <c r="CR94" i="1"/>
  <c r="CS94" i="1"/>
  <c r="CU94" i="1"/>
  <c r="CV94" i="1"/>
  <c r="CW94" i="1"/>
  <c r="CH95" i="1"/>
  <c r="CI95" i="1"/>
  <c r="CJ95" i="1"/>
  <c r="CK95" i="1"/>
  <c r="CL95" i="1"/>
  <c r="CM95" i="1"/>
  <c r="CP95" i="1"/>
  <c r="CQ95" i="1"/>
  <c r="CR95" i="1"/>
  <c r="CS95" i="1"/>
  <c r="CU95" i="1"/>
  <c r="CV95" i="1"/>
  <c r="CW95" i="1"/>
  <c r="CH96" i="1"/>
  <c r="CI96" i="1"/>
  <c r="CJ96" i="1"/>
  <c r="CK96" i="1"/>
  <c r="CL96" i="1"/>
  <c r="CM96" i="1"/>
  <c r="CP96" i="1"/>
  <c r="CQ96" i="1"/>
  <c r="CR96" i="1"/>
  <c r="CS96" i="1"/>
  <c r="CU96" i="1"/>
  <c r="CV96" i="1"/>
  <c r="CW96" i="1"/>
  <c r="CH97" i="1"/>
  <c r="CI97" i="1"/>
  <c r="CJ97" i="1"/>
  <c r="CK97" i="1"/>
  <c r="CL97" i="1"/>
  <c r="CM97" i="1"/>
  <c r="CP97" i="1"/>
  <c r="CQ97" i="1"/>
  <c r="CR97" i="1"/>
  <c r="CS97" i="1"/>
  <c r="CU97" i="1"/>
  <c r="CV97" i="1"/>
  <c r="CW97" i="1"/>
  <c r="CH98" i="1"/>
  <c r="CI98" i="1"/>
  <c r="CJ98" i="1"/>
  <c r="CK98" i="1"/>
  <c r="CL98" i="1"/>
  <c r="CM98" i="1"/>
  <c r="CP98" i="1"/>
  <c r="CQ98" i="1"/>
  <c r="CR98" i="1"/>
  <c r="CS98" i="1"/>
  <c r="CU98" i="1"/>
  <c r="CV98" i="1"/>
  <c r="CW98" i="1"/>
  <c r="CH99" i="1"/>
  <c r="CI99" i="1"/>
  <c r="CJ99" i="1"/>
  <c r="CK99" i="1"/>
  <c r="CL99" i="1"/>
  <c r="CM99" i="1"/>
  <c r="CP99" i="1"/>
  <c r="CQ99" i="1"/>
  <c r="CR99" i="1"/>
  <c r="CS99" i="1"/>
  <c r="CU99" i="1"/>
  <c r="CV99" i="1"/>
  <c r="CW99" i="1"/>
  <c r="CH100" i="1"/>
  <c r="CI100" i="1"/>
  <c r="CJ100" i="1"/>
  <c r="CK100" i="1"/>
  <c r="CL100" i="1"/>
  <c r="CM100" i="1"/>
  <c r="CP100" i="1"/>
  <c r="CQ100" i="1"/>
  <c r="CR100" i="1"/>
  <c r="CS100" i="1"/>
  <c r="CU100" i="1"/>
  <c r="CV100" i="1"/>
  <c r="CW100" i="1"/>
  <c r="CH101" i="1"/>
  <c r="CI101" i="1"/>
  <c r="CJ101" i="1"/>
  <c r="CK101" i="1"/>
  <c r="CL101" i="1"/>
  <c r="CM101" i="1"/>
  <c r="CP101" i="1"/>
  <c r="CQ101" i="1"/>
  <c r="CR101" i="1"/>
  <c r="CS101" i="1"/>
  <c r="CU101" i="1"/>
  <c r="CV101" i="1"/>
  <c r="CW101" i="1"/>
  <c r="CH102" i="1"/>
  <c r="CI102" i="1"/>
  <c r="CJ102" i="1"/>
  <c r="CK102" i="1"/>
  <c r="CL102" i="1"/>
  <c r="CM102" i="1"/>
  <c r="CP102" i="1"/>
  <c r="CQ102" i="1"/>
  <c r="CR102" i="1"/>
  <c r="CS102" i="1"/>
  <c r="CU102" i="1"/>
  <c r="CV102" i="1"/>
  <c r="CW102" i="1"/>
  <c r="CH103" i="1"/>
  <c r="CI103" i="1"/>
  <c r="CJ103" i="1"/>
  <c r="CK103" i="1"/>
  <c r="CL103" i="1"/>
  <c r="CM103" i="1"/>
  <c r="CP103" i="1"/>
  <c r="CQ103" i="1"/>
  <c r="CR103" i="1"/>
  <c r="CS103" i="1"/>
  <c r="CU103" i="1"/>
  <c r="CV103" i="1"/>
  <c r="CW103" i="1"/>
  <c r="CH104" i="1"/>
  <c r="CI104" i="1"/>
  <c r="CJ104" i="1"/>
  <c r="CK104" i="1"/>
  <c r="CL104" i="1"/>
  <c r="CM104" i="1"/>
  <c r="CP104" i="1"/>
  <c r="CQ104" i="1"/>
  <c r="CR104" i="1"/>
  <c r="CS104" i="1"/>
  <c r="CU104" i="1"/>
  <c r="CV104" i="1"/>
  <c r="CW104" i="1"/>
  <c r="CH105" i="1"/>
  <c r="CI105" i="1"/>
  <c r="CJ105" i="1"/>
  <c r="CK105" i="1"/>
  <c r="CL105" i="1"/>
  <c r="CM105" i="1"/>
  <c r="CP105" i="1"/>
  <c r="CQ105" i="1"/>
  <c r="CR105" i="1"/>
  <c r="CS105" i="1"/>
  <c r="CU105" i="1"/>
  <c r="CV105" i="1"/>
  <c r="CW105" i="1"/>
  <c r="CH106" i="1"/>
  <c r="CI106" i="1"/>
  <c r="CJ106" i="1"/>
  <c r="CK106" i="1"/>
  <c r="CL106" i="1"/>
  <c r="CM106" i="1"/>
  <c r="CP106" i="1"/>
  <c r="CQ106" i="1"/>
  <c r="CR106" i="1"/>
  <c r="CS106" i="1"/>
  <c r="CU106" i="1"/>
  <c r="CV106" i="1"/>
  <c r="CW106" i="1"/>
  <c r="CH107" i="1"/>
  <c r="CI107" i="1"/>
  <c r="CJ107" i="1"/>
  <c r="CK107" i="1"/>
  <c r="CL107" i="1"/>
  <c r="CM107" i="1"/>
  <c r="CP107" i="1"/>
  <c r="CQ107" i="1"/>
  <c r="CR107" i="1"/>
  <c r="CS107" i="1"/>
  <c r="CU107" i="1"/>
  <c r="CV107" i="1"/>
  <c r="CW107" i="1"/>
  <c r="CH108" i="1"/>
  <c r="CI108" i="1"/>
  <c r="CJ108" i="1"/>
  <c r="CK108" i="1"/>
  <c r="CL108" i="1"/>
  <c r="CM108" i="1"/>
  <c r="CP108" i="1"/>
  <c r="CQ108" i="1"/>
  <c r="CR108" i="1"/>
  <c r="CS108" i="1"/>
  <c r="CU108" i="1"/>
  <c r="CV108" i="1"/>
  <c r="CW108" i="1"/>
  <c r="CH109" i="1"/>
  <c r="CI109" i="1"/>
  <c r="CJ109" i="1"/>
  <c r="CK109" i="1"/>
  <c r="CL109" i="1"/>
  <c r="CM109" i="1"/>
  <c r="CP109" i="1"/>
  <c r="CQ109" i="1"/>
  <c r="CR109" i="1"/>
  <c r="CS109" i="1"/>
  <c r="CU109" i="1"/>
  <c r="CV109" i="1"/>
  <c r="CW109" i="1"/>
  <c r="CH110" i="1"/>
  <c r="CI110" i="1"/>
  <c r="CJ110" i="1"/>
  <c r="CK110" i="1"/>
  <c r="CL110" i="1"/>
  <c r="CM110" i="1"/>
  <c r="CP110" i="1"/>
  <c r="CQ110" i="1"/>
  <c r="CR110" i="1"/>
  <c r="CS110" i="1"/>
  <c r="CU110" i="1"/>
  <c r="CV110" i="1"/>
  <c r="CW110" i="1"/>
  <c r="CH111" i="1"/>
  <c r="CI111" i="1"/>
  <c r="CJ111" i="1"/>
  <c r="CK111" i="1"/>
  <c r="CL111" i="1"/>
  <c r="CM111" i="1"/>
  <c r="CP111" i="1"/>
  <c r="CQ111" i="1"/>
  <c r="CR111" i="1"/>
  <c r="CS111" i="1"/>
  <c r="CU111" i="1"/>
  <c r="CV111" i="1"/>
  <c r="CW111" i="1"/>
  <c r="CH112" i="1"/>
  <c r="CI112" i="1"/>
  <c r="CJ112" i="1"/>
  <c r="CK112" i="1"/>
  <c r="CL112" i="1"/>
  <c r="CM112" i="1"/>
  <c r="CP112" i="1"/>
  <c r="CQ112" i="1"/>
  <c r="CR112" i="1"/>
  <c r="CS112" i="1"/>
  <c r="CU112" i="1"/>
  <c r="CV112" i="1"/>
  <c r="CW112" i="1"/>
  <c r="CH113" i="1"/>
  <c r="CI113" i="1"/>
  <c r="CJ113" i="1"/>
  <c r="CK113" i="1"/>
  <c r="CL113" i="1"/>
  <c r="CM113" i="1"/>
  <c r="CP113" i="1"/>
  <c r="CQ113" i="1"/>
  <c r="CR113" i="1"/>
  <c r="CS113" i="1"/>
  <c r="CU113" i="1"/>
  <c r="CV113" i="1"/>
  <c r="CW113" i="1"/>
  <c r="CH114" i="1"/>
  <c r="CI114" i="1"/>
  <c r="CJ114" i="1"/>
  <c r="CK114" i="1"/>
  <c r="CL114" i="1"/>
  <c r="CM114" i="1"/>
  <c r="CP114" i="1"/>
  <c r="CQ114" i="1"/>
  <c r="CR114" i="1"/>
  <c r="CS114" i="1"/>
  <c r="CU114" i="1"/>
  <c r="CV114" i="1"/>
  <c r="CW114" i="1"/>
  <c r="CH115" i="1"/>
  <c r="CI115" i="1"/>
  <c r="CJ115" i="1"/>
  <c r="CK115" i="1"/>
  <c r="CL115" i="1"/>
  <c r="CM115" i="1"/>
  <c r="CP115" i="1"/>
  <c r="CQ115" i="1"/>
  <c r="CR115" i="1"/>
  <c r="CS115" i="1"/>
  <c r="CU115" i="1"/>
  <c r="CV115" i="1"/>
  <c r="CW115" i="1"/>
  <c r="CH116" i="1"/>
  <c r="CI116" i="1"/>
  <c r="CJ116" i="1"/>
  <c r="CK116" i="1"/>
  <c r="CL116" i="1"/>
  <c r="CM116" i="1"/>
  <c r="CP116" i="1"/>
  <c r="CQ116" i="1"/>
  <c r="CR116" i="1"/>
  <c r="CS116" i="1"/>
  <c r="CU116" i="1"/>
  <c r="CV116" i="1"/>
  <c r="CW116" i="1"/>
  <c r="CH117" i="1"/>
  <c r="CI117" i="1"/>
  <c r="CJ117" i="1"/>
  <c r="CK117" i="1"/>
  <c r="CL117" i="1"/>
  <c r="CM117" i="1"/>
  <c r="CP117" i="1"/>
  <c r="CQ117" i="1"/>
  <c r="CR117" i="1"/>
  <c r="CS117" i="1"/>
  <c r="CU117" i="1"/>
  <c r="CV117" i="1"/>
  <c r="CW117" i="1"/>
  <c r="CH118" i="1"/>
  <c r="CI118" i="1"/>
  <c r="CJ118" i="1"/>
  <c r="CK118" i="1"/>
  <c r="CL118" i="1"/>
  <c r="CM118" i="1"/>
  <c r="CP118" i="1"/>
  <c r="CQ118" i="1"/>
  <c r="CR118" i="1"/>
  <c r="CS118" i="1"/>
  <c r="CU118" i="1"/>
  <c r="CV118" i="1"/>
  <c r="CW118" i="1"/>
  <c r="CH119" i="1"/>
  <c r="CI119" i="1"/>
  <c r="CJ119" i="1"/>
  <c r="CK119" i="1"/>
  <c r="CL119" i="1"/>
  <c r="CM119" i="1"/>
  <c r="CP119" i="1"/>
  <c r="CQ119" i="1"/>
  <c r="CR119" i="1"/>
  <c r="CS119" i="1"/>
  <c r="CU119" i="1"/>
  <c r="CV119" i="1"/>
  <c r="CW119" i="1"/>
  <c r="CH120" i="1"/>
  <c r="CI120" i="1"/>
  <c r="CJ120" i="1"/>
  <c r="CK120" i="1"/>
  <c r="CL120" i="1"/>
  <c r="CM120" i="1"/>
  <c r="CP120" i="1"/>
  <c r="CQ120" i="1"/>
  <c r="CR120" i="1"/>
  <c r="CS120" i="1"/>
  <c r="CU120" i="1"/>
  <c r="CV120" i="1"/>
  <c r="CW120" i="1"/>
  <c r="CH121" i="1"/>
  <c r="CI121" i="1"/>
  <c r="CJ121" i="1"/>
  <c r="CK121" i="1"/>
  <c r="CL121" i="1"/>
  <c r="CM121" i="1"/>
  <c r="CP121" i="1"/>
  <c r="CQ121" i="1"/>
  <c r="CR121" i="1"/>
  <c r="CS121" i="1"/>
  <c r="CU121" i="1"/>
  <c r="CV121" i="1"/>
  <c r="CW121" i="1"/>
  <c r="CH122" i="1"/>
  <c r="CI122" i="1"/>
  <c r="CJ122" i="1"/>
  <c r="CK122" i="1"/>
  <c r="CL122" i="1"/>
  <c r="CM122" i="1"/>
  <c r="CP122" i="1"/>
  <c r="CQ122" i="1"/>
  <c r="CR122" i="1"/>
  <c r="CS122" i="1"/>
  <c r="CU122" i="1"/>
  <c r="CV122" i="1"/>
  <c r="CW122" i="1"/>
  <c r="CH123" i="1"/>
  <c r="CI123" i="1"/>
  <c r="CJ123" i="1"/>
  <c r="CK123" i="1"/>
  <c r="CL123" i="1"/>
  <c r="CM123" i="1"/>
  <c r="CP123" i="1"/>
  <c r="CQ123" i="1"/>
  <c r="CR123" i="1"/>
  <c r="CS123" i="1"/>
  <c r="CU123" i="1"/>
  <c r="CV123" i="1"/>
  <c r="CW123" i="1"/>
  <c r="CH124" i="1"/>
  <c r="CI124" i="1"/>
  <c r="CJ124" i="1"/>
  <c r="CK124" i="1"/>
  <c r="CL124" i="1"/>
  <c r="CM124" i="1"/>
  <c r="CP124" i="1"/>
  <c r="CQ124" i="1"/>
  <c r="CR124" i="1"/>
  <c r="CS124" i="1"/>
  <c r="CU124" i="1"/>
  <c r="CV124" i="1"/>
  <c r="CW124" i="1"/>
  <c r="CH125" i="1"/>
  <c r="CI125" i="1"/>
  <c r="CJ125" i="1"/>
  <c r="CK125" i="1"/>
  <c r="CL125" i="1"/>
  <c r="CM125" i="1"/>
  <c r="CP125" i="1"/>
  <c r="CQ125" i="1"/>
  <c r="CR125" i="1"/>
  <c r="CS125" i="1"/>
  <c r="CU125" i="1"/>
  <c r="CV125" i="1"/>
  <c r="CW125" i="1"/>
  <c r="CH126" i="1"/>
  <c r="CI126" i="1"/>
  <c r="CJ126" i="1"/>
  <c r="CK126" i="1"/>
  <c r="CL126" i="1"/>
  <c r="CM126" i="1"/>
  <c r="CP126" i="1"/>
  <c r="CQ126" i="1"/>
  <c r="CR126" i="1"/>
  <c r="CS126" i="1"/>
  <c r="CU126" i="1"/>
  <c r="CV126" i="1"/>
  <c r="CW126" i="1"/>
  <c r="CH127" i="1"/>
  <c r="CI127" i="1"/>
  <c r="CJ127" i="1"/>
  <c r="CK127" i="1"/>
  <c r="CL127" i="1"/>
  <c r="CM127" i="1"/>
  <c r="CP127" i="1"/>
  <c r="CQ127" i="1"/>
  <c r="CR127" i="1"/>
  <c r="CS127" i="1"/>
  <c r="CU127" i="1"/>
  <c r="CV127" i="1"/>
  <c r="CW127" i="1"/>
  <c r="CH128" i="1"/>
  <c r="CI128" i="1"/>
  <c r="CJ128" i="1"/>
  <c r="CK128" i="1"/>
  <c r="CL128" i="1"/>
  <c r="CM128" i="1"/>
  <c r="CP128" i="1"/>
  <c r="CQ128" i="1"/>
  <c r="CR128" i="1"/>
  <c r="CS128" i="1"/>
  <c r="CU128" i="1"/>
  <c r="CV128" i="1"/>
  <c r="CW128" i="1"/>
  <c r="CH129" i="1"/>
  <c r="CI129" i="1"/>
  <c r="CJ129" i="1"/>
  <c r="CK129" i="1"/>
  <c r="CL129" i="1"/>
  <c r="CM129" i="1"/>
  <c r="CP129" i="1"/>
  <c r="CQ129" i="1"/>
  <c r="CR129" i="1"/>
  <c r="CS129" i="1"/>
  <c r="CU129" i="1"/>
  <c r="CV129" i="1"/>
  <c r="CW129" i="1"/>
  <c r="CH130" i="1"/>
  <c r="CI130" i="1"/>
  <c r="CJ130" i="1"/>
  <c r="CK130" i="1"/>
  <c r="CL130" i="1"/>
  <c r="CM130" i="1"/>
  <c r="CP130" i="1"/>
  <c r="CQ130" i="1"/>
  <c r="CR130" i="1"/>
  <c r="CS130" i="1"/>
  <c r="CU130" i="1"/>
  <c r="CV130" i="1"/>
  <c r="CW130" i="1"/>
  <c r="CH131" i="1"/>
  <c r="CI131" i="1"/>
  <c r="CJ131" i="1"/>
  <c r="CK131" i="1"/>
  <c r="CL131" i="1"/>
  <c r="CM131" i="1"/>
  <c r="CP131" i="1"/>
  <c r="CQ131" i="1"/>
  <c r="CR131" i="1"/>
  <c r="CS131" i="1"/>
  <c r="CU131" i="1"/>
  <c r="CV131" i="1"/>
  <c r="CW131" i="1"/>
  <c r="CH132" i="1"/>
  <c r="CI132" i="1"/>
  <c r="CJ132" i="1"/>
  <c r="CK132" i="1"/>
  <c r="CL132" i="1"/>
  <c r="CM132" i="1"/>
  <c r="CP132" i="1"/>
  <c r="CQ132" i="1"/>
  <c r="CR132" i="1"/>
  <c r="CS132" i="1"/>
  <c r="CU132" i="1"/>
  <c r="CV132" i="1"/>
  <c r="CW132" i="1"/>
  <c r="CH133" i="1"/>
  <c r="CI133" i="1"/>
  <c r="CJ133" i="1"/>
  <c r="CK133" i="1"/>
  <c r="CL133" i="1"/>
  <c r="CM133" i="1"/>
  <c r="CP133" i="1"/>
  <c r="CQ133" i="1"/>
  <c r="CR133" i="1"/>
  <c r="CS133" i="1"/>
  <c r="CU133" i="1"/>
  <c r="CV133" i="1"/>
  <c r="CW133" i="1"/>
  <c r="CH134" i="1"/>
  <c r="CI134" i="1"/>
  <c r="CJ134" i="1"/>
  <c r="CK134" i="1"/>
  <c r="CL134" i="1"/>
  <c r="CM134" i="1"/>
  <c r="CP134" i="1"/>
  <c r="CQ134" i="1"/>
  <c r="CR134" i="1"/>
  <c r="CS134" i="1"/>
  <c r="CU134" i="1"/>
  <c r="CV134" i="1"/>
  <c r="CW134" i="1"/>
  <c r="CH135" i="1"/>
  <c r="CI135" i="1"/>
  <c r="CJ135" i="1"/>
  <c r="CK135" i="1"/>
  <c r="CL135" i="1"/>
  <c r="CM135" i="1"/>
  <c r="CP135" i="1"/>
  <c r="CQ135" i="1"/>
  <c r="CR135" i="1"/>
  <c r="CS135" i="1"/>
  <c r="CU135" i="1"/>
  <c r="CV135" i="1"/>
  <c r="CW135" i="1"/>
  <c r="CH136" i="1"/>
  <c r="CI136" i="1"/>
  <c r="CJ136" i="1"/>
  <c r="CK136" i="1"/>
  <c r="CL136" i="1"/>
  <c r="CM136" i="1"/>
  <c r="CP136" i="1"/>
  <c r="CQ136" i="1"/>
  <c r="CR136" i="1"/>
  <c r="CS136" i="1"/>
  <c r="CU136" i="1"/>
  <c r="CV136" i="1"/>
  <c r="CW136" i="1"/>
  <c r="CH137" i="1"/>
  <c r="CI137" i="1"/>
  <c r="CJ137" i="1"/>
  <c r="CK137" i="1"/>
  <c r="CL137" i="1"/>
  <c r="CM137" i="1"/>
  <c r="CP137" i="1"/>
  <c r="CQ137" i="1"/>
  <c r="CR137" i="1"/>
  <c r="CS137" i="1"/>
  <c r="CU137" i="1"/>
  <c r="CV137" i="1"/>
  <c r="CW137" i="1"/>
  <c r="CH138" i="1"/>
  <c r="CI138" i="1"/>
  <c r="CJ138" i="1"/>
  <c r="CK138" i="1"/>
  <c r="CL138" i="1"/>
  <c r="CM138" i="1"/>
  <c r="CP138" i="1"/>
  <c r="CQ138" i="1"/>
  <c r="CR138" i="1"/>
  <c r="CS138" i="1"/>
  <c r="CU138" i="1"/>
  <c r="CV138" i="1"/>
  <c r="CW138" i="1"/>
  <c r="CH139" i="1"/>
  <c r="CI139" i="1"/>
  <c r="CJ139" i="1"/>
  <c r="CK139" i="1"/>
  <c r="CL139" i="1"/>
  <c r="CM139" i="1"/>
  <c r="CP139" i="1"/>
  <c r="CQ139" i="1"/>
  <c r="CR139" i="1"/>
  <c r="CS139" i="1"/>
  <c r="CU139" i="1"/>
  <c r="CV139" i="1"/>
  <c r="CW139" i="1"/>
  <c r="CH140" i="1"/>
  <c r="CI140" i="1"/>
  <c r="CJ140" i="1"/>
  <c r="CK140" i="1"/>
  <c r="CL140" i="1"/>
  <c r="CM140" i="1"/>
  <c r="CP140" i="1"/>
  <c r="CQ140" i="1"/>
  <c r="CR140" i="1"/>
  <c r="CS140" i="1"/>
  <c r="CU140" i="1"/>
  <c r="CV140" i="1"/>
  <c r="CW140" i="1"/>
  <c r="CH141" i="1"/>
  <c r="CI141" i="1"/>
  <c r="CJ141" i="1"/>
  <c r="CK141" i="1"/>
  <c r="CL141" i="1"/>
  <c r="CM141" i="1"/>
  <c r="CP141" i="1"/>
  <c r="CQ141" i="1"/>
  <c r="CR141" i="1"/>
  <c r="CS141" i="1"/>
  <c r="CU141" i="1"/>
  <c r="CV141" i="1"/>
  <c r="CW141" i="1"/>
  <c r="CH142" i="1"/>
  <c r="CI142" i="1"/>
  <c r="CJ142" i="1"/>
  <c r="CK142" i="1"/>
  <c r="CL142" i="1"/>
  <c r="CM142" i="1"/>
  <c r="CP142" i="1"/>
  <c r="CQ142" i="1"/>
  <c r="CR142" i="1"/>
  <c r="CS142" i="1"/>
  <c r="CU142" i="1"/>
  <c r="CV142" i="1"/>
  <c r="CW142" i="1"/>
  <c r="CH143" i="1"/>
  <c r="CI143" i="1"/>
  <c r="CJ143" i="1"/>
  <c r="CK143" i="1"/>
  <c r="CL143" i="1"/>
  <c r="CM143" i="1"/>
  <c r="CP143" i="1"/>
  <c r="CQ143" i="1"/>
  <c r="CR143" i="1"/>
  <c r="CS143" i="1"/>
  <c r="CU143" i="1"/>
  <c r="CV143" i="1"/>
  <c r="CW143" i="1"/>
  <c r="CH144" i="1"/>
  <c r="CI144" i="1"/>
  <c r="CJ144" i="1"/>
  <c r="CK144" i="1"/>
  <c r="CL144" i="1"/>
  <c r="CM144" i="1"/>
  <c r="CP144" i="1"/>
  <c r="CQ144" i="1"/>
  <c r="CR144" i="1"/>
  <c r="CS144" i="1"/>
  <c r="CU144" i="1"/>
  <c r="CV144" i="1"/>
  <c r="CW144" i="1"/>
  <c r="CH145" i="1"/>
  <c r="CI145" i="1"/>
  <c r="CJ145" i="1"/>
  <c r="CK145" i="1"/>
  <c r="CL145" i="1"/>
  <c r="CM145" i="1"/>
  <c r="CP145" i="1"/>
  <c r="CQ145" i="1"/>
  <c r="CR145" i="1"/>
  <c r="CS145" i="1"/>
  <c r="CU145" i="1"/>
  <c r="CV145" i="1"/>
  <c r="CW145" i="1"/>
  <c r="CH146" i="1"/>
  <c r="CI146" i="1"/>
  <c r="CJ146" i="1"/>
  <c r="CK146" i="1"/>
  <c r="CL146" i="1"/>
  <c r="CM146" i="1"/>
  <c r="CP146" i="1"/>
  <c r="CQ146" i="1"/>
  <c r="CR146" i="1"/>
  <c r="CS146" i="1"/>
  <c r="CU146" i="1"/>
  <c r="CV146" i="1"/>
  <c r="CW146" i="1"/>
  <c r="CH147" i="1"/>
  <c r="CI147" i="1"/>
  <c r="CJ147" i="1"/>
  <c r="CK147" i="1"/>
  <c r="CL147" i="1"/>
  <c r="CM147" i="1"/>
  <c r="CP147" i="1"/>
  <c r="CQ147" i="1"/>
  <c r="CR147" i="1"/>
  <c r="CS147" i="1"/>
  <c r="CU147" i="1"/>
  <c r="CV147" i="1"/>
  <c r="CW147" i="1"/>
  <c r="CH148" i="1"/>
  <c r="CI148" i="1"/>
  <c r="CJ148" i="1"/>
  <c r="CK148" i="1"/>
  <c r="CL148" i="1"/>
  <c r="CM148" i="1"/>
  <c r="CP148" i="1"/>
  <c r="CQ148" i="1"/>
  <c r="CR148" i="1"/>
  <c r="CS148" i="1"/>
  <c r="CU148" i="1"/>
  <c r="CV148" i="1"/>
  <c r="CW148" i="1"/>
  <c r="CH149" i="1"/>
  <c r="CI149" i="1"/>
  <c r="CJ149" i="1"/>
  <c r="CK149" i="1"/>
  <c r="CL149" i="1"/>
  <c r="CM149" i="1"/>
  <c r="CP149" i="1"/>
  <c r="CQ149" i="1"/>
  <c r="CR149" i="1"/>
  <c r="CS149" i="1"/>
  <c r="CU149" i="1"/>
  <c r="CV149" i="1"/>
  <c r="CW149" i="1"/>
  <c r="CH150" i="1"/>
  <c r="CI150" i="1"/>
  <c r="CJ150" i="1"/>
  <c r="CK150" i="1"/>
  <c r="CL150" i="1"/>
  <c r="CM150" i="1"/>
  <c r="CP150" i="1"/>
  <c r="CQ150" i="1"/>
  <c r="CR150" i="1"/>
  <c r="CS150" i="1"/>
  <c r="CU150" i="1"/>
  <c r="CV150" i="1"/>
  <c r="CW150" i="1"/>
  <c r="CH151" i="1"/>
  <c r="CI151" i="1"/>
  <c r="CJ151" i="1"/>
  <c r="CK151" i="1"/>
  <c r="CL151" i="1"/>
  <c r="CM151" i="1"/>
  <c r="CP151" i="1"/>
  <c r="CQ151" i="1"/>
  <c r="CR151" i="1"/>
  <c r="CS151" i="1"/>
  <c r="CU151" i="1"/>
  <c r="CV151" i="1"/>
  <c r="CW151" i="1"/>
  <c r="CH152" i="1"/>
  <c r="CI152" i="1"/>
  <c r="CJ152" i="1"/>
  <c r="CK152" i="1"/>
  <c r="CL152" i="1"/>
  <c r="CM152" i="1"/>
  <c r="CP152" i="1"/>
  <c r="CQ152" i="1"/>
  <c r="CR152" i="1"/>
  <c r="CS152" i="1"/>
  <c r="CU152" i="1"/>
  <c r="CV152" i="1"/>
  <c r="CW152" i="1"/>
  <c r="CH153" i="1"/>
  <c r="CI153" i="1"/>
  <c r="CJ153" i="1"/>
  <c r="CK153" i="1"/>
  <c r="CL153" i="1"/>
  <c r="CM153" i="1"/>
  <c r="CP153" i="1"/>
  <c r="CQ153" i="1"/>
  <c r="CR153" i="1"/>
  <c r="CS153" i="1"/>
  <c r="CU153" i="1"/>
  <c r="CV153" i="1"/>
  <c r="CW153" i="1"/>
  <c r="CH154" i="1"/>
  <c r="CI154" i="1"/>
  <c r="CJ154" i="1"/>
  <c r="CK154" i="1"/>
  <c r="CL154" i="1"/>
  <c r="CM154" i="1"/>
  <c r="CP154" i="1"/>
  <c r="CQ154" i="1"/>
  <c r="CR154" i="1"/>
  <c r="CS154" i="1"/>
  <c r="CU154" i="1"/>
  <c r="CV154" i="1"/>
  <c r="CW154" i="1"/>
  <c r="CH155" i="1"/>
  <c r="CI155" i="1"/>
  <c r="CJ155" i="1"/>
  <c r="CK155" i="1"/>
  <c r="CL155" i="1"/>
  <c r="CM155" i="1"/>
  <c r="CP155" i="1"/>
  <c r="CQ155" i="1"/>
  <c r="CR155" i="1"/>
  <c r="CS155" i="1"/>
  <c r="CU155" i="1"/>
  <c r="CV155" i="1"/>
  <c r="CW155" i="1"/>
  <c r="CH156" i="1"/>
  <c r="CI156" i="1"/>
  <c r="CJ156" i="1"/>
  <c r="CK156" i="1"/>
  <c r="CL156" i="1"/>
  <c r="CM156" i="1"/>
  <c r="CP156" i="1"/>
  <c r="CQ156" i="1"/>
  <c r="CR156" i="1"/>
  <c r="CS156" i="1"/>
  <c r="CU156" i="1"/>
  <c r="CV156" i="1"/>
  <c r="CW156" i="1"/>
  <c r="CH157" i="1"/>
  <c r="CI157" i="1"/>
  <c r="CJ157" i="1"/>
  <c r="CK157" i="1"/>
  <c r="CL157" i="1"/>
  <c r="CM157" i="1"/>
  <c r="CP157" i="1"/>
  <c r="CQ157" i="1"/>
  <c r="CR157" i="1"/>
  <c r="CS157" i="1"/>
  <c r="CU157" i="1"/>
  <c r="CV157" i="1"/>
  <c r="CW157" i="1"/>
  <c r="CH158" i="1"/>
  <c r="CI158" i="1"/>
  <c r="CJ158" i="1"/>
  <c r="CK158" i="1"/>
  <c r="CL158" i="1"/>
  <c r="CM158" i="1"/>
  <c r="CP158" i="1"/>
  <c r="CQ158" i="1"/>
  <c r="CR158" i="1"/>
  <c r="CS158" i="1"/>
  <c r="CU158" i="1"/>
  <c r="CV158" i="1"/>
  <c r="CW158" i="1"/>
  <c r="CH159" i="1"/>
  <c r="CI159" i="1"/>
  <c r="CJ159" i="1"/>
  <c r="CK159" i="1"/>
  <c r="CL159" i="1"/>
  <c r="CM159" i="1"/>
  <c r="CP159" i="1"/>
  <c r="CQ159" i="1"/>
  <c r="CR159" i="1"/>
  <c r="CS159" i="1"/>
  <c r="CU159" i="1"/>
  <c r="CV159" i="1"/>
  <c r="CW159" i="1"/>
  <c r="CH160" i="1"/>
  <c r="CI160" i="1"/>
  <c r="CJ160" i="1"/>
  <c r="CK160" i="1"/>
  <c r="CL160" i="1"/>
  <c r="CM160" i="1"/>
  <c r="CP160" i="1"/>
  <c r="CQ160" i="1"/>
  <c r="CR160" i="1"/>
  <c r="CS160" i="1"/>
  <c r="CU160" i="1"/>
  <c r="CV160" i="1"/>
  <c r="CW160" i="1"/>
  <c r="CH161" i="1"/>
  <c r="CI161" i="1"/>
  <c r="CJ161" i="1"/>
  <c r="CK161" i="1"/>
  <c r="CL161" i="1"/>
  <c r="CM161" i="1"/>
  <c r="CP161" i="1"/>
  <c r="CQ161" i="1"/>
  <c r="CR161" i="1"/>
  <c r="CS161" i="1"/>
  <c r="CU161" i="1"/>
  <c r="CV161" i="1"/>
  <c r="CW161" i="1"/>
  <c r="CH162" i="1"/>
  <c r="CI162" i="1"/>
  <c r="CJ162" i="1"/>
  <c r="CK162" i="1"/>
  <c r="CL162" i="1"/>
  <c r="CM162" i="1"/>
  <c r="CP162" i="1"/>
  <c r="CQ162" i="1"/>
  <c r="CR162" i="1"/>
  <c r="CS162" i="1"/>
  <c r="CU162" i="1"/>
  <c r="CV162" i="1"/>
  <c r="CW162" i="1"/>
  <c r="CH163" i="1"/>
  <c r="CI163" i="1"/>
  <c r="CJ163" i="1"/>
  <c r="CK163" i="1"/>
  <c r="CL163" i="1"/>
  <c r="CM163" i="1"/>
  <c r="CP163" i="1"/>
  <c r="CQ163" i="1"/>
  <c r="CR163" i="1"/>
  <c r="CS163" i="1"/>
  <c r="CU163" i="1"/>
  <c r="CV163" i="1"/>
  <c r="CW163" i="1"/>
  <c r="CH164" i="1"/>
  <c r="CI164" i="1"/>
  <c r="CJ164" i="1"/>
  <c r="CK164" i="1"/>
  <c r="CL164" i="1"/>
  <c r="CM164" i="1"/>
  <c r="CP164" i="1"/>
  <c r="CQ164" i="1"/>
  <c r="CR164" i="1"/>
  <c r="CS164" i="1"/>
  <c r="CU164" i="1"/>
  <c r="CV164" i="1"/>
  <c r="CW164" i="1"/>
  <c r="CH165" i="1"/>
  <c r="CI165" i="1"/>
  <c r="CJ165" i="1"/>
  <c r="CK165" i="1"/>
  <c r="CL165" i="1"/>
  <c r="CM165" i="1"/>
  <c r="CP165" i="1"/>
  <c r="CQ165" i="1"/>
  <c r="CR165" i="1"/>
  <c r="CS165" i="1"/>
  <c r="CU165" i="1"/>
  <c r="CV165" i="1"/>
  <c r="CW165" i="1"/>
  <c r="CH166" i="1"/>
  <c r="CI166" i="1"/>
  <c r="CJ166" i="1"/>
  <c r="CK166" i="1"/>
  <c r="CL166" i="1"/>
  <c r="CM166" i="1"/>
  <c r="CP166" i="1"/>
  <c r="CQ166" i="1"/>
  <c r="CR166" i="1"/>
  <c r="CS166" i="1"/>
  <c r="CU166" i="1"/>
  <c r="CV166" i="1"/>
  <c r="CW166" i="1"/>
  <c r="CH167" i="1"/>
  <c r="CI167" i="1"/>
  <c r="CJ167" i="1"/>
  <c r="CK167" i="1"/>
  <c r="CL167" i="1"/>
  <c r="CM167" i="1"/>
  <c r="CP167" i="1"/>
  <c r="CQ167" i="1"/>
  <c r="CR167" i="1"/>
  <c r="CS167" i="1"/>
  <c r="CU167" i="1"/>
  <c r="CV167" i="1"/>
  <c r="CW167" i="1"/>
  <c r="CH168" i="1"/>
  <c r="CI168" i="1"/>
  <c r="CJ168" i="1"/>
  <c r="CK168" i="1"/>
  <c r="CL168" i="1"/>
  <c r="CM168" i="1"/>
  <c r="CP168" i="1"/>
  <c r="CQ168" i="1"/>
  <c r="CR168" i="1"/>
  <c r="CS168" i="1"/>
  <c r="CU168" i="1"/>
  <c r="CV168" i="1"/>
  <c r="CW168" i="1"/>
  <c r="CH169" i="1"/>
  <c r="CI169" i="1"/>
  <c r="CJ169" i="1"/>
  <c r="CK169" i="1"/>
  <c r="CL169" i="1"/>
  <c r="CM169" i="1"/>
  <c r="CP169" i="1"/>
  <c r="CQ169" i="1"/>
  <c r="CR169" i="1"/>
  <c r="CS169" i="1"/>
  <c r="CU169" i="1"/>
  <c r="CV169" i="1"/>
  <c r="CW169" i="1"/>
  <c r="CH170" i="1"/>
  <c r="CI170" i="1"/>
  <c r="CJ170" i="1"/>
  <c r="CK170" i="1"/>
  <c r="CL170" i="1"/>
  <c r="CM170" i="1"/>
  <c r="CP170" i="1"/>
  <c r="CQ170" i="1"/>
  <c r="CR170" i="1"/>
  <c r="CS170" i="1"/>
  <c r="CU170" i="1"/>
  <c r="CV170" i="1"/>
  <c r="CW170" i="1"/>
  <c r="CH171" i="1"/>
  <c r="CI171" i="1"/>
  <c r="CJ171" i="1"/>
  <c r="CK171" i="1"/>
  <c r="CL171" i="1"/>
  <c r="CM171" i="1"/>
  <c r="CP171" i="1"/>
  <c r="CQ171" i="1"/>
  <c r="CR171" i="1"/>
  <c r="CS171" i="1"/>
  <c r="CU171" i="1"/>
  <c r="CV171" i="1"/>
  <c r="CW171" i="1"/>
  <c r="CH172" i="1"/>
  <c r="CI172" i="1"/>
  <c r="CJ172" i="1"/>
  <c r="CK172" i="1"/>
  <c r="CL172" i="1"/>
  <c r="CM172" i="1"/>
  <c r="CP172" i="1"/>
  <c r="CQ172" i="1"/>
  <c r="CR172" i="1"/>
  <c r="CS172" i="1"/>
  <c r="CU172" i="1"/>
  <c r="CV172" i="1"/>
  <c r="CW172" i="1"/>
  <c r="CH173" i="1"/>
  <c r="CI173" i="1"/>
  <c r="CJ173" i="1"/>
  <c r="CK173" i="1"/>
  <c r="CL173" i="1"/>
  <c r="CM173" i="1"/>
  <c r="CP173" i="1"/>
  <c r="CQ173" i="1"/>
  <c r="CR173" i="1"/>
  <c r="CS173" i="1"/>
  <c r="CU173" i="1"/>
  <c r="CV173" i="1"/>
  <c r="CW173" i="1"/>
  <c r="CH174" i="1"/>
  <c r="CI174" i="1"/>
  <c r="CJ174" i="1"/>
  <c r="CK174" i="1"/>
  <c r="CL174" i="1"/>
  <c r="CM174" i="1"/>
  <c r="CP174" i="1"/>
  <c r="CQ174" i="1"/>
  <c r="CR174" i="1"/>
  <c r="CS174" i="1"/>
  <c r="CU174" i="1"/>
  <c r="CV174" i="1"/>
  <c r="CW174" i="1"/>
  <c r="CH175" i="1"/>
  <c r="CI175" i="1"/>
  <c r="CJ175" i="1"/>
  <c r="CK175" i="1"/>
  <c r="CL175" i="1"/>
  <c r="CM175" i="1"/>
  <c r="CP175" i="1"/>
  <c r="CQ175" i="1"/>
  <c r="CR175" i="1"/>
  <c r="CS175" i="1"/>
  <c r="CU175" i="1"/>
  <c r="CV175" i="1"/>
  <c r="CW175" i="1"/>
  <c r="CH176" i="1"/>
  <c r="CI176" i="1"/>
  <c r="CJ176" i="1"/>
  <c r="CK176" i="1"/>
  <c r="CL176" i="1"/>
  <c r="CM176" i="1"/>
  <c r="CP176" i="1"/>
  <c r="CQ176" i="1"/>
  <c r="CR176" i="1"/>
  <c r="CS176" i="1"/>
  <c r="CU176" i="1"/>
  <c r="CV176" i="1"/>
  <c r="CW176" i="1"/>
  <c r="CH177" i="1"/>
  <c r="CI177" i="1"/>
  <c r="CJ177" i="1"/>
  <c r="CK177" i="1"/>
  <c r="CL177" i="1"/>
  <c r="CM177" i="1"/>
  <c r="CP177" i="1"/>
  <c r="CQ177" i="1"/>
  <c r="CR177" i="1"/>
  <c r="CS177" i="1"/>
  <c r="CU177" i="1"/>
  <c r="CV177" i="1"/>
  <c r="CW177" i="1"/>
  <c r="CH178" i="1"/>
  <c r="CI178" i="1"/>
  <c r="CJ178" i="1"/>
  <c r="CK178" i="1"/>
  <c r="CL178" i="1"/>
  <c r="CM178" i="1"/>
  <c r="CP178" i="1"/>
  <c r="CQ178" i="1"/>
  <c r="CR178" i="1"/>
  <c r="CS178" i="1"/>
  <c r="CU178" i="1"/>
  <c r="CV178" i="1"/>
  <c r="CW178" i="1"/>
  <c r="CH179" i="1"/>
  <c r="CI179" i="1"/>
  <c r="CJ179" i="1"/>
  <c r="CK179" i="1"/>
  <c r="CL179" i="1"/>
  <c r="CM179" i="1"/>
  <c r="CP179" i="1"/>
  <c r="CQ179" i="1"/>
  <c r="CR179" i="1"/>
  <c r="CS179" i="1"/>
  <c r="CU179" i="1"/>
  <c r="CV179" i="1"/>
  <c r="CW179" i="1"/>
  <c r="CH180" i="1"/>
  <c r="CI180" i="1"/>
  <c r="CJ180" i="1"/>
  <c r="CK180" i="1"/>
  <c r="CL180" i="1"/>
  <c r="CM180" i="1"/>
  <c r="CP180" i="1"/>
  <c r="CQ180" i="1"/>
  <c r="CR180" i="1"/>
  <c r="CS180" i="1"/>
  <c r="CU180" i="1"/>
  <c r="CV180" i="1"/>
  <c r="CW180" i="1"/>
  <c r="CH181" i="1"/>
  <c r="CI181" i="1"/>
  <c r="CJ181" i="1"/>
  <c r="CK181" i="1"/>
  <c r="CL181" i="1"/>
  <c r="CM181" i="1"/>
  <c r="CP181" i="1"/>
  <c r="CQ181" i="1"/>
  <c r="CR181" i="1"/>
  <c r="CS181" i="1"/>
  <c r="CU181" i="1"/>
  <c r="CV181" i="1"/>
  <c r="CW181" i="1"/>
  <c r="CH182" i="1"/>
  <c r="CI182" i="1"/>
  <c r="CJ182" i="1"/>
  <c r="CK182" i="1"/>
  <c r="CL182" i="1"/>
  <c r="CM182" i="1"/>
  <c r="CP182" i="1"/>
  <c r="CQ182" i="1"/>
  <c r="CR182" i="1"/>
  <c r="CS182" i="1"/>
  <c r="CU182" i="1"/>
  <c r="CV182" i="1"/>
  <c r="CW182" i="1"/>
  <c r="CH183" i="1"/>
  <c r="CI183" i="1"/>
  <c r="CJ183" i="1"/>
  <c r="CK183" i="1"/>
  <c r="CL183" i="1"/>
  <c r="CM183" i="1"/>
  <c r="CP183" i="1"/>
  <c r="CQ183" i="1"/>
  <c r="CR183" i="1"/>
  <c r="CS183" i="1"/>
  <c r="CU183" i="1"/>
  <c r="CV183" i="1"/>
  <c r="CW183" i="1"/>
  <c r="CH184" i="1"/>
  <c r="CI184" i="1"/>
  <c r="CJ184" i="1"/>
  <c r="CK184" i="1"/>
  <c r="CL184" i="1"/>
  <c r="CM184" i="1"/>
  <c r="CP184" i="1"/>
  <c r="CQ184" i="1"/>
  <c r="CR184" i="1"/>
  <c r="CS184" i="1"/>
  <c r="CU184" i="1"/>
  <c r="CV184" i="1"/>
  <c r="CW184" i="1"/>
  <c r="CH185" i="1"/>
  <c r="CI185" i="1"/>
  <c r="CJ185" i="1"/>
  <c r="CK185" i="1"/>
  <c r="CL185" i="1"/>
  <c r="CM185" i="1"/>
  <c r="CP185" i="1"/>
  <c r="CQ185" i="1"/>
  <c r="CR185" i="1"/>
  <c r="CS185" i="1"/>
  <c r="CU185" i="1"/>
  <c r="CV185" i="1"/>
  <c r="CW185" i="1"/>
  <c r="CH186" i="1"/>
  <c r="CI186" i="1"/>
  <c r="CJ186" i="1"/>
  <c r="CK186" i="1"/>
  <c r="CL186" i="1"/>
  <c r="CM186" i="1"/>
  <c r="CP186" i="1"/>
  <c r="CQ186" i="1"/>
  <c r="CR186" i="1"/>
  <c r="CS186" i="1"/>
  <c r="CU186" i="1"/>
  <c r="CV186" i="1"/>
  <c r="CW186" i="1"/>
  <c r="CH187" i="1"/>
  <c r="CI187" i="1"/>
  <c r="CJ187" i="1"/>
  <c r="CK187" i="1"/>
  <c r="CL187" i="1"/>
  <c r="CM187" i="1"/>
  <c r="CP187" i="1"/>
  <c r="CQ187" i="1"/>
  <c r="CR187" i="1"/>
  <c r="CS187" i="1"/>
  <c r="CU187" i="1"/>
  <c r="CV187" i="1"/>
  <c r="CW187" i="1"/>
  <c r="CH188" i="1"/>
  <c r="CI188" i="1"/>
  <c r="CJ188" i="1"/>
  <c r="CK188" i="1"/>
  <c r="CL188" i="1"/>
  <c r="CM188" i="1"/>
  <c r="CP188" i="1"/>
  <c r="CQ188" i="1"/>
  <c r="CR188" i="1"/>
  <c r="CS188" i="1"/>
  <c r="CU188" i="1"/>
  <c r="CV188" i="1"/>
  <c r="CW188" i="1"/>
  <c r="CH189" i="1"/>
  <c r="CI189" i="1"/>
  <c r="CJ189" i="1"/>
  <c r="CK189" i="1"/>
  <c r="CL189" i="1"/>
  <c r="CM189" i="1"/>
  <c r="CP189" i="1"/>
  <c r="CQ189" i="1"/>
  <c r="CR189" i="1"/>
  <c r="CS189" i="1"/>
  <c r="CU189" i="1"/>
  <c r="CV189" i="1"/>
  <c r="CW189" i="1"/>
  <c r="CH190" i="1"/>
  <c r="CI190" i="1"/>
  <c r="CJ190" i="1"/>
  <c r="CK190" i="1"/>
  <c r="CL190" i="1"/>
  <c r="CM190" i="1"/>
  <c r="CP190" i="1"/>
  <c r="CQ190" i="1"/>
  <c r="CR190" i="1"/>
  <c r="CS190" i="1"/>
  <c r="CU190" i="1"/>
  <c r="CV190" i="1"/>
  <c r="CW190" i="1"/>
  <c r="CH191" i="1"/>
  <c r="CI191" i="1"/>
  <c r="CJ191" i="1"/>
  <c r="CK191" i="1"/>
  <c r="CL191" i="1"/>
  <c r="CM191" i="1"/>
  <c r="CP191" i="1"/>
  <c r="CQ191" i="1"/>
  <c r="CR191" i="1"/>
  <c r="CS191" i="1"/>
  <c r="CU191" i="1"/>
  <c r="CV191" i="1"/>
  <c r="CW191" i="1"/>
  <c r="CH192" i="1"/>
  <c r="CI192" i="1"/>
  <c r="CJ192" i="1"/>
  <c r="CK192" i="1"/>
  <c r="CL192" i="1"/>
  <c r="CM192" i="1"/>
  <c r="CP192" i="1"/>
  <c r="CQ192" i="1"/>
  <c r="CR192" i="1"/>
  <c r="CS192" i="1"/>
  <c r="CU192" i="1"/>
  <c r="CV192" i="1"/>
  <c r="CW192" i="1"/>
  <c r="CH193" i="1"/>
  <c r="CI193" i="1"/>
  <c r="CJ193" i="1"/>
  <c r="CK193" i="1"/>
  <c r="CL193" i="1"/>
  <c r="CM193" i="1"/>
  <c r="CP193" i="1"/>
  <c r="CQ193" i="1"/>
  <c r="CR193" i="1"/>
  <c r="CS193" i="1"/>
  <c r="CU193" i="1"/>
  <c r="CV193" i="1"/>
  <c r="CW193" i="1"/>
  <c r="CH194" i="1"/>
  <c r="CI194" i="1"/>
  <c r="CJ194" i="1"/>
  <c r="CK194" i="1"/>
  <c r="CL194" i="1"/>
  <c r="CM194" i="1"/>
  <c r="CP194" i="1"/>
  <c r="CQ194" i="1"/>
  <c r="CR194" i="1"/>
  <c r="CS194" i="1"/>
  <c r="CU194" i="1"/>
  <c r="CV194" i="1"/>
  <c r="CW194" i="1"/>
  <c r="CH195" i="1"/>
  <c r="CI195" i="1"/>
  <c r="CJ195" i="1"/>
  <c r="CK195" i="1"/>
  <c r="CL195" i="1"/>
  <c r="CM195" i="1"/>
  <c r="CP195" i="1"/>
  <c r="CQ195" i="1"/>
  <c r="CR195" i="1"/>
  <c r="CS195" i="1"/>
  <c r="CU195" i="1"/>
  <c r="CV195" i="1"/>
  <c r="CW195" i="1"/>
  <c r="CH196" i="1"/>
  <c r="CI196" i="1"/>
  <c r="CJ196" i="1"/>
  <c r="CK196" i="1"/>
  <c r="CL196" i="1"/>
  <c r="CM196" i="1"/>
  <c r="CP196" i="1"/>
  <c r="CQ196" i="1"/>
  <c r="CR196" i="1"/>
  <c r="CS196" i="1"/>
  <c r="CU196" i="1"/>
  <c r="CV196" i="1"/>
  <c r="CW196" i="1"/>
  <c r="CH197" i="1"/>
  <c r="CI197" i="1"/>
  <c r="CJ197" i="1"/>
  <c r="CK197" i="1"/>
  <c r="CL197" i="1"/>
  <c r="CM197" i="1"/>
  <c r="CP197" i="1"/>
  <c r="CQ197" i="1"/>
  <c r="CR197" i="1"/>
  <c r="CS197" i="1"/>
  <c r="CU197" i="1"/>
  <c r="CV197" i="1"/>
  <c r="CW197" i="1"/>
  <c r="CH198" i="1"/>
  <c r="CI198" i="1"/>
  <c r="CJ198" i="1"/>
  <c r="CK198" i="1"/>
  <c r="CL198" i="1"/>
  <c r="CM198" i="1"/>
  <c r="CP198" i="1"/>
  <c r="CQ198" i="1"/>
  <c r="CR198" i="1"/>
  <c r="CS198" i="1"/>
  <c r="CU198" i="1"/>
  <c r="CV198" i="1"/>
  <c r="CW198" i="1"/>
  <c r="CH199" i="1"/>
  <c r="CI199" i="1"/>
  <c r="CJ199" i="1"/>
  <c r="CK199" i="1"/>
  <c r="CL199" i="1"/>
  <c r="CM199" i="1"/>
  <c r="CP199" i="1"/>
  <c r="CQ199" i="1"/>
  <c r="CR199" i="1"/>
  <c r="CS199" i="1"/>
  <c r="CU199" i="1"/>
  <c r="CV199" i="1"/>
  <c r="CW199" i="1"/>
  <c r="CH200" i="1"/>
  <c r="CI200" i="1"/>
  <c r="CJ200" i="1"/>
  <c r="CK200" i="1"/>
  <c r="CL200" i="1"/>
  <c r="CM200" i="1"/>
  <c r="CP200" i="1"/>
  <c r="CQ200" i="1"/>
  <c r="CR200" i="1"/>
  <c r="CS200" i="1"/>
  <c r="CU200" i="1"/>
  <c r="CV200" i="1"/>
  <c r="CW200" i="1"/>
  <c r="CH201" i="1"/>
  <c r="CI201" i="1"/>
  <c r="CJ201" i="1"/>
  <c r="CK201" i="1"/>
  <c r="CL201" i="1"/>
  <c r="CM201" i="1"/>
  <c r="CP201" i="1"/>
  <c r="CQ201" i="1"/>
  <c r="CR201" i="1"/>
  <c r="CS201" i="1"/>
  <c r="CU201" i="1"/>
  <c r="CV201" i="1"/>
  <c r="CW201" i="1"/>
  <c r="CH202" i="1"/>
  <c r="CI202" i="1"/>
  <c r="CJ202" i="1"/>
  <c r="CK202" i="1"/>
  <c r="CL202" i="1"/>
  <c r="CM202" i="1"/>
  <c r="CP202" i="1"/>
  <c r="CQ202" i="1"/>
  <c r="CR202" i="1"/>
  <c r="CS202" i="1"/>
  <c r="CU202" i="1"/>
  <c r="CV202" i="1"/>
  <c r="CW202" i="1"/>
  <c r="CH203" i="1"/>
  <c r="CI203" i="1"/>
  <c r="CJ203" i="1"/>
  <c r="CK203" i="1"/>
  <c r="CL203" i="1"/>
  <c r="CM203" i="1"/>
  <c r="CP203" i="1"/>
  <c r="CQ203" i="1"/>
  <c r="CR203" i="1"/>
  <c r="CS203" i="1"/>
  <c r="CU203" i="1"/>
  <c r="CV203" i="1"/>
  <c r="CW203" i="1"/>
  <c r="CH204" i="1"/>
  <c r="CI204" i="1"/>
  <c r="CJ204" i="1"/>
  <c r="CK204" i="1"/>
  <c r="CL204" i="1"/>
  <c r="CM204" i="1"/>
  <c r="CP204" i="1"/>
  <c r="CQ204" i="1"/>
  <c r="CR204" i="1"/>
  <c r="CS204" i="1"/>
  <c r="CU204" i="1"/>
  <c r="CV204" i="1"/>
  <c r="CW204" i="1"/>
  <c r="CH205" i="1"/>
  <c r="CI205" i="1"/>
  <c r="CJ205" i="1"/>
  <c r="CK205" i="1"/>
  <c r="CL205" i="1"/>
  <c r="CM205" i="1"/>
  <c r="CP205" i="1"/>
  <c r="CQ205" i="1"/>
  <c r="CR205" i="1"/>
  <c r="CS205" i="1"/>
  <c r="CU205" i="1"/>
  <c r="CV205" i="1"/>
  <c r="CW205" i="1"/>
  <c r="CH206" i="1"/>
  <c r="CI206" i="1"/>
  <c r="CJ206" i="1"/>
  <c r="CK206" i="1"/>
  <c r="CL206" i="1"/>
  <c r="CM206" i="1"/>
  <c r="CP206" i="1"/>
  <c r="CQ206" i="1"/>
  <c r="CR206" i="1"/>
  <c r="CS206" i="1"/>
  <c r="CU206" i="1"/>
  <c r="CV206" i="1"/>
  <c r="CW206" i="1"/>
  <c r="CH207" i="1"/>
  <c r="CI207" i="1"/>
  <c r="CJ207" i="1"/>
  <c r="CK207" i="1"/>
  <c r="CL207" i="1"/>
  <c r="CM207" i="1"/>
  <c r="CP207" i="1"/>
  <c r="CQ207" i="1"/>
  <c r="CR207" i="1"/>
  <c r="CS207" i="1"/>
  <c r="CU207" i="1"/>
  <c r="CV207" i="1"/>
  <c r="CW207" i="1"/>
  <c r="CH208" i="1"/>
  <c r="CI208" i="1"/>
  <c r="CJ208" i="1"/>
  <c r="CK208" i="1"/>
  <c r="CL208" i="1"/>
  <c r="CM208" i="1"/>
  <c r="CP208" i="1"/>
  <c r="CQ208" i="1"/>
  <c r="CR208" i="1"/>
  <c r="CS208" i="1"/>
  <c r="CU208" i="1"/>
  <c r="CV208" i="1"/>
  <c r="CW208" i="1"/>
  <c r="CH209" i="1"/>
  <c r="CI209" i="1"/>
  <c r="CJ209" i="1"/>
  <c r="CK209" i="1"/>
  <c r="CL209" i="1"/>
  <c r="CM209" i="1"/>
  <c r="CP209" i="1"/>
  <c r="CQ209" i="1"/>
  <c r="CR209" i="1"/>
  <c r="CS209" i="1"/>
  <c r="CU209" i="1"/>
  <c r="CV209" i="1"/>
  <c r="CW209" i="1"/>
  <c r="CH210" i="1"/>
  <c r="CI210" i="1"/>
  <c r="CJ210" i="1"/>
  <c r="CK210" i="1"/>
  <c r="CL210" i="1"/>
  <c r="CM210" i="1"/>
  <c r="CP210" i="1"/>
  <c r="CQ210" i="1"/>
  <c r="CR210" i="1"/>
  <c r="CS210" i="1"/>
  <c r="CU210" i="1"/>
  <c r="CV210" i="1"/>
  <c r="CW210" i="1"/>
  <c r="CH211" i="1"/>
  <c r="CI211" i="1"/>
  <c r="CJ211" i="1"/>
  <c r="CK211" i="1"/>
  <c r="CL211" i="1"/>
  <c r="CM211" i="1"/>
  <c r="CP211" i="1"/>
  <c r="CQ211" i="1"/>
  <c r="CR211" i="1"/>
  <c r="CS211" i="1"/>
  <c r="CU211" i="1"/>
  <c r="CV211" i="1"/>
  <c r="CW211" i="1"/>
  <c r="CH212" i="1"/>
  <c r="CI212" i="1"/>
  <c r="CJ212" i="1"/>
  <c r="CK212" i="1"/>
  <c r="CL212" i="1"/>
  <c r="CM212" i="1"/>
  <c r="CP212" i="1"/>
  <c r="CQ212" i="1"/>
  <c r="CR212" i="1"/>
  <c r="CS212" i="1"/>
  <c r="CU212" i="1"/>
  <c r="CV212" i="1"/>
  <c r="CW212" i="1"/>
  <c r="CH213" i="1"/>
  <c r="CI213" i="1"/>
  <c r="CJ213" i="1"/>
  <c r="CK213" i="1"/>
  <c r="CL213" i="1"/>
  <c r="CM213" i="1"/>
  <c r="CP213" i="1"/>
  <c r="CQ213" i="1"/>
  <c r="CR213" i="1"/>
  <c r="CS213" i="1"/>
  <c r="CU213" i="1"/>
  <c r="CV213" i="1"/>
  <c r="CW213" i="1"/>
  <c r="CH214" i="1"/>
  <c r="CI214" i="1"/>
  <c r="CJ214" i="1"/>
  <c r="CK214" i="1"/>
  <c r="CL214" i="1"/>
  <c r="CM214" i="1"/>
  <c r="CP214" i="1"/>
  <c r="CQ214" i="1"/>
  <c r="CR214" i="1"/>
  <c r="CS214" i="1"/>
  <c r="CU214" i="1"/>
  <c r="CV214" i="1"/>
  <c r="CW214" i="1"/>
  <c r="CH215" i="1"/>
  <c r="CI215" i="1"/>
  <c r="CJ215" i="1"/>
  <c r="CK215" i="1"/>
  <c r="CL215" i="1"/>
  <c r="CM215" i="1"/>
  <c r="CP215" i="1"/>
  <c r="CQ215" i="1"/>
  <c r="CR215" i="1"/>
  <c r="CS215" i="1"/>
  <c r="CU215" i="1"/>
  <c r="CV215" i="1"/>
  <c r="CW215" i="1"/>
  <c r="CH216" i="1"/>
  <c r="CI216" i="1"/>
  <c r="CJ216" i="1"/>
  <c r="CK216" i="1"/>
  <c r="CL216" i="1"/>
  <c r="CM216" i="1"/>
  <c r="CP216" i="1"/>
  <c r="CQ216" i="1"/>
  <c r="CR216" i="1"/>
  <c r="CS216" i="1"/>
  <c r="CU216" i="1"/>
  <c r="CV216" i="1"/>
  <c r="CW216" i="1"/>
  <c r="CH217" i="1"/>
  <c r="CI217" i="1"/>
  <c r="CJ217" i="1"/>
  <c r="CK217" i="1"/>
  <c r="CL217" i="1"/>
  <c r="CM217" i="1"/>
  <c r="CP217" i="1"/>
  <c r="CQ217" i="1"/>
  <c r="CR217" i="1"/>
  <c r="CS217" i="1"/>
  <c r="CU217" i="1"/>
  <c r="CV217" i="1"/>
  <c r="CW217" i="1"/>
  <c r="CH218" i="1"/>
  <c r="CI218" i="1"/>
  <c r="CJ218" i="1"/>
  <c r="CK218" i="1"/>
  <c r="CL218" i="1"/>
  <c r="CM218" i="1"/>
  <c r="CP218" i="1"/>
  <c r="CQ218" i="1"/>
  <c r="CR218" i="1"/>
  <c r="CS218" i="1"/>
  <c r="CU218" i="1"/>
  <c r="CV218" i="1"/>
  <c r="CW218" i="1"/>
  <c r="CH219" i="1"/>
  <c r="CI219" i="1"/>
  <c r="CJ219" i="1"/>
  <c r="CK219" i="1"/>
  <c r="CL219" i="1"/>
  <c r="CM219" i="1"/>
  <c r="CP219" i="1"/>
  <c r="CQ219" i="1"/>
  <c r="CR219" i="1"/>
  <c r="CS219" i="1"/>
  <c r="CU219" i="1"/>
  <c r="CV219" i="1"/>
  <c r="CW219" i="1"/>
  <c r="CH220" i="1"/>
  <c r="CI220" i="1"/>
  <c r="CJ220" i="1"/>
  <c r="CK220" i="1"/>
  <c r="CL220" i="1"/>
  <c r="CM220" i="1"/>
  <c r="CP220" i="1"/>
  <c r="CQ220" i="1"/>
  <c r="CR220" i="1"/>
  <c r="CS220" i="1"/>
  <c r="CU220" i="1"/>
  <c r="CV220" i="1"/>
  <c r="CW220" i="1"/>
  <c r="CH221" i="1"/>
  <c r="CI221" i="1"/>
  <c r="CJ221" i="1"/>
  <c r="CK221" i="1"/>
  <c r="CL221" i="1"/>
  <c r="CM221" i="1"/>
  <c r="CP221" i="1"/>
  <c r="CQ221" i="1"/>
  <c r="CR221" i="1"/>
  <c r="CS221" i="1"/>
  <c r="CU221" i="1"/>
  <c r="CV221" i="1"/>
  <c r="CW221" i="1"/>
  <c r="CH222" i="1"/>
  <c r="CI222" i="1"/>
  <c r="CJ222" i="1"/>
  <c r="CK222" i="1"/>
  <c r="CL222" i="1"/>
  <c r="CM222" i="1"/>
  <c r="CP222" i="1"/>
  <c r="CQ222" i="1"/>
  <c r="CR222" i="1"/>
  <c r="CS222" i="1"/>
  <c r="CU222" i="1"/>
  <c r="CV222" i="1"/>
  <c r="CW222" i="1"/>
  <c r="CH223" i="1"/>
  <c r="CI223" i="1"/>
  <c r="CJ223" i="1"/>
  <c r="CK223" i="1"/>
  <c r="CL223" i="1"/>
  <c r="CM223" i="1"/>
  <c r="CP223" i="1"/>
  <c r="CQ223" i="1"/>
  <c r="CR223" i="1"/>
  <c r="CS223" i="1"/>
  <c r="CU223" i="1"/>
  <c r="CV223" i="1"/>
  <c r="CW223" i="1"/>
  <c r="CH224" i="1"/>
  <c r="CI224" i="1"/>
  <c r="CJ224" i="1"/>
  <c r="CK224" i="1"/>
  <c r="CL224" i="1"/>
  <c r="CM224" i="1"/>
  <c r="CP224" i="1"/>
  <c r="CQ224" i="1"/>
  <c r="CR224" i="1"/>
  <c r="CS224" i="1"/>
  <c r="CU224" i="1"/>
  <c r="CV224" i="1"/>
  <c r="CW224" i="1"/>
  <c r="CH225" i="1"/>
  <c r="CI225" i="1"/>
  <c r="CJ225" i="1"/>
  <c r="CK225" i="1"/>
  <c r="CL225" i="1"/>
  <c r="CM225" i="1"/>
  <c r="CP225" i="1"/>
  <c r="CQ225" i="1"/>
  <c r="CR225" i="1"/>
  <c r="CS225" i="1"/>
  <c r="CU225" i="1"/>
  <c r="CV225" i="1"/>
  <c r="CW225" i="1"/>
  <c r="CH226" i="1"/>
  <c r="CI226" i="1"/>
  <c r="CJ226" i="1"/>
  <c r="CK226" i="1"/>
  <c r="CL226" i="1"/>
  <c r="CM226" i="1"/>
  <c r="CP226" i="1"/>
  <c r="CQ226" i="1"/>
  <c r="CR226" i="1"/>
  <c r="CS226" i="1"/>
  <c r="CU226" i="1"/>
  <c r="CV226" i="1"/>
  <c r="CW226" i="1"/>
  <c r="CH227" i="1"/>
  <c r="CI227" i="1"/>
  <c r="CJ227" i="1"/>
  <c r="CK227" i="1"/>
  <c r="CL227" i="1"/>
  <c r="CM227" i="1"/>
  <c r="CP227" i="1"/>
  <c r="CQ227" i="1"/>
  <c r="CR227" i="1"/>
  <c r="CS227" i="1"/>
  <c r="CU227" i="1"/>
  <c r="CV227" i="1"/>
  <c r="CW227" i="1"/>
  <c r="CH228" i="1"/>
  <c r="CI228" i="1"/>
  <c r="CJ228" i="1"/>
  <c r="CK228" i="1"/>
  <c r="CL228" i="1"/>
  <c r="CM228" i="1"/>
  <c r="CP228" i="1"/>
  <c r="CQ228" i="1"/>
  <c r="CR228" i="1"/>
  <c r="CS228" i="1"/>
  <c r="CU228" i="1"/>
  <c r="CV228" i="1"/>
  <c r="CW228" i="1"/>
  <c r="CH229" i="1"/>
  <c r="CI229" i="1"/>
  <c r="CJ229" i="1"/>
  <c r="CK229" i="1"/>
  <c r="CL229" i="1"/>
  <c r="CM229" i="1"/>
  <c r="CP229" i="1"/>
  <c r="CQ229" i="1"/>
  <c r="CR229" i="1"/>
  <c r="CS229" i="1"/>
  <c r="CU229" i="1"/>
  <c r="CV229" i="1"/>
  <c r="CW229" i="1"/>
  <c r="CH230" i="1"/>
  <c r="CI230" i="1"/>
  <c r="CJ230" i="1"/>
  <c r="CK230" i="1"/>
  <c r="CL230" i="1"/>
  <c r="CM230" i="1"/>
  <c r="CP230" i="1"/>
  <c r="CQ230" i="1"/>
  <c r="CR230" i="1"/>
  <c r="CS230" i="1"/>
  <c r="CU230" i="1"/>
  <c r="CV230" i="1"/>
  <c r="CW230" i="1"/>
  <c r="CH231" i="1"/>
  <c r="CI231" i="1"/>
  <c r="CJ231" i="1"/>
  <c r="CK231" i="1"/>
  <c r="CL231" i="1"/>
  <c r="CM231" i="1"/>
  <c r="CP231" i="1"/>
  <c r="CQ231" i="1"/>
  <c r="CR231" i="1"/>
  <c r="CS231" i="1"/>
  <c r="CU231" i="1"/>
  <c r="CV231" i="1"/>
  <c r="CW231" i="1"/>
  <c r="CH232" i="1"/>
  <c r="CI232" i="1"/>
  <c r="CJ232" i="1"/>
  <c r="CK232" i="1"/>
  <c r="CL232" i="1"/>
  <c r="CM232" i="1"/>
  <c r="CP232" i="1"/>
  <c r="CQ232" i="1"/>
  <c r="CR232" i="1"/>
  <c r="CS232" i="1"/>
  <c r="CU232" i="1"/>
  <c r="CV232" i="1"/>
  <c r="CW232" i="1"/>
  <c r="CH233" i="1"/>
  <c r="CI233" i="1"/>
  <c r="CJ233" i="1"/>
  <c r="CK233" i="1"/>
  <c r="CL233" i="1"/>
  <c r="CM233" i="1"/>
  <c r="CP233" i="1"/>
  <c r="CQ233" i="1"/>
  <c r="CR233" i="1"/>
  <c r="CS233" i="1"/>
  <c r="CU233" i="1"/>
  <c r="CV233" i="1"/>
  <c r="CW233" i="1"/>
  <c r="CH234" i="1"/>
  <c r="CI234" i="1"/>
  <c r="CJ234" i="1"/>
  <c r="CK234" i="1"/>
  <c r="CL234" i="1"/>
  <c r="CM234" i="1"/>
  <c r="CP234" i="1"/>
  <c r="CQ234" i="1"/>
  <c r="CR234" i="1"/>
  <c r="CS234" i="1"/>
  <c r="CU234" i="1"/>
  <c r="CV234" i="1"/>
  <c r="CW234" i="1"/>
  <c r="CH235" i="1"/>
  <c r="CI235" i="1"/>
  <c r="CJ235" i="1"/>
  <c r="CK235" i="1"/>
  <c r="CL235" i="1"/>
  <c r="CM235" i="1"/>
  <c r="CP235" i="1"/>
  <c r="CQ235" i="1"/>
  <c r="CR235" i="1"/>
  <c r="CS235" i="1"/>
  <c r="CU235" i="1"/>
  <c r="CV235" i="1"/>
  <c r="CW235" i="1"/>
  <c r="CH236" i="1"/>
  <c r="CI236" i="1"/>
  <c r="CJ236" i="1"/>
  <c r="CK236" i="1"/>
  <c r="CL236" i="1"/>
  <c r="CM236" i="1"/>
  <c r="CP236" i="1"/>
  <c r="CQ236" i="1"/>
  <c r="CR236" i="1"/>
  <c r="CS236" i="1"/>
  <c r="CU236" i="1"/>
  <c r="CV236" i="1"/>
  <c r="CW236" i="1"/>
  <c r="CH237" i="1"/>
  <c r="CI237" i="1"/>
  <c r="CJ237" i="1"/>
  <c r="CK237" i="1"/>
  <c r="CL237" i="1"/>
  <c r="CM237" i="1"/>
  <c r="CP237" i="1"/>
  <c r="CQ237" i="1"/>
  <c r="CR237" i="1"/>
  <c r="CS237" i="1"/>
  <c r="CU237" i="1"/>
  <c r="CV237" i="1"/>
  <c r="CW237" i="1"/>
  <c r="CH238" i="1"/>
  <c r="CI238" i="1"/>
  <c r="CJ238" i="1"/>
  <c r="CK238" i="1"/>
  <c r="CL238" i="1"/>
  <c r="CM238" i="1"/>
  <c r="CP238" i="1"/>
  <c r="CQ238" i="1"/>
  <c r="CR238" i="1"/>
  <c r="CS238" i="1"/>
  <c r="CU238" i="1"/>
  <c r="CV238" i="1"/>
  <c r="CW238" i="1"/>
  <c r="CH239" i="1"/>
  <c r="CI239" i="1"/>
  <c r="CJ239" i="1"/>
  <c r="CK239" i="1"/>
  <c r="CL239" i="1"/>
  <c r="CM239" i="1"/>
  <c r="CP239" i="1"/>
  <c r="CQ239" i="1"/>
  <c r="CR239" i="1"/>
  <c r="CS239" i="1"/>
  <c r="CU239" i="1"/>
  <c r="CV239" i="1"/>
  <c r="CW239" i="1"/>
  <c r="CH240" i="1"/>
  <c r="CI240" i="1"/>
  <c r="CJ240" i="1"/>
  <c r="CK240" i="1"/>
  <c r="CL240" i="1"/>
  <c r="CM240" i="1"/>
  <c r="CP240" i="1"/>
  <c r="CQ240" i="1"/>
  <c r="CR240" i="1"/>
  <c r="CS240" i="1"/>
  <c r="CU240" i="1"/>
  <c r="CV240" i="1"/>
  <c r="CW240" i="1"/>
  <c r="CH241" i="1"/>
  <c r="CI241" i="1"/>
  <c r="CJ241" i="1"/>
  <c r="CK241" i="1"/>
  <c r="CL241" i="1"/>
  <c r="CM241" i="1"/>
  <c r="CP241" i="1"/>
  <c r="CQ241" i="1"/>
  <c r="CR241" i="1"/>
  <c r="CS241" i="1"/>
  <c r="CU241" i="1"/>
  <c r="CV241" i="1"/>
  <c r="CW241" i="1"/>
  <c r="CH242" i="1"/>
  <c r="CI242" i="1"/>
  <c r="CJ242" i="1"/>
  <c r="CK242" i="1"/>
  <c r="CL242" i="1"/>
  <c r="CM242" i="1"/>
  <c r="CP242" i="1"/>
  <c r="CQ242" i="1"/>
  <c r="CR242" i="1"/>
  <c r="CS242" i="1"/>
  <c r="CU242" i="1"/>
  <c r="CV242" i="1"/>
  <c r="CW242" i="1"/>
  <c r="CH243" i="1"/>
  <c r="CI243" i="1"/>
  <c r="CJ243" i="1"/>
  <c r="CK243" i="1"/>
  <c r="CL243" i="1"/>
  <c r="CM243" i="1"/>
  <c r="CP243" i="1"/>
  <c r="CQ243" i="1"/>
  <c r="CR243" i="1"/>
  <c r="CS243" i="1"/>
  <c r="CU243" i="1"/>
  <c r="CV243" i="1"/>
  <c r="CW243" i="1"/>
  <c r="CH244" i="1"/>
  <c r="CI244" i="1"/>
  <c r="CJ244" i="1"/>
  <c r="CK244" i="1"/>
  <c r="CL244" i="1"/>
  <c r="CM244" i="1"/>
  <c r="CP244" i="1"/>
  <c r="CQ244" i="1"/>
  <c r="CR244" i="1"/>
  <c r="CS244" i="1"/>
  <c r="CU244" i="1"/>
  <c r="CV244" i="1"/>
  <c r="CW244" i="1"/>
  <c r="CH245" i="1"/>
  <c r="CI245" i="1"/>
  <c r="CJ245" i="1"/>
  <c r="CK245" i="1"/>
  <c r="CL245" i="1"/>
  <c r="CM245" i="1"/>
  <c r="CP245" i="1"/>
  <c r="CQ245" i="1"/>
  <c r="CR245" i="1"/>
  <c r="CS245" i="1"/>
  <c r="CU245" i="1"/>
  <c r="CV245" i="1"/>
  <c r="CW245" i="1"/>
  <c r="CH246" i="1"/>
  <c r="CI246" i="1"/>
  <c r="CJ246" i="1"/>
  <c r="CK246" i="1"/>
  <c r="CL246" i="1"/>
  <c r="CM246" i="1"/>
  <c r="CP246" i="1"/>
  <c r="CQ246" i="1"/>
  <c r="CR246" i="1"/>
  <c r="CS246" i="1"/>
  <c r="CU246" i="1"/>
  <c r="CV246" i="1"/>
  <c r="CW246" i="1"/>
  <c r="CH247" i="1"/>
  <c r="CI247" i="1"/>
  <c r="CJ247" i="1"/>
  <c r="CK247" i="1"/>
  <c r="CL247" i="1"/>
  <c r="CM247" i="1"/>
  <c r="CP247" i="1"/>
  <c r="CQ247" i="1"/>
  <c r="CR247" i="1"/>
  <c r="CS247" i="1"/>
  <c r="CU247" i="1"/>
  <c r="CV247" i="1"/>
  <c r="CW247" i="1"/>
  <c r="CH248" i="1"/>
  <c r="CI248" i="1"/>
  <c r="CJ248" i="1"/>
  <c r="CK248" i="1"/>
  <c r="CL248" i="1"/>
  <c r="CM248" i="1"/>
  <c r="CP248" i="1"/>
  <c r="CQ248" i="1"/>
  <c r="CR248" i="1"/>
  <c r="CS248" i="1"/>
  <c r="CU248" i="1"/>
  <c r="CV248" i="1"/>
  <c r="CW248" i="1"/>
  <c r="CH249" i="1"/>
  <c r="CI249" i="1"/>
  <c r="CJ249" i="1"/>
  <c r="CK249" i="1"/>
  <c r="CL249" i="1"/>
  <c r="CM249" i="1"/>
  <c r="CP249" i="1"/>
  <c r="CQ249" i="1"/>
  <c r="CR249" i="1"/>
  <c r="CS249" i="1"/>
  <c r="CU249" i="1"/>
  <c r="CV249" i="1"/>
  <c r="CW249" i="1"/>
  <c r="CH250" i="1"/>
  <c r="CI250" i="1"/>
  <c r="CJ250" i="1"/>
  <c r="CK250" i="1"/>
  <c r="CL250" i="1"/>
  <c r="CM250" i="1"/>
  <c r="CP250" i="1"/>
  <c r="CQ250" i="1"/>
  <c r="CR250" i="1"/>
  <c r="CS250" i="1"/>
  <c r="CU250" i="1"/>
  <c r="CV250" i="1"/>
  <c r="CW250" i="1"/>
  <c r="CH251" i="1"/>
  <c r="CI251" i="1"/>
  <c r="CJ251" i="1"/>
  <c r="CK251" i="1"/>
  <c r="CL251" i="1"/>
  <c r="CM251" i="1"/>
  <c r="CP251" i="1"/>
  <c r="CQ251" i="1"/>
  <c r="CR251" i="1"/>
  <c r="CS251" i="1"/>
  <c r="CU251" i="1"/>
  <c r="CV251" i="1"/>
  <c r="CW251" i="1"/>
  <c r="CH252" i="1"/>
  <c r="CI252" i="1"/>
  <c r="CJ252" i="1"/>
  <c r="CK252" i="1"/>
  <c r="CL252" i="1"/>
  <c r="CM252" i="1"/>
  <c r="CP252" i="1"/>
  <c r="CQ252" i="1"/>
  <c r="CR252" i="1"/>
  <c r="CS252" i="1"/>
  <c r="CU252" i="1"/>
  <c r="CV252" i="1"/>
  <c r="CW252" i="1"/>
  <c r="CH253" i="1"/>
  <c r="CI253" i="1"/>
  <c r="CJ253" i="1"/>
  <c r="CK253" i="1"/>
  <c r="CL253" i="1"/>
  <c r="CM253" i="1"/>
  <c r="CP253" i="1"/>
  <c r="CQ253" i="1"/>
  <c r="CR253" i="1"/>
  <c r="CS253" i="1"/>
  <c r="CU253" i="1"/>
  <c r="CV253" i="1"/>
  <c r="CW253" i="1"/>
  <c r="CH254" i="1"/>
  <c r="CI254" i="1"/>
  <c r="CJ254" i="1"/>
  <c r="CK254" i="1"/>
  <c r="CL254" i="1"/>
  <c r="CM254" i="1"/>
  <c r="CP254" i="1"/>
  <c r="CQ254" i="1"/>
  <c r="CR254" i="1"/>
  <c r="CS254" i="1"/>
  <c r="CU254" i="1"/>
  <c r="CV254" i="1"/>
  <c r="CW254" i="1"/>
  <c r="CH255" i="1"/>
  <c r="CI255" i="1"/>
  <c r="CJ255" i="1"/>
  <c r="CK255" i="1"/>
  <c r="CL255" i="1"/>
  <c r="CM255" i="1"/>
  <c r="CP255" i="1"/>
  <c r="CQ255" i="1"/>
  <c r="CR255" i="1"/>
  <c r="CS255" i="1"/>
  <c r="CU255" i="1"/>
  <c r="CV255" i="1"/>
  <c r="CW255" i="1"/>
  <c r="CH256" i="1"/>
  <c r="CI256" i="1"/>
  <c r="CJ256" i="1"/>
  <c r="CK256" i="1"/>
  <c r="CL256" i="1"/>
  <c r="CM256" i="1"/>
  <c r="CP256" i="1"/>
  <c r="CQ256" i="1"/>
  <c r="CR256" i="1"/>
  <c r="CS256" i="1"/>
  <c r="CU256" i="1"/>
  <c r="CV256" i="1"/>
  <c r="CW256" i="1"/>
  <c r="CH257" i="1"/>
  <c r="CI257" i="1"/>
  <c r="CJ257" i="1"/>
  <c r="CK257" i="1"/>
  <c r="CL257" i="1"/>
  <c r="CM257" i="1"/>
  <c r="CP257" i="1"/>
  <c r="CQ257" i="1"/>
  <c r="CR257" i="1"/>
  <c r="CS257" i="1"/>
  <c r="CU257" i="1"/>
  <c r="CV257" i="1"/>
  <c r="CW257" i="1"/>
  <c r="CH258" i="1"/>
  <c r="CI258" i="1"/>
  <c r="CJ258" i="1"/>
  <c r="CK258" i="1"/>
  <c r="CL258" i="1"/>
  <c r="CM258" i="1"/>
  <c r="CP258" i="1"/>
  <c r="CQ258" i="1"/>
  <c r="CR258" i="1"/>
  <c r="CS258" i="1"/>
  <c r="CU258" i="1"/>
  <c r="CV258" i="1"/>
  <c r="CW258" i="1"/>
  <c r="CH10" i="1"/>
  <c r="CI10" i="1"/>
  <c r="CJ10" i="1"/>
  <c r="CK10" i="1"/>
  <c r="CL10" i="1"/>
  <c r="CM10" i="1"/>
  <c r="CP10" i="1"/>
  <c r="CQ10" i="1"/>
  <c r="CR10" i="1"/>
  <c r="CS10" i="1"/>
  <c r="CU10" i="1"/>
  <c r="CV10" i="1"/>
  <c r="CW10" i="1"/>
  <c r="CH11" i="1"/>
  <c r="CI11" i="1"/>
  <c r="CJ11" i="1"/>
  <c r="CK11" i="1"/>
  <c r="CL11" i="1"/>
  <c r="CM11" i="1"/>
  <c r="CP11" i="1"/>
  <c r="CQ11" i="1"/>
  <c r="CR11" i="1"/>
  <c r="CS11" i="1"/>
  <c r="CU11" i="1"/>
  <c r="CV11" i="1"/>
  <c r="CW11" i="1"/>
  <c r="CH12" i="1"/>
  <c r="CI12" i="1"/>
  <c r="CJ12" i="1"/>
  <c r="CK12" i="1"/>
  <c r="CL12" i="1"/>
  <c r="CM12" i="1"/>
  <c r="CP12" i="1"/>
  <c r="CQ12" i="1"/>
  <c r="CR12" i="1"/>
  <c r="CS12" i="1"/>
  <c r="CU12" i="1"/>
  <c r="CV12" i="1"/>
  <c r="CW12" i="1"/>
  <c r="CH13" i="1"/>
  <c r="CI13" i="1"/>
  <c r="CJ13" i="1"/>
  <c r="CK13" i="1"/>
  <c r="CL13" i="1"/>
  <c r="CM13" i="1"/>
  <c r="CP13" i="1"/>
  <c r="CQ13" i="1"/>
  <c r="CR13" i="1"/>
  <c r="CS13" i="1"/>
  <c r="CU13" i="1"/>
  <c r="CV13" i="1"/>
  <c r="CW13" i="1"/>
  <c r="CI9" i="1"/>
  <c r="CJ9" i="1"/>
  <c r="CK9" i="1"/>
  <c r="CL9" i="1"/>
  <c r="CM9" i="1"/>
  <c r="CP9" i="1"/>
  <c r="CQ9" i="1"/>
  <c r="CR9" i="1"/>
  <c r="CS9" i="1"/>
  <c r="CT9" i="1"/>
  <c r="CU9" i="1"/>
  <c r="CV9" i="1"/>
  <c r="CW9" i="1"/>
  <c r="CH9" i="1"/>
  <c r="CG9" i="1"/>
  <c r="CB9" i="1"/>
  <c r="BX10" i="1"/>
  <c r="BY10" i="1"/>
  <c r="CA10" i="1"/>
  <c r="BX11" i="1"/>
  <c r="BY11" i="1"/>
  <c r="CA11" i="1"/>
  <c r="BY9" i="1"/>
  <c r="CA9" i="1"/>
  <c r="BX9" i="1"/>
  <c r="BW9" i="1"/>
  <c r="J10" i="1"/>
  <c r="J11" i="1"/>
  <c r="J12" i="1"/>
  <c r="J13" i="1"/>
  <c r="J14" i="1"/>
  <c r="J15" i="1"/>
  <c r="J16" i="1"/>
  <c r="J17" i="1"/>
  <c r="J18" i="1"/>
  <c r="J9" i="1"/>
  <c r="G9" i="1" l="1"/>
  <c r="F9" i="1"/>
  <c r="AS56" i="7" l="1"/>
  <c r="R50" i="7" s="1"/>
  <c r="AR56" i="7"/>
  <c r="Q50" i="7" s="1"/>
  <c r="O24" i="2"/>
  <c r="P24" i="2" s="1"/>
  <c r="J24" i="2" s="1"/>
  <c r="O25" i="2"/>
  <c r="P25" i="2" s="1"/>
  <c r="J25" i="2" s="1"/>
  <c r="O26" i="2"/>
  <c r="P26" i="2" s="1"/>
  <c r="J26" i="2" s="1"/>
  <c r="O27" i="2"/>
  <c r="P27" i="2" s="1"/>
  <c r="J27" i="2" s="1"/>
  <c r="O28" i="2"/>
  <c r="P28" i="2" s="1"/>
  <c r="J28" i="2" s="1"/>
  <c r="O29" i="2"/>
  <c r="P29" i="2" s="1"/>
  <c r="J29" i="2" s="1"/>
  <c r="O23" i="2"/>
  <c r="P23" i="2" s="1"/>
  <c r="J23" i="2" s="1"/>
  <c r="O22" i="2" l="1"/>
  <c r="M22" i="2" l="1"/>
  <c r="AP59" i="7"/>
  <c r="AP60" i="7"/>
  <c r="AP61" i="7"/>
  <c r="AP62" i="7"/>
  <c r="AP63" i="7"/>
  <c r="AP64" i="7"/>
  <c r="AP65" i="7"/>
  <c r="AP66" i="7"/>
  <c r="AP67" i="7"/>
  <c r="AP68" i="7"/>
  <c r="AP69" i="7"/>
  <c r="AP70" i="7"/>
  <c r="AP71" i="7"/>
  <c r="AP72" i="7"/>
  <c r="AP73" i="7"/>
  <c r="AP74" i="7"/>
  <c r="AP75" i="7"/>
  <c r="AP76" i="7"/>
  <c r="AP77" i="7"/>
  <c r="AP78" i="7"/>
  <c r="AP79" i="7"/>
  <c r="AP80" i="7"/>
  <c r="AP81" i="7"/>
  <c r="AP82" i="7"/>
  <c r="AP83" i="7"/>
  <c r="AP84" i="7"/>
  <c r="AP85" i="7"/>
  <c r="AP86" i="7"/>
  <c r="AP87" i="7"/>
  <c r="AP88" i="7"/>
  <c r="AP89" i="7"/>
  <c r="AP90" i="7"/>
  <c r="AP91" i="7"/>
  <c r="AP92" i="7"/>
  <c r="AP93" i="7"/>
  <c r="AP94" i="7"/>
  <c r="AP95" i="7"/>
  <c r="AP96" i="7"/>
  <c r="AP97" i="7"/>
  <c r="AP98" i="7"/>
  <c r="AP99" i="7"/>
  <c r="AP100" i="7"/>
  <c r="AP101" i="7"/>
  <c r="AP102" i="7"/>
  <c r="AP103" i="7"/>
  <c r="AP104" i="7"/>
  <c r="AP105" i="7"/>
  <c r="AP106" i="7"/>
  <c r="AP107" i="7"/>
  <c r="AP108" i="7"/>
  <c r="AP109" i="7"/>
  <c r="AP110" i="7"/>
  <c r="AP111" i="7"/>
  <c r="AP112" i="7"/>
  <c r="AP113" i="7"/>
  <c r="AP114" i="7"/>
  <c r="AP115" i="7"/>
  <c r="AP116" i="7"/>
  <c r="AP117" i="7"/>
  <c r="AP118" i="7"/>
  <c r="AP119" i="7"/>
  <c r="AP120" i="7"/>
  <c r="AP121" i="7"/>
  <c r="AP122" i="7"/>
  <c r="AP123" i="7"/>
  <c r="AP124" i="7"/>
  <c r="AP125" i="7"/>
  <c r="AP126" i="7"/>
  <c r="AP127" i="7"/>
  <c r="AP128" i="7"/>
  <c r="AP129" i="7"/>
  <c r="AP130" i="7"/>
  <c r="AP131" i="7"/>
  <c r="AP132" i="7"/>
  <c r="AP133" i="7"/>
  <c r="AP134" i="7"/>
  <c r="AP135" i="7"/>
  <c r="AP136" i="7"/>
  <c r="AP137" i="7"/>
  <c r="AP138" i="7"/>
  <c r="AP139" i="7"/>
  <c r="AP140" i="7"/>
  <c r="AP141" i="7"/>
  <c r="AP142" i="7"/>
  <c r="AP143" i="7"/>
  <c r="AP144" i="7"/>
  <c r="AP145" i="7"/>
  <c r="AP146" i="7"/>
  <c r="AP147" i="7"/>
  <c r="AP148" i="7"/>
  <c r="AP149" i="7"/>
  <c r="AP150" i="7"/>
  <c r="AP151" i="7"/>
  <c r="AP152" i="7"/>
  <c r="AP153" i="7"/>
  <c r="AP154" i="7"/>
  <c r="AP155" i="7"/>
  <c r="AP156" i="7"/>
  <c r="AP157" i="7"/>
  <c r="AP158" i="7"/>
  <c r="AP159" i="7"/>
  <c r="AP160" i="7"/>
  <c r="AP161" i="7"/>
  <c r="AP162" i="7"/>
  <c r="AP163" i="7"/>
  <c r="AP164" i="7"/>
  <c r="AP165" i="7"/>
  <c r="AP166" i="7"/>
  <c r="AP167" i="7"/>
  <c r="AP168" i="7"/>
  <c r="AP169" i="7"/>
  <c r="AP170" i="7"/>
  <c r="AP171" i="7"/>
  <c r="AP172" i="7"/>
  <c r="AP173" i="7"/>
  <c r="AP174" i="7"/>
  <c r="AP175" i="7"/>
  <c r="AP176" i="7"/>
  <c r="AP177" i="7"/>
  <c r="AP178" i="7"/>
  <c r="AP179" i="7"/>
  <c r="AP180" i="7"/>
  <c r="AP181" i="7"/>
  <c r="AP182" i="7"/>
  <c r="AP183" i="7"/>
  <c r="AP184" i="7"/>
  <c r="AP185" i="7"/>
  <c r="AP186" i="7"/>
  <c r="AP187" i="7"/>
  <c r="AP188" i="7"/>
  <c r="AP189" i="7"/>
  <c r="AP190" i="7"/>
  <c r="AP191" i="7"/>
  <c r="AP192" i="7"/>
  <c r="AP193" i="7"/>
  <c r="AP194" i="7"/>
  <c r="AP195" i="7"/>
  <c r="AP196" i="7"/>
  <c r="AP197" i="7"/>
  <c r="AP198" i="7"/>
  <c r="AP199" i="7"/>
  <c r="AP200" i="7"/>
  <c r="AP201" i="7"/>
  <c r="AP202" i="7"/>
  <c r="AP203" i="7"/>
  <c r="AP204" i="7"/>
  <c r="AP205" i="7"/>
  <c r="AP206" i="7"/>
  <c r="AP207" i="7"/>
  <c r="AP208" i="7"/>
  <c r="AP209" i="7"/>
  <c r="AP210" i="7"/>
  <c r="AP211" i="7"/>
  <c r="AP212" i="7"/>
  <c r="AP213" i="7"/>
  <c r="AP214" i="7"/>
  <c r="AP215" i="7"/>
  <c r="AP216" i="7"/>
  <c r="AP217" i="7"/>
  <c r="AP218" i="7"/>
  <c r="AP219" i="7"/>
  <c r="AP220" i="7"/>
  <c r="AP221" i="7"/>
  <c r="AP222" i="7"/>
  <c r="AP223" i="7"/>
  <c r="AP224" i="7"/>
  <c r="AP225" i="7"/>
  <c r="AP226" i="7"/>
  <c r="AP227" i="7"/>
  <c r="AP228" i="7"/>
  <c r="AP229" i="7"/>
  <c r="AP230" i="7"/>
  <c r="AP231" i="7"/>
  <c r="AP232" i="7"/>
  <c r="AP233" i="7"/>
  <c r="AP234" i="7"/>
  <c r="AP235" i="7"/>
  <c r="AP236" i="7"/>
  <c r="AP237" i="7"/>
  <c r="AP238" i="7"/>
  <c r="AP239" i="7"/>
  <c r="AP240" i="7"/>
  <c r="AP241" i="7"/>
  <c r="AP242" i="7"/>
  <c r="AP243" i="7"/>
  <c r="AP244" i="7"/>
  <c r="AP245" i="7"/>
  <c r="AP246" i="7"/>
  <c r="AP247" i="7"/>
  <c r="AP248" i="7"/>
  <c r="AP249" i="7"/>
  <c r="AP250" i="7"/>
  <c r="AP251" i="7"/>
  <c r="AP252" i="7"/>
  <c r="AP253" i="7"/>
  <c r="AP254" i="7"/>
  <c r="AP255" i="7"/>
  <c r="AP256" i="7"/>
  <c r="AP257" i="7"/>
  <c r="AP258" i="7"/>
  <c r="AP259" i="7"/>
  <c r="AP260" i="7"/>
  <c r="AP261" i="7"/>
  <c r="AP262" i="7"/>
  <c r="AP263" i="7"/>
  <c r="AP264" i="7"/>
  <c r="AP265" i="7"/>
  <c r="AP266" i="7"/>
  <c r="AP267" i="7"/>
  <c r="AP268" i="7"/>
  <c r="AP269" i="7"/>
  <c r="AP270" i="7"/>
  <c r="AP271" i="7"/>
  <c r="AP272" i="7"/>
  <c r="AP273" i="7"/>
  <c r="AP274" i="7"/>
  <c r="AP275" i="7"/>
  <c r="AP276" i="7"/>
  <c r="AP277" i="7"/>
  <c r="AP278" i="7"/>
  <c r="AP279" i="7"/>
  <c r="AP280" i="7"/>
  <c r="AP281" i="7"/>
  <c r="AP282" i="7"/>
  <c r="AP283" i="7"/>
  <c r="AP284" i="7"/>
  <c r="AP285" i="7"/>
  <c r="AP286" i="7"/>
  <c r="AP287" i="7"/>
  <c r="AP288" i="7"/>
  <c r="AP289" i="7"/>
  <c r="AP290" i="7"/>
  <c r="AP291" i="7"/>
  <c r="AP292" i="7"/>
  <c r="AP293" i="7"/>
  <c r="AP294" i="7"/>
  <c r="AP295" i="7"/>
  <c r="AP296" i="7"/>
  <c r="AP297" i="7"/>
  <c r="AP298" i="7"/>
  <c r="AP299" i="7"/>
  <c r="AP300" i="7"/>
  <c r="AP301" i="7"/>
  <c r="AP302" i="7"/>
  <c r="AP303" i="7"/>
  <c r="AP304" i="7"/>
  <c r="AP305" i="7"/>
  <c r="AP306" i="7"/>
  <c r="AP307" i="7"/>
  <c r="AO59" i="7"/>
  <c r="AO60" i="7"/>
  <c r="AO61" i="7"/>
  <c r="AO62" i="7"/>
  <c r="AO63" i="7"/>
  <c r="AO64" i="7"/>
  <c r="AO65" i="7"/>
  <c r="AO66" i="7"/>
  <c r="AO67" i="7"/>
  <c r="AO68" i="7"/>
  <c r="AO69" i="7"/>
  <c r="AO70" i="7"/>
  <c r="AO71" i="7"/>
  <c r="AO72" i="7"/>
  <c r="AO73" i="7"/>
  <c r="AO74" i="7"/>
  <c r="AO75" i="7"/>
  <c r="AO76" i="7"/>
  <c r="AO77" i="7"/>
  <c r="AO78" i="7"/>
  <c r="AO79" i="7"/>
  <c r="AO80" i="7"/>
  <c r="AO81" i="7"/>
  <c r="AO82" i="7"/>
  <c r="AO83" i="7"/>
  <c r="AO84" i="7"/>
  <c r="AO85" i="7"/>
  <c r="AO86" i="7"/>
  <c r="AO87" i="7"/>
  <c r="AO88" i="7"/>
  <c r="AO89" i="7"/>
  <c r="AO90" i="7"/>
  <c r="AO91" i="7"/>
  <c r="AO92" i="7"/>
  <c r="AO93" i="7"/>
  <c r="AO94" i="7"/>
  <c r="AO95" i="7"/>
  <c r="AO96" i="7"/>
  <c r="AO97" i="7"/>
  <c r="AO98" i="7"/>
  <c r="AO99" i="7"/>
  <c r="AO100" i="7"/>
  <c r="AO101" i="7"/>
  <c r="AO102" i="7"/>
  <c r="AO103" i="7"/>
  <c r="AO104" i="7"/>
  <c r="AO105" i="7"/>
  <c r="AO106" i="7"/>
  <c r="AO107" i="7"/>
  <c r="AO108" i="7"/>
  <c r="AO109" i="7"/>
  <c r="AO110" i="7"/>
  <c r="AO111" i="7"/>
  <c r="AO112" i="7"/>
  <c r="AO113" i="7"/>
  <c r="AO114" i="7"/>
  <c r="AO115" i="7"/>
  <c r="AO116" i="7"/>
  <c r="AO117" i="7"/>
  <c r="AO118" i="7"/>
  <c r="AO119" i="7"/>
  <c r="AO120" i="7"/>
  <c r="AO121" i="7"/>
  <c r="AO122" i="7"/>
  <c r="AO123" i="7"/>
  <c r="AO124" i="7"/>
  <c r="AO125" i="7"/>
  <c r="AO126" i="7"/>
  <c r="AO127" i="7"/>
  <c r="AO128" i="7"/>
  <c r="AO129" i="7"/>
  <c r="AO130" i="7"/>
  <c r="AO131" i="7"/>
  <c r="AO132" i="7"/>
  <c r="AO133" i="7"/>
  <c r="AO134" i="7"/>
  <c r="AO135" i="7"/>
  <c r="AO136" i="7"/>
  <c r="AO137" i="7"/>
  <c r="AO138" i="7"/>
  <c r="AO139" i="7"/>
  <c r="AO140" i="7"/>
  <c r="AO141" i="7"/>
  <c r="AO142" i="7"/>
  <c r="AO143" i="7"/>
  <c r="AO144" i="7"/>
  <c r="AO145" i="7"/>
  <c r="AO146" i="7"/>
  <c r="AO147" i="7"/>
  <c r="AO148" i="7"/>
  <c r="AO149" i="7"/>
  <c r="AO150" i="7"/>
  <c r="AO151" i="7"/>
  <c r="AO152" i="7"/>
  <c r="AO153" i="7"/>
  <c r="AO154" i="7"/>
  <c r="AO155" i="7"/>
  <c r="AO156" i="7"/>
  <c r="AO157" i="7"/>
  <c r="AO158" i="7"/>
  <c r="AO159" i="7"/>
  <c r="AO160" i="7"/>
  <c r="AO161" i="7"/>
  <c r="AO162" i="7"/>
  <c r="AO163" i="7"/>
  <c r="AO164" i="7"/>
  <c r="AO165" i="7"/>
  <c r="AO166" i="7"/>
  <c r="AO167" i="7"/>
  <c r="AO168" i="7"/>
  <c r="AO169" i="7"/>
  <c r="AO170" i="7"/>
  <c r="AO171" i="7"/>
  <c r="AO172" i="7"/>
  <c r="AO173" i="7"/>
  <c r="AO174" i="7"/>
  <c r="AO175" i="7"/>
  <c r="AO176" i="7"/>
  <c r="AO177" i="7"/>
  <c r="AO178" i="7"/>
  <c r="AO179" i="7"/>
  <c r="AO180" i="7"/>
  <c r="AO181" i="7"/>
  <c r="AO182" i="7"/>
  <c r="AO183" i="7"/>
  <c r="AO184" i="7"/>
  <c r="AO185" i="7"/>
  <c r="AO186" i="7"/>
  <c r="AO187" i="7"/>
  <c r="AO188" i="7"/>
  <c r="AO189" i="7"/>
  <c r="AO190" i="7"/>
  <c r="AO191" i="7"/>
  <c r="AO192" i="7"/>
  <c r="AO193" i="7"/>
  <c r="AO194" i="7"/>
  <c r="AO195" i="7"/>
  <c r="AO196" i="7"/>
  <c r="AO197" i="7"/>
  <c r="AO198" i="7"/>
  <c r="AO199" i="7"/>
  <c r="AO200" i="7"/>
  <c r="AO201" i="7"/>
  <c r="AO202" i="7"/>
  <c r="AO203" i="7"/>
  <c r="AO204" i="7"/>
  <c r="AO205" i="7"/>
  <c r="AO206" i="7"/>
  <c r="AO207" i="7"/>
  <c r="AO208" i="7"/>
  <c r="AO209" i="7"/>
  <c r="AO210" i="7"/>
  <c r="AO211" i="7"/>
  <c r="AO212" i="7"/>
  <c r="AO213" i="7"/>
  <c r="AO214" i="7"/>
  <c r="AO215" i="7"/>
  <c r="AO216" i="7"/>
  <c r="AO217" i="7"/>
  <c r="AO218" i="7"/>
  <c r="AO219" i="7"/>
  <c r="AO220" i="7"/>
  <c r="AO221" i="7"/>
  <c r="AO222" i="7"/>
  <c r="AO223" i="7"/>
  <c r="AO224" i="7"/>
  <c r="AO225" i="7"/>
  <c r="AO226" i="7"/>
  <c r="AO227" i="7"/>
  <c r="AO228" i="7"/>
  <c r="AO229" i="7"/>
  <c r="AO230" i="7"/>
  <c r="AO231" i="7"/>
  <c r="AO232" i="7"/>
  <c r="AO233" i="7"/>
  <c r="AO234" i="7"/>
  <c r="AO235" i="7"/>
  <c r="AO236" i="7"/>
  <c r="AO237" i="7"/>
  <c r="AO238" i="7"/>
  <c r="AO239" i="7"/>
  <c r="AO240" i="7"/>
  <c r="AO241" i="7"/>
  <c r="AO242" i="7"/>
  <c r="AO243" i="7"/>
  <c r="AO244" i="7"/>
  <c r="AO245" i="7"/>
  <c r="AO246" i="7"/>
  <c r="AO247" i="7"/>
  <c r="AO248" i="7"/>
  <c r="AO249" i="7"/>
  <c r="AO250" i="7"/>
  <c r="AO251" i="7"/>
  <c r="AO252" i="7"/>
  <c r="AO253" i="7"/>
  <c r="AO254" i="7"/>
  <c r="AO255" i="7"/>
  <c r="AO256" i="7"/>
  <c r="AO257" i="7"/>
  <c r="AO258" i="7"/>
  <c r="AO259" i="7"/>
  <c r="AO260" i="7"/>
  <c r="AO261" i="7"/>
  <c r="AO262" i="7"/>
  <c r="AO263" i="7"/>
  <c r="AO264" i="7"/>
  <c r="AO265" i="7"/>
  <c r="AO266" i="7"/>
  <c r="AO267" i="7"/>
  <c r="AO268" i="7"/>
  <c r="AO269" i="7"/>
  <c r="AO270" i="7"/>
  <c r="AO271" i="7"/>
  <c r="AO272" i="7"/>
  <c r="AO273" i="7"/>
  <c r="AO274" i="7"/>
  <c r="AO275" i="7"/>
  <c r="AO276" i="7"/>
  <c r="AO277" i="7"/>
  <c r="AO278" i="7"/>
  <c r="AO279" i="7"/>
  <c r="AO280" i="7"/>
  <c r="AO281" i="7"/>
  <c r="AO282" i="7"/>
  <c r="AO283" i="7"/>
  <c r="AO284" i="7"/>
  <c r="AO285" i="7"/>
  <c r="AO286" i="7"/>
  <c r="AO287" i="7"/>
  <c r="AO288" i="7"/>
  <c r="AO289" i="7"/>
  <c r="AO290" i="7"/>
  <c r="AO291" i="7"/>
  <c r="AO292" i="7"/>
  <c r="AO293" i="7"/>
  <c r="AO294" i="7"/>
  <c r="AO295" i="7"/>
  <c r="AO296" i="7"/>
  <c r="AO297" i="7"/>
  <c r="AO298" i="7"/>
  <c r="AO299" i="7"/>
  <c r="AO300" i="7"/>
  <c r="AO301" i="7"/>
  <c r="AO302" i="7"/>
  <c r="AO303" i="7"/>
  <c r="AO304" i="7"/>
  <c r="AO305" i="7"/>
  <c r="AO306" i="7"/>
  <c r="AO307" i="7"/>
  <c r="CT10" i="1"/>
  <c r="AF58" i="7"/>
  <c r="AF59" i="7"/>
  <c r="AF60" i="7"/>
  <c r="AF61" i="7"/>
  <c r="AF62" i="7"/>
  <c r="AF63" i="7"/>
  <c r="AF64" i="7"/>
  <c r="AF65" i="7"/>
  <c r="AF66" i="7"/>
  <c r="AF67" i="7"/>
  <c r="AF68" i="7"/>
  <c r="AF69" i="7"/>
  <c r="AF70" i="7"/>
  <c r="AF71" i="7"/>
  <c r="AF72" i="7"/>
  <c r="AF73" i="7"/>
  <c r="AF74" i="7"/>
  <c r="AF75" i="7"/>
  <c r="AF76" i="7"/>
  <c r="AF77" i="7"/>
  <c r="AF78" i="7"/>
  <c r="AF79" i="7"/>
  <c r="AF80" i="7"/>
  <c r="AF81" i="7"/>
  <c r="AF82"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F108" i="7"/>
  <c r="AF109" i="7"/>
  <c r="AF110" i="7"/>
  <c r="AF111" i="7"/>
  <c r="AF112" i="7"/>
  <c r="AF113" i="7"/>
  <c r="AF114" i="7"/>
  <c r="AF115" i="7"/>
  <c r="AF116" i="7"/>
  <c r="AF117" i="7"/>
  <c r="AF118" i="7"/>
  <c r="AF119" i="7"/>
  <c r="AF120" i="7"/>
  <c r="AF121" i="7"/>
  <c r="AF122" i="7"/>
  <c r="AF123" i="7"/>
  <c r="AF124" i="7"/>
  <c r="AF125" i="7"/>
  <c r="AF126" i="7"/>
  <c r="AF127" i="7"/>
  <c r="AF128" i="7"/>
  <c r="AF129" i="7"/>
  <c r="AF130" i="7"/>
  <c r="AF131" i="7"/>
  <c r="AF132" i="7"/>
  <c r="AF133" i="7"/>
  <c r="AF134" i="7"/>
  <c r="AF135" i="7"/>
  <c r="AF136" i="7"/>
  <c r="AF137" i="7"/>
  <c r="AF138" i="7"/>
  <c r="AF139" i="7"/>
  <c r="AF140" i="7"/>
  <c r="AF141" i="7"/>
  <c r="AF142" i="7"/>
  <c r="AF143" i="7"/>
  <c r="AF144" i="7"/>
  <c r="AF145" i="7"/>
  <c r="AF146" i="7"/>
  <c r="AF147" i="7"/>
  <c r="AF148" i="7"/>
  <c r="AF149" i="7"/>
  <c r="AF150" i="7"/>
  <c r="AF151" i="7"/>
  <c r="AF152" i="7"/>
  <c r="AF153" i="7"/>
  <c r="AF154" i="7"/>
  <c r="AF155" i="7"/>
  <c r="AF156" i="7"/>
  <c r="AF157" i="7"/>
  <c r="AF158" i="7"/>
  <c r="AF159" i="7"/>
  <c r="AF160" i="7"/>
  <c r="AF161" i="7"/>
  <c r="AF162" i="7"/>
  <c r="AF163"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234" i="7"/>
  <c r="AF235" i="7"/>
  <c r="AF236" i="7"/>
  <c r="AF237" i="7"/>
  <c r="AF238" i="7"/>
  <c r="AF239" i="7"/>
  <c r="AF240" i="7"/>
  <c r="AF241" i="7"/>
  <c r="AF242" i="7"/>
  <c r="AF243" i="7"/>
  <c r="AF244" i="7"/>
  <c r="AF245" i="7"/>
  <c r="AF246" i="7"/>
  <c r="AF247" i="7"/>
  <c r="AF248" i="7"/>
  <c r="AF249" i="7"/>
  <c r="AF250" i="7"/>
  <c r="AF251" i="7"/>
  <c r="AF252" i="7"/>
  <c r="AF253" i="7"/>
  <c r="AF254" i="7"/>
  <c r="AF255" i="7"/>
  <c r="AF256" i="7"/>
  <c r="AF257" i="7"/>
  <c r="AF258" i="7"/>
  <c r="AF259" i="7"/>
  <c r="AF260" i="7"/>
  <c r="AF261" i="7"/>
  <c r="AF262" i="7"/>
  <c r="AF263" i="7"/>
  <c r="AF264" i="7"/>
  <c r="AF265" i="7"/>
  <c r="AF266" i="7"/>
  <c r="AF267" i="7"/>
  <c r="AF268" i="7"/>
  <c r="AF269" i="7"/>
  <c r="AF270" i="7"/>
  <c r="AF271" i="7"/>
  <c r="AF272" i="7"/>
  <c r="AF273" i="7"/>
  <c r="AF274" i="7"/>
  <c r="AF275" i="7"/>
  <c r="AF276" i="7"/>
  <c r="AF277" i="7"/>
  <c r="AF278" i="7"/>
  <c r="AF279" i="7"/>
  <c r="AF280" i="7"/>
  <c r="AF281" i="7"/>
  <c r="AF282" i="7"/>
  <c r="AF283" i="7"/>
  <c r="AF284" i="7"/>
  <c r="AF285" i="7"/>
  <c r="AF286" i="7"/>
  <c r="AF287" i="7"/>
  <c r="AF288" i="7"/>
  <c r="AF289" i="7"/>
  <c r="AF290" i="7"/>
  <c r="AF291" i="7"/>
  <c r="AF292" i="7"/>
  <c r="AF293" i="7"/>
  <c r="AF294" i="7"/>
  <c r="AF295" i="7"/>
  <c r="AF296" i="7"/>
  <c r="AF297" i="7"/>
  <c r="AF298" i="7"/>
  <c r="AF299" i="7"/>
  <c r="AF300" i="7"/>
  <c r="AF301" i="7"/>
  <c r="AF302" i="7"/>
  <c r="AF303" i="7"/>
  <c r="AF304" i="7"/>
  <c r="AF305" i="7"/>
  <c r="AF306" i="7"/>
  <c r="AF30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AE143" i="7"/>
  <c r="AE144" i="7"/>
  <c r="AE145" i="7"/>
  <c r="AE146" i="7"/>
  <c r="AE147" i="7"/>
  <c r="AE148" i="7"/>
  <c r="AE149" i="7"/>
  <c r="AE150" i="7"/>
  <c r="AE151" i="7"/>
  <c r="AE152" i="7"/>
  <c r="AE153" i="7"/>
  <c r="AE154" i="7"/>
  <c r="AE155" i="7"/>
  <c r="AE156" i="7"/>
  <c r="AE157" i="7"/>
  <c r="AE158" i="7"/>
  <c r="AE159" i="7"/>
  <c r="AE160" i="7"/>
  <c r="AE161" i="7"/>
  <c r="AE162" i="7"/>
  <c r="AE163" i="7"/>
  <c r="AE164" i="7"/>
  <c r="AE165" i="7"/>
  <c r="AE166" i="7"/>
  <c r="AE167" i="7"/>
  <c r="AE168" i="7"/>
  <c r="AE169" i="7"/>
  <c r="AE170" i="7"/>
  <c r="AE171" i="7"/>
  <c r="AE172" i="7"/>
  <c r="AE173" i="7"/>
  <c r="AE174" i="7"/>
  <c r="AE175" i="7"/>
  <c r="AE176" i="7"/>
  <c r="AE177" i="7"/>
  <c r="AE178" i="7"/>
  <c r="AE179" i="7"/>
  <c r="AE180" i="7"/>
  <c r="AE181" i="7"/>
  <c r="AE182" i="7"/>
  <c r="AE183" i="7"/>
  <c r="AE184" i="7"/>
  <c r="AE185" i="7"/>
  <c r="AE186" i="7"/>
  <c r="AE187" i="7"/>
  <c r="AE188" i="7"/>
  <c r="AE189" i="7"/>
  <c r="AE190" i="7"/>
  <c r="AE191" i="7"/>
  <c r="AE192" i="7"/>
  <c r="AE193" i="7"/>
  <c r="AE194" i="7"/>
  <c r="AE195" i="7"/>
  <c r="AE196" i="7"/>
  <c r="AE197" i="7"/>
  <c r="AE198" i="7"/>
  <c r="AE199" i="7"/>
  <c r="AE200" i="7"/>
  <c r="AE201" i="7"/>
  <c r="AE202" i="7"/>
  <c r="AE203" i="7"/>
  <c r="AE204" i="7"/>
  <c r="AE205" i="7"/>
  <c r="AE206" i="7"/>
  <c r="AE207" i="7"/>
  <c r="AE208" i="7"/>
  <c r="AE209" i="7"/>
  <c r="AE210" i="7"/>
  <c r="AE211" i="7"/>
  <c r="AE212" i="7"/>
  <c r="AE213" i="7"/>
  <c r="AE214" i="7"/>
  <c r="AE215" i="7"/>
  <c r="AE216" i="7"/>
  <c r="AE217" i="7"/>
  <c r="AE218" i="7"/>
  <c r="AE219" i="7"/>
  <c r="AE220" i="7"/>
  <c r="AE221" i="7"/>
  <c r="AE222" i="7"/>
  <c r="AE223" i="7"/>
  <c r="AE224" i="7"/>
  <c r="AE225" i="7"/>
  <c r="AE226" i="7"/>
  <c r="AE227" i="7"/>
  <c r="AE228" i="7"/>
  <c r="AE229" i="7"/>
  <c r="AE230" i="7"/>
  <c r="AE231" i="7"/>
  <c r="AE232" i="7"/>
  <c r="AE233" i="7"/>
  <c r="AE234" i="7"/>
  <c r="AE235" i="7"/>
  <c r="AE236" i="7"/>
  <c r="AE237" i="7"/>
  <c r="AE238" i="7"/>
  <c r="AE239" i="7"/>
  <c r="AE240" i="7"/>
  <c r="AE241" i="7"/>
  <c r="AE242" i="7"/>
  <c r="AE243" i="7"/>
  <c r="AE244" i="7"/>
  <c r="AE245" i="7"/>
  <c r="AE246" i="7"/>
  <c r="AE247" i="7"/>
  <c r="AE248" i="7"/>
  <c r="AE249" i="7"/>
  <c r="AE250" i="7"/>
  <c r="AE251" i="7"/>
  <c r="AE252" i="7"/>
  <c r="AE253" i="7"/>
  <c r="AE254" i="7"/>
  <c r="AE255" i="7"/>
  <c r="AE256" i="7"/>
  <c r="AE257" i="7"/>
  <c r="AE258" i="7"/>
  <c r="AE259" i="7"/>
  <c r="AE260" i="7"/>
  <c r="AE261" i="7"/>
  <c r="AE262" i="7"/>
  <c r="AE263" i="7"/>
  <c r="AE264" i="7"/>
  <c r="AE265" i="7"/>
  <c r="AE266" i="7"/>
  <c r="AE267" i="7"/>
  <c r="AE268" i="7"/>
  <c r="AE269" i="7"/>
  <c r="AE270" i="7"/>
  <c r="AE271" i="7"/>
  <c r="AE272" i="7"/>
  <c r="AE273" i="7"/>
  <c r="AE274" i="7"/>
  <c r="AE275" i="7"/>
  <c r="AE276" i="7"/>
  <c r="AE277" i="7"/>
  <c r="AE278" i="7"/>
  <c r="AE279" i="7"/>
  <c r="AE280" i="7"/>
  <c r="AE281" i="7"/>
  <c r="AE282" i="7"/>
  <c r="AE283" i="7"/>
  <c r="AE284" i="7"/>
  <c r="AE285" i="7"/>
  <c r="AE286" i="7"/>
  <c r="AE287" i="7"/>
  <c r="AE288" i="7"/>
  <c r="AE289" i="7"/>
  <c r="AE290" i="7"/>
  <c r="AE291" i="7"/>
  <c r="AE292" i="7"/>
  <c r="AE293" i="7"/>
  <c r="AE294" i="7"/>
  <c r="AE295" i="7"/>
  <c r="AE296" i="7"/>
  <c r="AE297" i="7"/>
  <c r="AE298" i="7"/>
  <c r="AE299" i="7"/>
  <c r="AE300" i="7"/>
  <c r="AE301" i="7"/>
  <c r="AE302" i="7"/>
  <c r="AE303" i="7"/>
  <c r="AE304" i="7"/>
  <c r="AE305" i="7"/>
  <c r="AE306" i="7"/>
  <c r="AE307" i="7"/>
  <c r="N47" i="6"/>
  <c r="N48" i="6"/>
  <c r="N46" i="6"/>
  <c r="P47" i="6"/>
  <c r="P48" i="6"/>
  <c r="P46" i="6"/>
  <c r="O47" i="6"/>
  <c r="O48" i="6"/>
  <c r="O46" i="6"/>
  <c r="F35" i="7"/>
  <c r="J35" i="7" s="1"/>
  <c r="N67" i="6"/>
  <c r="N68" i="6"/>
  <c r="N70" i="6"/>
  <c r="N71" i="6"/>
  <c r="N72" i="6"/>
  <c r="N73" i="6"/>
  <c r="N74" i="6"/>
  <c r="N75" i="6"/>
  <c r="P67" i="6"/>
  <c r="P68" i="6"/>
  <c r="P69" i="6"/>
  <c r="P70" i="6"/>
  <c r="P71" i="6"/>
  <c r="P72" i="6"/>
  <c r="P73" i="6"/>
  <c r="P74" i="6"/>
  <c r="P75" i="6"/>
  <c r="O67" i="6"/>
  <c r="O68" i="6"/>
  <c r="O69" i="6"/>
  <c r="O70" i="6"/>
  <c r="O71" i="6"/>
  <c r="O72" i="6"/>
  <c r="O73" i="6"/>
  <c r="O74" i="6"/>
  <c r="O75" i="6"/>
  <c r="F36" i="7"/>
  <c r="M63" i="6"/>
  <c r="K63" i="6" s="1"/>
  <c r="AO56" i="7" l="1"/>
  <c r="M46" i="6"/>
  <c r="M66" i="6"/>
  <c r="L10" i="2"/>
  <c r="L12" i="2"/>
  <c r="M48" i="6"/>
  <c r="M47" i="6"/>
  <c r="M68" i="6"/>
  <c r="AE56" i="7"/>
  <c r="AG56" i="7"/>
  <c r="E50" i="7" s="1"/>
  <c r="AP56" i="7"/>
  <c r="O50" i="7" s="1"/>
  <c r="AF56" i="7"/>
  <c r="D50" i="7" s="1"/>
  <c r="AN56" i="7"/>
  <c r="M67" i="6"/>
  <c r="M50" i="7" l="1"/>
  <c r="N50" i="7"/>
  <c r="K50" i="7"/>
  <c r="L50" i="7"/>
  <c r="G50" i="7"/>
  <c r="L9" i="2"/>
  <c r="L40" i="2" s="1"/>
  <c r="K66" i="6"/>
  <c r="K46" i="6"/>
  <c r="C50" i="7"/>
  <c r="C40" i="2" l="1"/>
  <c r="O5" i="15" l="1"/>
  <c r="O6" i="15"/>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B108" i="7"/>
  <c r="AB109" i="7"/>
  <c r="AB110" i="7"/>
  <c r="AB111" i="7"/>
  <c r="AB112" i="7"/>
  <c r="AB113" i="7"/>
  <c r="AB114" i="7"/>
  <c r="AB115" i="7"/>
  <c r="AB116" i="7"/>
  <c r="AB117" i="7"/>
  <c r="AB118" i="7"/>
  <c r="AB119" i="7"/>
  <c r="AB120" i="7"/>
  <c r="AB121" i="7"/>
  <c r="AB122" i="7"/>
  <c r="AB123" i="7"/>
  <c r="AB124" i="7"/>
  <c r="AB125" i="7"/>
  <c r="AB126" i="7"/>
  <c r="AB127" i="7"/>
  <c r="AB128" i="7"/>
  <c r="AB129" i="7"/>
  <c r="AB130" i="7"/>
  <c r="AB131" i="7"/>
  <c r="AB132" i="7"/>
  <c r="AB133" i="7"/>
  <c r="AB134" i="7"/>
  <c r="AB135" i="7"/>
  <c r="AB136" i="7"/>
  <c r="AB137" i="7"/>
  <c r="AB138" i="7"/>
  <c r="AB139" i="7"/>
  <c r="AB140" i="7"/>
  <c r="AB141" i="7"/>
  <c r="AB142" i="7"/>
  <c r="AB143" i="7"/>
  <c r="AB144" i="7"/>
  <c r="AB145" i="7"/>
  <c r="AB146" i="7"/>
  <c r="AB147" i="7"/>
  <c r="AB148" i="7"/>
  <c r="AB149" i="7"/>
  <c r="AB150" i="7"/>
  <c r="AB151" i="7"/>
  <c r="AB152" i="7"/>
  <c r="AB153" i="7"/>
  <c r="AB154" i="7"/>
  <c r="AB155" i="7"/>
  <c r="AB156" i="7"/>
  <c r="AB157" i="7"/>
  <c r="AB158" i="7"/>
  <c r="AB159" i="7"/>
  <c r="AB160" i="7"/>
  <c r="AB161" i="7"/>
  <c r="AB162" i="7"/>
  <c r="AB163" i="7"/>
  <c r="AB164" i="7"/>
  <c r="AB165" i="7"/>
  <c r="AB166" i="7"/>
  <c r="AB167" i="7"/>
  <c r="AB168" i="7"/>
  <c r="AB169" i="7"/>
  <c r="AB170" i="7"/>
  <c r="AB171" i="7"/>
  <c r="AB172" i="7"/>
  <c r="AB173" i="7"/>
  <c r="AB174" i="7"/>
  <c r="AB175" i="7"/>
  <c r="AB176" i="7"/>
  <c r="AB177" i="7"/>
  <c r="AB178" i="7"/>
  <c r="AB179" i="7"/>
  <c r="AB180" i="7"/>
  <c r="AB181" i="7"/>
  <c r="AB182" i="7"/>
  <c r="AB183" i="7"/>
  <c r="AB184" i="7"/>
  <c r="AB185" i="7"/>
  <c r="AB186" i="7"/>
  <c r="AB187" i="7"/>
  <c r="AB188" i="7"/>
  <c r="AB189" i="7"/>
  <c r="AB190" i="7"/>
  <c r="AB191" i="7"/>
  <c r="AB192" i="7"/>
  <c r="AB193" i="7"/>
  <c r="AB194" i="7"/>
  <c r="AB195" i="7"/>
  <c r="AB196" i="7"/>
  <c r="AB197" i="7"/>
  <c r="AB198" i="7"/>
  <c r="AB199" i="7"/>
  <c r="AB200" i="7"/>
  <c r="AB201" i="7"/>
  <c r="AB202" i="7"/>
  <c r="AB203" i="7"/>
  <c r="AB204" i="7"/>
  <c r="AB205" i="7"/>
  <c r="AB206" i="7"/>
  <c r="AB207" i="7"/>
  <c r="AB208" i="7"/>
  <c r="AB209" i="7"/>
  <c r="AB210" i="7"/>
  <c r="AB211" i="7"/>
  <c r="AB212" i="7"/>
  <c r="AB213" i="7"/>
  <c r="AB214" i="7"/>
  <c r="AB215" i="7"/>
  <c r="AB216" i="7"/>
  <c r="AB217" i="7"/>
  <c r="AB218" i="7"/>
  <c r="AB219" i="7"/>
  <c r="AB220" i="7"/>
  <c r="AB221" i="7"/>
  <c r="AB222" i="7"/>
  <c r="AB223" i="7"/>
  <c r="AB224" i="7"/>
  <c r="AB225" i="7"/>
  <c r="AB226" i="7"/>
  <c r="AB227" i="7"/>
  <c r="AB228" i="7"/>
  <c r="AB229" i="7"/>
  <c r="AB230" i="7"/>
  <c r="AB231" i="7"/>
  <c r="AB232" i="7"/>
  <c r="AB233" i="7"/>
  <c r="AB234" i="7"/>
  <c r="AB235" i="7"/>
  <c r="AB236" i="7"/>
  <c r="AB237" i="7"/>
  <c r="AB238" i="7"/>
  <c r="AB239" i="7"/>
  <c r="AB240" i="7"/>
  <c r="AB241" i="7"/>
  <c r="AB242" i="7"/>
  <c r="AB243" i="7"/>
  <c r="AB244" i="7"/>
  <c r="AB245" i="7"/>
  <c r="AB246" i="7"/>
  <c r="AB247" i="7"/>
  <c r="AB248" i="7"/>
  <c r="AB249" i="7"/>
  <c r="AB250" i="7"/>
  <c r="AB251" i="7"/>
  <c r="AB252" i="7"/>
  <c r="AB253" i="7"/>
  <c r="AB254" i="7"/>
  <c r="AB255" i="7"/>
  <c r="AB256" i="7"/>
  <c r="AB257" i="7"/>
  <c r="AB258" i="7"/>
  <c r="AB259" i="7"/>
  <c r="AB260" i="7"/>
  <c r="AB261" i="7"/>
  <c r="AB262" i="7"/>
  <c r="AB263" i="7"/>
  <c r="AB264" i="7"/>
  <c r="AB265" i="7"/>
  <c r="AB266" i="7"/>
  <c r="AB267" i="7"/>
  <c r="AB268" i="7"/>
  <c r="AB269" i="7"/>
  <c r="AB270" i="7"/>
  <c r="AB271" i="7"/>
  <c r="AB272" i="7"/>
  <c r="AB273" i="7"/>
  <c r="AB274" i="7"/>
  <c r="AB275" i="7"/>
  <c r="AB276" i="7"/>
  <c r="AB277" i="7"/>
  <c r="AB278" i="7"/>
  <c r="AB279" i="7"/>
  <c r="AB280" i="7"/>
  <c r="AB281" i="7"/>
  <c r="AB282" i="7"/>
  <c r="AB283" i="7"/>
  <c r="AB284" i="7"/>
  <c r="AB285" i="7"/>
  <c r="AB286" i="7"/>
  <c r="AB287" i="7"/>
  <c r="AB288" i="7"/>
  <c r="AB289" i="7"/>
  <c r="AB290" i="7"/>
  <c r="AB291" i="7"/>
  <c r="AB292" i="7"/>
  <c r="AB293" i="7"/>
  <c r="AB294" i="7"/>
  <c r="AB295" i="7"/>
  <c r="AB296" i="7"/>
  <c r="AB297" i="7"/>
  <c r="AB298" i="7"/>
  <c r="AB299" i="7"/>
  <c r="AB300" i="7"/>
  <c r="AB301" i="7"/>
  <c r="AB302" i="7"/>
  <c r="AB303" i="7"/>
  <c r="AB304" i="7"/>
  <c r="AB305" i="7"/>
  <c r="AB306" i="7"/>
  <c r="AB307" i="7"/>
  <c r="Z59" i="7"/>
  <c r="Z60" i="7"/>
  <c r="Z61" i="7"/>
  <c r="Z62" i="7"/>
  <c r="Z63" i="7"/>
  <c r="Z64" i="7"/>
  <c r="Z65" i="7"/>
  <c r="Z67" i="7"/>
  <c r="Z68" i="7"/>
  <c r="Z69" i="7"/>
  <c r="Z70" i="7"/>
  <c r="Z71" i="7"/>
  <c r="Z72" i="7"/>
  <c r="Z73" i="7"/>
  <c r="Z74" i="7"/>
  <c r="Z75" i="7"/>
  <c r="Z76" i="7"/>
  <c r="Z77" i="7"/>
  <c r="Z78" i="7"/>
  <c r="Z79" i="7"/>
  <c r="Z80" i="7"/>
  <c r="Z81" i="7"/>
  <c r="Z82" i="7"/>
  <c r="Z83" i="7"/>
  <c r="Z84" i="7"/>
  <c r="Z85" i="7"/>
  <c r="Z86" i="7"/>
  <c r="Z87" i="7"/>
  <c r="Z88" i="7"/>
  <c r="Z89" i="7"/>
  <c r="Z90" i="7"/>
  <c r="Z91" i="7"/>
  <c r="Z92" i="7"/>
  <c r="Z93" i="7"/>
  <c r="Z94" i="7"/>
  <c r="Z95" i="7"/>
  <c r="Z96" i="7"/>
  <c r="Z97" i="7"/>
  <c r="Z98" i="7"/>
  <c r="Z99" i="7"/>
  <c r="Z100" i="7"/>
  <c r="Z101" i="7"/>
  <c r="Z102" i="7"/>
  <c r="Z103" i="7"/>
  <c r="Z104" i="7"/>
  <c r="Z105" i="7"/>
  <c r="Z106" i="7"/>
  <c r="Z107" i="7"/>
  <c r="Z108" i="7"/>
  <c r="Z109" i="7"/>
  <c r="Z110" i="7"/>
  <c r="Z111" i="7"/>
  <c r="Z112" i="7"/>
  <c r="Z113" i="7"/>
  <c r="Z114" i="7"/>
  <c r="Z115" i="7"/>
  <c r="Z116" i="7"/>
  <c r="Z117" i="7"/>
  <c r="Z118" i="7"/>
  <c r="Z119" i="7"/>
  <c r="Z120" i="7"/>
  <c r="Z121" i="7"/>
  <c r="Z122" i="7"/>
  <c r="Z123" i="7"/>
  <c r="Z124" i="7"/>
  <c r="Z125" i="7"/>
  <c r="Z126" i="7"/>
  <c r="Z127" i="7"/>
  <c r="Z128" i="7"/>
  <c r="Z129" i="7"/>
  <c r="Z130" i="7"/>
  <c r="Z131" i="7"/>
  <c r="Z132" i="7"/>
  <c r="Z133" i="7"/>
  <c r="Z134" i="7"/>
  <c r="Z135" i="7"/>
  <c r="Z136" i="7"/>
  <c r="Z137" i="7"/>
  <c r="Z138" i="7"/>
  <c r="Z139" i="7"/>
  <c r="Z140" i="7"/>
  <c r="Z141" i="7"/>
  <c r="Z142" i="7"/>
  <c r="Z143" i="7"/>
  <c r="Z144" i="7"/>
  <c r="Z145" i="7"/>
  <c r="Z146" i="7"/>
  <c r="Z147" i="7"/>
  <c r="Z148" i="7"/>
  <c r="Z149" i="7"/>
  <c r="Z150" i="7"/>
  <c r="Z151" i="7"/>
  <c r="Z152" i="7"/>
  <c r="Z153" i="7"/>
  <c r="Z154" i="7"/>
  <c r="Z155" i="7"/>
  <c r="Z156" i="7"/>
  <c r="Z157" i="7"/>
  <c r="Z158" i="7"/>
  <c r="Z159" i="7"/>
  <c r="Z160" i="7"/>
  <c r="Z161" i="7"/>
  <c r="Z162" i="7"/>
  <c r="Z163" i="7"/>
  <c r="Z164" i="7"/>
  <c r="Z165" i="7"/>
  <c r="Z166" i="7"/>
  <c r="Z167" i="7"/>
  <c r="Z168" i="7"/>
  <c r="Z169" i="7"/>
  <c r="Z170" i="7"/>
  <c r="Z171" i="7"/>
  <c r="Z172" i="7"/>
  <c r="Z173" i="7"/>
  <c r="Z174" i="7"/>
  <c r="Z175" i="7"/>
  <c r="Z176" i="7"/>
  <c r="Z177" i="7"/>
  <c r="Z178" i="7"/>
  <c r="Z179" i="7"/>
  <c r="Z180" i="7"/>
  <c r="Z181" i="7"/>
  <c r="Z182" i="7"/>
  <c r="Z183" i="7"/>
  <c r="Z184" i="7"/>
  <c r="Z185" i="7"/>
  <c r="Z186" i="7"/>
  <c r="Z187" i="7"/>
  <c r="Z188" i="7"/>
  <c r="Z189" i="7"/>
  <c r="Z190" i="7"/>
  <c r="Z191" i="7"/>
  <c r="Z192" i="7"/>
  <c r="Z193" i="7"/>
  <c r="Z194" i="7"/>
  <c r="Z195" i="7"/>
  <c r="Z196" i="7"/>
  <c r="Z197" i="7"/>
  <c r="Z198" i="7"/>
  <c r="Z199" i="7"/>
  <c r="Z200" i="7"/>
  <c r="Z201" i="7"/>
  <c r="Z202" i="7"/>
  <c r="Z203" i="7"/>
  <c r="Z204" i="7"/>
  <c r="Z205" i="7"/>
  <c r="Z206" i="7"/>
  <c r="Z207" i="7"/>
  <c r="Z208" i="7"/>
  <c r="Z209" i="7"/>
  <c r="Z210" i="7"/>
  <c r="Z211" i="7"/>
  <c r="Z212" i="7"/>
  <c r="Z213" i="7"/>
  <c r="Z214" i="7"/>
  <c r="Z215" i="7"/>
  <c r="Z216" i="7"/>
  <c r="Z217" i="7"/>
  <c r="Z218" i="7"/>
  <c r="Z219" i="7"/>
  <c r="Z220" i="7"/>
  <c r="Z221" i="7"/>
  <c r="Z222" i="7"/>
  <c r="Z223" i="7"/>
  <c r="Z224" i="7"/>
  <c r="Z225" i="7"/>
  <c r="Z226" i="7"/>
  <c r="Z227" i="7"/>
  <c r="Z228" i="7"/>
  <c r="Z229" i="7"/>
  <c r="Z230" i="7"/>
  <c r="Z231" i="7"/>
  <c r="Z232" i="7"/>
  <c r="Z233" i="7"/>
  <c r="Z234" i="7"/>
  <c r="Z235" i="7"/>
  <c r="Z236" i="7"/>
  <c r="Z237" i="7"/>
  <c r="Z238" i="7"/>
  <c r="Z239" i="7"/>
  <c r="Z240" i="7"/>
  <c r="Z241" i="7"/>
  <c r="Z242" i="7"/>
  <c r="Z243" i="7"/>
  <c r="Z244" i="7"/>
  <c r="Z245" i="7"/>
  <c r="Z246" i="7"/>
  <c r="Z247" i="7"/>
  <c r="Z248" i="7"/>
  <c r="Z249" i="7"/>
  <c r="Z250" i="7"/>
  <c r="Z251" i="7"/>
  <c r="Z252" i="7"/>
  <c r="Z253" i="7"/>
  <c r="Z254" i="7"/>
  <c r="Z255" i="7"/>
  <c r="Z256" i="7"/>
  <c r="Z257" i="7"/>
  <c r="Z258" i="7"/>
  <c r="Z259" i="7"/>
  <c r="Z260" i="7"/>
  <c r="Z261" i="7"/>
  <c r="Z262" i="7"/>
  <c r="Z263" i="7"/>
  <c r="Z264" i="7"/>
  <c r="Z265" i="7"/>
  <c r="Z266" i="7"/>
  <c r="Z267" i="7"/>
  <c r="Z268" i="7"/>
  <c r="Z269" i="7"/>
  <c r="Z270" i="7"/>
  <c r="Z271" i="7"/>
  <c r="Z272" i="7"/>
  <c r="Z273" i="7"/>
  <c r="Z274" i="7"/>
  <c r="Z275" i="7"/>
  <c r="Z276" i="7"/>
  <c r="Z277" i="7"/>
  <c r="Z278" i="7"/>
  <c r="Z279" i="7"/>
  <c r="Z280" i="7"/>
  <c r="Z281" i="7"/>
  <c r="Z282" i="7"/>
  <c r="Z283" i="7"/>
  <c r="Z284" i="7"/>
  <c r="Z285" i="7"/>
  <c r="Z286" i="7"/>
  <c r="Z287" i="7"/>
  <c r="Z288" i="7"/>
  <c r="Z289" i="7"/>
  <c r="Z290" i="7"/>
  <c r="Z291" i="7"/>
  <c r="Z292" i="7"/>
  <c r="Z293" i="7"/>
  <c r="Z294" i="7"/>
  <c r="Z295" i="7"/>
  <c r="Z296" i="7"/>
  <c r="Z297" i="7"/>
  <c r="Z298" i="7"/>
  <c r="Z299" i="7"/>
  <c r="Z300" i="7"/>
  <c r="Z301" i="7"/>
  <c r="Z302" i="7"/>
  <c r="Z303" i="7"/>
  <c r="Z304" i="7"/>
  <c r="Z305" i="7"/>
  <c r="Z306" i="7"/>
  <c r="Z307" i="7"/>
  <c r="D16" i="5"/>
  <c r="O4" i="15" l="1"/>
  <c r="L45" i="2" s="1"/>
  <c r="X59" i="7"/>
  <c r="Y59" i="7" s="1"/>
  <c r="X60" i="7"/>
  <c r="Y60" i="7" s="1"/>
  <c r="X61" i="7"/>
  <c r="Y61" i="7" s="1"/>
  <c r="X62" i="7"/>
  <c r="Y62" i="7" s="1"/>
  <c r="X63" i="7"/>
  <c r="Y63" i="7" s="1"/>
  <c r="X64" i="7"/>
  <c r="Y64" i="7" s="1"/>
  <c r="X65" i="7"/>
  <c r="Y65" i="7" s="1"/>
  <c r="X66" i="7"/>
  <c r="Y66" i="7" s="1"/>
  <c r="X67" i="7"/>
  <c r="Y67" i="7" s="1"/>
  <c r="X68" i="7"/>
  <c r="Y68" i="7" s="1"/>
  <c r="X69" i="7"/>
  <c r="Y69" i="7" s="1"/>
  <c r="X70" i="7"/>
  <c r="Y70" i="7" s="1"/>
  <c r="X71" i="7"/>
  <c r="Y71" i="7" s="1"/>
  <c r="X72" i="7"/>
  <c r="Y72" i="7" s="1"/>
  <c r="X73" i="7"/>
  <c r="Y73" i="7" s="1"/>
  <c r="X74" i="7"/>
  <c r="Y74" i="7" s="1"/>
  <c r="X75" i="7"/>
  <c r="Y75" i="7" s="1"/>
  <c r="X76" i="7"/>
  <c r="Y76" i="7" s="1"/>
  <c r="X77" i="7"/>
  <c r="Y77" i="7" s="1"/>
  <c r="X78" i="7"/>
  <c r="Y78" i="7" s="1"/>
  <c r="X79" i="7"/>
  <c r="Y79" i="7" s="1"/>
  <c r="X80" i="7"/>
  <c r="Y80" i="7" s="1"/>
  <c r="X81" i="7"/>
  <c r="Y81" i="7" s="1"/>
  <c r="X82" i="7"/>
  <c r="Y82" i="7" s="1"/>
  <c r="X83" i="7"/>
  <c r="Y83" i="7" s="1"/>
  <c r="X84" i="7"/>
  <c r="Y84" i="7" s="1"/>
  <c r="X85" i="7"/>
  <c r="Y85" i="7" s="1"/>
  <c r="X86" i="7"/>
  <c r="Y86" i="7" s="1"/>
  <c r="X87" i="7"/>
  <c r="Y87" i="7" s="1"/>
  <c r="X88" i="7"/>
  <c r="Y88" i="7" s="1"/>
  <c r="X89" i="7"/>
  <c r="Y89" i="7" s="1"/>
  <c r="X90" i="7"/>
  <c r="Y90" i="7" s="1"/>
  <c r="X91" i="7"/>
  <c r="Y91" i="7" s="1"/>
  <c r="X92" i="7"/>
  <c r="Y92" i="7" s="1"/>
  <c r="X93" i="7"/>
  <c r="Y93" i="7" s="1"/>
  <c r="X94" i="7"/>
  <c r="Y94" i="7" s="1"/>
  <c r="X95" i="7"/>
  <c r="Y95" i="7" s="1"/>
  <c r="X96" i="7"/>
  <c r="Y96" i="7" s="1"/>
  <c r="X97" i="7"/>
  <c r="Y97" i="7" s="1"/>
  <c r="X98" i="7"/>
  <c r="Y98" i="7" s="1"/>
  <c r="X99" i="7"/>
  <c r="Y99" i="7" s="1"/>
  <c r="X100" i="7"/>
  <c r="Y100" i="7" s="1"/>
  <c r="X101" i="7"/>
  <c r="Y101" i="7" s="1"/>
  <c r="X102" i="7"/>
  <c r="Y102" i="7" s="1"/>
  <c r="X103" i="7"/>
  <c r="Y103" i="7" s="1"/>
  <c r="X104" i="7"/>
  <c r="Y104" i="7" s="1"/>
  <c r="X105" i="7"/>
  <c r="Y105" i="7" s="1"/>
  <c r="X106" i="7"/>
  <c r="Y106" i="7" s="1"/>
  <c r="X107" i="7"/>
  <c r="Y107" i="7" s="1"/>
  <c r="X108" i="7"/>
  <c r="Y108" i="7" s="1"/>
  <c r="X109" i="7"/>
  <c r="Y109" i="7" s="1"/>
  <c r="X110" i="7"/>
  <c r="Y110" i="7" s="1"/>
  <c r="X111" i="7"/>
  <c r="Y111" i="7" s="1"/>
  <c r="X112" i="7"/>
  <c r="Y112" i="7" s="1"/>
  <c r="X113" i="7"/>
  <c r="Y113" i="7" s="1"/>
  <c r="X114" i="7"/>
  <c r="Y114" i="7" s="1"/>
  <c r="X115" i="7"/>
  <c r="Y115" i="7" s="1"/>
  <c r="X116" i="7"/>
  <c r="Y116" i="7" s="1"/>
  <c r="X117" i="7"/>
  <c r="Y117" i="7" s="1"/>
  <c r="X118" i="7"/>
  <c r="Y118" i="7" s="1"/>
  <c r="X119" i="7"/>
  <c r="Y119" i="7" s="1"/>
  <c r="X120" i="7"/>
  <c r="Y120" i="7" s="1"/>
  <c r="X121" i="7"/>
  <c r="Y121" i="7" s="1"/>
  <c r="X122" i="7"/>
  <c r="Y122" i="7" s="1"/>
  <c r="X123" i="7"/>
  <c r="Y123" i="7" s="1"/>
  <c r="X124" i="7"/>
  <c r="Y124" i="7" s="1"/>
  <c r="X125" i="7"/>
  <c r="Y125" i="7" s="1"/>
  <c r="X126" i="7"/>
  <c r="Y126" i="7" s="1"/>
  <c r="X127" i="7"/>
  <c r="Y127" i="7" s="1"/>
  <c r="X128" i="7"/>
  <c r="Y128" i="7" s="1"/>
  <c r="X129" i="7"/>
  <c r="Y129" i="7" s="1"/>
  <c r="X130" i="7"/>
  <c r="Y130" i="7" s="1"/>
  <c r="X131" i="7"/>
  <c r="Y131" i="7" s="1"/>
  <c r="X132" i="7"/>
  <c r="Y132" i="7" s="1"/>
  <c r="X133" i="7"/>
  <c r="Y133" i="7" s="1"/>
  <c r="X134" i="7"/>
  <c r="Y134" i="7" s="1"/>
  <c r="X135" i="7"/>
  <c r="Y135" i="7" s="1"/>
  <c r="X136" i="7"/>
  <c r="Y136" i="7" s="1"/>
  <c r="X137" i="7"/>
  <c r="Y137" i="7" s="1"/>
  <c r="X138" i="7"/>
  <c r="Y138" i="7" s="1"/>
  <c r="X139" i="7"/>
  <c r="Y139" i="7" s="1"/>
  <c r="X140" i="7"/>
  <c r="Y140" i="7" s="1"/>
  <c r="X141" i="7"/>
  <c r="Y141" i="7" s="1"/>
  <c r="X142" i="7"/>
  <c r="Y142" i="7" s="1"/>
  <c r="X143" i="7"/>
  <c r="Y143" i="7" s="1"/>
  <c r="X144" i="7"/>
  <c r="Y144" i="7" s="1"/>
  <c r="X145" i="7"/>
  <c r="Y145" i="7" s="1"/>
  <c r="X146" i="7"/>
  <c r="Y146" i="7" s="1"/>
  <c r="X147" i="7"/>
  <c r="Y147" i="7" s="1"/>
  <c r="X148" i="7"/>
  <c r="Y148" i="7" s="1"/>
  <c r="X149" i="7"/>
  <c r="Y149" i="7" s="1"/>
  <c r="X150" i="7"/>
  <c r="Y150" i="7" s="1"/>
  <c r="X151" i="7"/>
  <c r="Y151" i="7" s="1"/>
  <c r="X152" i="7"/>
  <c r="Y152" i="7" s="1"/>
  <c r="X153" i="7"/>
  <c r="Y153" i="7" s="1"/>
  <c r="X154" i="7"/>
  <c r="Y154" i="7" s="1"/>
  <c r="X155" i="7"/>
  <c r="Y155" i="7" s="1"/>
  <c r="X156" i="7"/>
  <c r="Y156" i="7" s="1"/>
  <c r="X157" i="7"/>
  <c r="Y157" i="7" s="1"/>
  <c r="X158" i="7"/>
  <c r="Y158" i="7" s="1"/>
  <c r="X159" i="7"/>
  <c r="Y159" i="7" s="1"/>
  <c r="X160" i="7"/>
  <c r="Y160" i="7" s="1"/>
  <c r="X161" i="7"/>
  <c r="Y161" i="7" s="1"/>
  <c r="X162" i="7"/>
  <c r="Y162" i="7" s="1"/>
  <c r="X163" i="7"/>
  <c r="Y163" i="7" s="1"/>
  <c r="X164" i="7"/>
  <c r="Y164" i="7" s="1"/>
  <c r="X165" i="7"/>
  <c r="Y165" i="7" s="1"/>
  <c r="X166" i="7"/>
  <c r="Y166" i="7" s="1"/>
  <c r="X167" i="7"/>
  <c r="Y167" i="7" s="1"/>
  <c r="X168" i="7"/>
  <c r="Y168" i="7" s="1"/>
  <c r="X169" i="7"/>
  <c r="Y169" i="7" s="1"/>
  <c r="X170" i="7"/>
  <c r="Y170" i="7" s="1"/>
  <c r="X171" i="7"/>
  <c r="Y171" i="7" s="1"/>
  <c r="X172" i="7"/>
  <c r="Y172" i="7" s="1"/>
  <c r="X173" i="7"/>
  <c r="Y173" i="7" s="1"/>
  <c r="X174" i="7"/>
  <c r="Y174" i="7" s="1"/>
  <c r="X175" i="7"/>
  <c r="Y175" i="7" s="1"/>
  <c r="X176" i="7"/>
  <c r="Y176" i="7" s="1"/>
  <c r="X177" i="7"/>
  <c r="Y177" i="7" s="1"/>
  <c r="X178" i="7"/>
  <c r="Y178" i="7" s="1"/>
  <c r="X179" i="7"/>
  <c r="Y179" i="7" s="1"/>
  <c r="X180" i="7"/>
  <c r="Y180" i="7" s="1"/>
  <c r="X181" i="7"/>
  <c r="Y181" i="7" s="1"/>
  <c r="X182" i="7"/>
  <c r="Y182" i="7" s="1"/>
  <c r="X183" i="7"/>
  <c r="Y183" i="7" s="1"/>
  <c r="X184" i="7"/>
  <c r="Y184" i="7" s="1"/>
  <c r="X185" i="7"/>
  <c r="Y185" i="7" s="1"/>
  <c r="X186" i="7"/>
  <c r="Y186" i="7" s="1"/>
  <c r="X187" i="7"/>
  <c r="Y187" i="7" s="1"/>
  <c r="X188" i="7"/>
  <c r="Y188" i="7" s="1"/>
  <c r="X189" i="7"/>
  <c r="Y189" i="7" s="1"/>
  <c r="X190" i="7"/>
  <c r="Y190" i="7" s="1"/>
  <c r="X191" i="7"/>
  <c r="Y191" i="7" s="1"/>
  <c r="X192" i="7"/>
  <c r="Y192" i="7" s="1"/>
  <c r="X193" i="7"/>
  <c r="Y193" i="7" s="1"/>
  <c r="X194" i="7"/>
  <c r="Y194" i="7" s="1"/>
  <c r="X195" i="7"/>
  <c r="Y195" i="7" s="1"/>
  <c r="X196" i="7"/>
  <c r="Y196" i="7" s="1"/>
  <c r="X197" i="7"/>
  <c r="Y197" i="7" s="1"/>
  <c r="X198" i="7"/>
  <c r="Y198" i="7" s="1"/>
  <c r="X199" i="7"/>
  <c r="Y199" i="7" s="1"/>
  <c r="X200" i="7"/>
  <c r="Y200" i="7" s="1"/>
  <c r="X201" i="7"/>
  <c r="Y201" i="7" s="1"/>
  <c r="X202" i="7"/>
  <c r="Y202" i="7" s="1"/>
  <c r="X203" i="7"/>
  <c r="Y203" i="7" s="1"/>
  <c r="X204" i="7"/>
  <c r="Y204" i="7" s="1"/>
  <c r="X205" i="7"/>
  <c r="Y205" i="7" s="1"/>
  <c r="X206" i="7"/>
  <c r="Y206" i="7" s="1"/>
  <c r="X207" i="7"/>
  <c r="Y207" i="7" s="1"/>
  <c r="X208" i="7"/>
  <c r="Y208" i="7" s="1"/>
  <c r="X209" i="7"/>
  <c r="Y209" i="7" s="1"/>
  <c r="X210" i="7"/>
  <c r="Y210" i="7" s="1"/>
  <c r="X211" i="7"/>
  <c r="Y211" i="7" s="1"/>
  <c r="X212" i="7"/>
  <c r="Y212" i="7" s="1"/>
  <c r="X213" i="7"/>
  <c r="Y213" i="7" s="1"/>
  <c r="X214" i="7"/>
  <c r="Y214" i="7" s="1"/>
  <c r="X215" i="7"/>
  <c r="Y215" i="7" s="1"/>
  <c r="X216" i="7"/>
  <c r="Y216" i="7" s="1"/>
  <c r="X217" i="7"/>
  <c r="Y217" i="7" s="1"/>
  <c r="X218" i="7"/>
  <c r="Y218" i="7" s="1"/>
  <c r="X219" i="7"/>
  <c r="Y219" i="7" s="1"/>
  <c r="X220" i="7"/>
  <c r="Y220" i="7" s="1"/>
  <c r="X221" i="7"/>
  <c r="Y221" i="7" s="1"/>
  <c r="X222" i="7"/>
  <c r="Y222" i="7" s="1"/>
  <c r="X223" i="7"/>
  <c r="Y223" i="7" s="1"/>
  <c r="X224" i="7"/>
  <c r="Y224" i="7" s="1"/>
  <c r="X225" i="7"/>
  <c r="Y225" i="7" s="1"/>
  <c r="X226" i="7"/>
  <c r="Y226" i="7" s="1"/>
  <c r="X227" i="7"/>
  <c r="Y227" i="7" s="1"/>
  <c r="X228" i="7"/>
  <c r="Y228" i="7" s="1"/>
  <c r="X229" i="7"/>
  <c r="Y229" i="7" s="1"/>
  <c r="X230" i="7"/>
  <c r="Y230" i="7" s="1"/>
  <c r="X231" i="7"/>
  <c r="Y231" i="7" s="1"/>
  <c r="X232" i="7"/>
  <c r="Y232" i="7" s="1"/>
  <c r="X233" i="7"/>
  <c r="Y233" i="7" s="1"/>
  <c r="X234" i="7"/>
  <c r="Y234" i="7" s="1"/>
  <c r="X235" i="7"/>
  <c r="Y235" i="7" s="1"/>
  <c r="X236" i="7"/>
  <c r="Y236" i="7" s="1"/>
  <c r="X237" i="7"/>
  <c r="Y237" i="7" s="1"/>
  <c r="X238" i="7"/>
  <c r="Y238" i="7" s="1"/>
  <c r="X239" i="7"/>
  <c r="Y239" i="7" s="1"/>
  <c r="X240" i="7"/>
  <c r="Y240" i="7" s="1"/>
  <c r="X241" i="7"/>
  <c r="Y241" i="7" s="1"/>
  <c r="X242" i="7"/>
  <c r="Y242" i="7" s="1"/>
  <c r="X243" i="7"/>
  <c r="Y243" i="7" s="1"/>
  <c r="X244" i="7"/>
  <c r="Y244" i="7" s="1"/>
  <c r="X245" i="7"/>
  <c r="Y245" i="7" s="1"/>
  <c r="X246" i="7"/>
  <c r="Y246" i="7" s="1"/>
  <c r="X247" i="7"/>
  <c r="Y247" i="7" s="1"/>
  <c r="X248" i="7"/>
  <c r="Y248" i="7" s="1"/>
  <c r="X249" i="7"/>
  <c r="Y249" i="7" s="1"/>
  <c r="X250" i="7"/>
  <c r="Y250" i="7" s="1"/>
  <c r="X251" i="7"/>
  <c r="Y251" i="7" s="1"/>
  <c r="X252" i="7"/>
  <c r="Y252" i="7" s="1"/>
  <c r="X253" i="7"/>
  <c r="Y253" i="7" s="1"/>
  <c r="X254" i="7"/>
  <c r="Y254" i="7" s="1"/>
  <c r="X255" i="7"/>
  <c r="Y255" i="7" s="1"/>
  <c r="X256" i="7"/>
  <c r="Y256" i="7" s="1"/>
  <c r="X257" i="7"/>
  <c r="Y257" i="7" s="1"/>
  <c r="X258" i="7"/>
  <c r="Y258" i="7" s="1"/>
  <c r="X259" i="7"/>
  <c r="Y259" i="7" s="1"/>
  <c r="X260" i="7"/>
  <c r="Y260" i="7" s="1"/>
  <c r="X261" i="7"/>
  <c r="Y261" i="7" s="1"/>
  <c r="X262" i="7"/>
  <c r="Y262" i="7" s="1"/>
  <c r="X263" i="7"/>
  <c r="Y263" i="7" s="1"/>
  <c r="X264" i="7"/>
  <c r="Y264" i="7" s="1"/>
  <c r="X265" i="7"/>
  <c r="Y265" i="7" s="1"/>
  <c r="X266" i="7"/>
  <c r="Y266" i="7" s="1"/>
  <c r="X267" i="7"/>
  <c r="Y267" i="7" s="1"/>
  <c r="X268" i="7"/>
  <c r="Y268" i="7" s="1"/>
  <c r="X269" i="7"/>
  <c r="Y269" i="7" s="1"/>
  <c r="X270" i="7"/>
  <c r="Y270" i="7" s="1"/>
  <c r="X271" i="7"/>
  <c r="Y271" i="7" s="1"/>
  <c r="X272" i="7"/>
  <c r="Y272" i="7" s="1"/>
  <c r="X273" i="7"/>
  <c r="Y273" i="7" s="1"/>
  <c r="X274" i="7"/>
  <c r="Y274" i="7" s="1"/>
  <c r="X275" i="7"/>
  <c r="Y275" i="7" s="1"/>
  <c r="X276" i="7"/>
  <c r="Y276" i="7" s="1"/>
  <c r="X277" i="7"/>
  <c r="Y277" i="7" s="1"/>
  <c r="X278" i="7"/>
  <c r="Y278" i="7" s="1"/>
  <c r="X279" i="7"/>
  <c r="Y279" i="7" s="1"/>
  <c r="X280" i="7"/>
  <c r="Y280" i="7" s="1"/>
  <c r="X281" i="7"/>
  <c r="Y281" i="7" s="1"/>
  <c r="X282" i="7"/>
  <c r="Y282" i="7" s="1"/>
  <c r="X283" i="7"/>
  <c r="Y283" i="7" s="1"/>
  <c r="X284" i="7"/>
  <c r="Y284" i="7" s="1"/>
  <c r="X285" i="7"/>
  <c r="Y285" i="7" s="1"/>
  <c r="X286" i="7"/>
  <c r="Y286" i="7" s="1"/>
  <c r="X287" i="7"/>
  <c r="Y287" i="7" s="1"/>
  <c r="X288" i="7"/>
  <c r="Y288" i="7" s="1"/>
  <c r="X289" i="7"/>
  <c r="Y289" i="7" s="1"/>
  <c r="X290" i="7"/>
  <c r="Y290" i="7" s="1"/>
  <c r="X291" i="7"/>
  <c r="Y291" i="7" s="1"/>
  <c r="X292" i="7"/>
  <c r="Y292" i="7" s="1"/>
  <c r="X293" i="7"/>
  <c r="Y293" i="7" s="1"/>
  <c r="X294" i="7"/>
  <c r="Y294" i="7" s="1"/>
  <c r="X295" i="7"/>
  <c r="Y295" i="7" s="1"/>
  <c r="X296" i="7"/>
  <c r="Y296" i="7" s="1"/>
  <c r="X297" i="7"/>
  <c r="Y297" i="7" s="1"/>
  <c r="X298" i="7"/>
  <c r="Y298" i="7" s="1"/>
  <c r="X299" i="7"/>
  <c r="Y299" i="7" s="1"/>
  <c r="X300" i="7"/>
  <c r="Y300" i="7" s="1"/>
  <c r="X301" i="7"/>
  <c r="Y301" i="7" s="1"/>
  <c r="X302" i="7"/>
  <c r="Y302" i="7" s="1"/>
  <c r="X303" i="7"/>
  <c r="Y303" i="7" s="1"/>
  <c r="X304" i="7"/>
  <c r="Y304" i="7" s="1"/>
  <c r="X305" i="7"/>
  <c r="Y305" i="7" s="1"/>
  <c r="X306" i="7"/>
  <c r="Y306" i="7" s="1"/>
  <c r="X307" i="7"/>
  <c r="Y307" i="7" s="1"/>
  <c r="AH58" i="7" l="1"/>
  <c r="AH285" i="7"/>
  <c r="AX285" i="7" s="1" a="1"/>
  <c r="AX285" i="7" s="1"/>
  <c r="AH237" i="7"/>
  <c r="AX237" i="7" s="1" a="1"/>
  <c r="AX237" i="7" s="1"/>
  <c r="AH205" i="7"/>
  <c r="AX205" i="7" s="1" a="1"/>
  <c r="AX205" i="7" s="1"/>
  <c r="AH197" i="7"/>
  <c r="AX197" i="7" s="1" a="1"/>
  <c r="AX197" i="7" s="1"/>
  <c r="AH189" i="7"/>
  <c r="AX189" i="7" s="1" a="1"/>
  <c r="AX189" i="7" s="1"/>
  <c r="AH181" i="7"/>
  <c r="AX181" i="7" s="1" a="1"/>
  <c r="AX181" i="7" s="1"/>
  <c r="AH173" i="7"/>
  <c r="AX173" i="7" s="1" a="1"/>
  <c r="AX173" i="7" s="1"/>
  <c r="AH165" i="7"/>
  <c r="AX165" i="7" s="1" a="1"/>
  <c r="AX165" i="7" s="1"/>
  <c r="AH157" i="7"/>
  <c r="AX157" i="7" s="1" a="1"/>
  <c r="AX157" i="7" s="1"/>
  <c r="AH149" i="7"/>
  <c r="AX149" i="7" s="1" a="1"/>
  <c r="AX149" i="7" s="1"/>
  <c r="AH141" i="7"/>
  <c r="AX141" i="7" s="1" a="1"/>
  <c r="AX141" i="7" s="1"/>
  <c r="AH133" i="7"/>
  <c r="AX133" i="7" s="1" a="1"/>
  <c r="AX133" i="7" s="1"/>
  <c r="AH125" i="7"/>
  <c r="AX125" i="7" s="1" a="1"/>
  <c r="AX125" i="7" s="1"/>
  <c r="AH117" i="7"/>
  <c r="AX117" i="7" s="1" a="1"/>
  <c r="AX117" i="7" s="1"/>
  <c r="AH109" i="7"/>
  <c r="AX109" i="7" s="1" a="1"/>
  <c r="AX109" i="7" s="1"/>
  <c r="AH101" i="7"/>
  <c r="AX101" i="7" s="1" a="1"/>
  <c r="AX101" i="7" s="1"/>
  <c r="AH93" i="7"/>
  <c r="AX93" i="7" s="1" a="1"/>
  <c r="AX93" i="7" s="1"/>
  <c r="AH85" i="7"/>
  <c r="AX85" i="7" s="1" a="1"/>
  <c r="AX85" i="7" s="1"/>
  <c r="AH77" i="7"/>
  <c r="AX77" i="7" s="1" a="1"/>
  <c r="AX77" i="7" s="1"/>
  <c r="AH300" i="7"/>
  <c r="AX300" i="7" s="1" a="1"/>
  <c r="AX300" i="7" s="1"/>
  <c r="AH292" i="7"/>
  <c r="AX292" i="7" s="1" a="1"/>
  <c r="AX292" i="7" s="1"/>
  <c r="AH284" i="7"/>
  <c r="AX284" i="7" s="1" a="1"/>
  <c r="AX284" i="7" s="1"/>
  <c r="AH276" i="7"/>
  <c r="AX276" i="7" s="1" a="1"/>
  <c r="AX276" i="7" s="1"/>
  <c r="AH268" i="7"/>
  <c r="AX268" i="7" s="1" a="1"/>
  <c r="AX268" i="7" s="1"/>
  <c r="AH260" i="7"/>
  <c r="AX260" i="7" s="1" a="1"/>
  <c r="AX260" i="7" s="1"/>
  <c r="AH252" i="7"/>
  <c r="AX252" i="7" s="1" a="1"/>
  <c r="AX252" i="7" s="1"/>
  <c r="AH244" i="7"/>
  <c r="AX244" i="7" s="1" a="1"/>
  <c r="AX244" i="7" s="1"/>
  <c r="AH236" i="7"/>
  <c r="AX236" i="7" s="1" a="1"/>
  <c r="AX236" i="7" s="1"/>
  <c r="AH228" i="7"/>
  <c r="AX228" i="7" s="1" a="1"/>
  <c r="AX228" i="7" s="1"/>
  <c r="AH220" i="7"/>
  <c r="AX220" i="7" s="1" a="1"/>
  <c r="AX220" i="7" s="1"/>
  <c r="AH212" i="7"/>
  <c r="AX212" i="7" s="1" a="1"/>
  <c r="AX212" i="7" s="1"/>
  <c r="AH204" i="7"/>
  <c r="AX204" i="7" s="1" a="1"/>
  <c r="AX204" i="7" s="1"/>
  <c r="AH196" i="7"/>
  <c r="AX196" i="7" s="1" a="1"/>
  <c r="AX196" i="7" s="1"/>
  <c r="AH188" i="7"/>
  <c r="AX188" i="7" s="1" a="1"/>
  <c r="AX188" i="7" s="1"/>
  <c r="AH180" i="7"/>
  <c r="AX180" i="7" s="1" a="1"/>
  <c r="AX180" i="7" s="1"/>
  <c r="AH172" i="7"/>
  <c r="AX172" i="7" s="1" a="1"/>
  <c r="AX172" i="7" s="1"/>
  <c r="AH164" i="7"/>
  <c r="AX164" i="7" s="1" a="1"/>
  <c r="AX164" i="7" s="1"/>
  <c r="AH156" i="7"/>
  <c r="AX156" i="7" s="1" a="1"/>
  <c r="AX156" i="7" s="1"/>
  <c r="AH148" i="7"/>
  <c r="AX148" i="7" s="1" a="1"/>
  <c r="AX148" i="7" s="1"/>
  <c r="AH140" i="7"/>
  <c r="AX140" i="7" s="1" a="1"/>
  <c r="AX140" i="7" s="1"/>
  <c r="AH132" i="7"/>
  <c r="AX132" i="7" s="1" a="1"/>
  <c r="AX132" i="7" s="1"/>
  <c r="AH124" i="7"/>
  <c r="AX124" i="7" s="1" a="1"/>
  <c r="AX124" i="7" s="1"/>
  <c r="AH116" i="7"/>
  <c r="AX116" i="7" s="1" a="1"/>
  <c r="AX116" i="7" s="1"/>
  <c r="AH108" i="7"/>
  <c r="AX108" i="7" s="1" a="1"/>
  <c r="AX108" i="7" s="1"/>
  <c r="AH100" i="7"/>
  <c r="AX100" i="7" s="1" a="1"/>
  <c r="AX100" i="7" s="1"/>
  <c r="AH92" i="7"/>
  <c r="AX92" i="7" s="1" a="1"/>
  <c r="AX92" i="7" s="1"/>
  <c r="AH84" i="7"/>
  <c r="AX84" i="7" s="1" a="1"/>
  <c r="AX84" i="7" s="1"/>
  <c r="AH76" i="7"/>
  <c r="AX76" i="7" s="1" a="1"/>
  <c r="AX76" i="7" s="1"/>
  <c r="AH301" i="7"/>
  <c r="AX301" i="7" s="1" a="1"/>
  <c r="AX301" i="7" s="1"/>
  <c r="AH261" i="7"/>
  <c r="AX261" i="7" s="1" a="1"/>
  <c r="AX261" i="7" s="1"/>
  <c r="AH229" i="7"/>
  <c r="AX229" i="7" s="1" a="1"/>
  <c r="AX229" i="7" s="1"/>
  <c r="AH299" i="7"/>
  <c r="AX299" i="7" s="1" a="1"/>
  <c r="AX299" i="7" s="1"/>
  <c r="AH267" i="7"/>
  <c r="AX267" i="7" s="1" a="1"/>
  <c r="AX267" i="7" s="1"/>
  <c r="AH235" i="7"/>
  <c r="AX235" i="7" s="1" a="1"/>
  <c r="AX235" i="7" s="1"/>
  <c r="AH203" i="7"/>
  <c r="AX203" i="7" s="1" a="1"/>
  <c r="AX203" i="7" s="1"/>
  <c r="AH163" i="7"/>
  <c r="AX163" i="7" s="1" a="1"/>
  <c r="AX163" i="7" s="1"/>
  <c r="AH131" i="7"/>
  <c r="AX131" i="7" s="1" a="1"/>
  <c r="AX131" i="7" s="1"/>
  <c r="AH274" i="7"/>
  <c r="AX274" i="7" s="1" a="1"/>
  <c r="AX274" i="7" s="1"/>
  <c r="AH242" i="7"/>
  <c r="AX242" i="7" s="1" a="1"/>
  <c r="AX242" i="7" s="1"/>
  <c r="AH202" i="7"/>
  <c r="AX202" i="7" s="1" a="1"/>
  <c r="AX202" i="7" s="1"/>
  <c r="AH170" i="7"/>
  <c r="AX170" i="7" s="1" a="1"/>
  <c r="AX170" i="7" s="1"/>
  <c r="AH138" i="7"/>
  <c r="AX138" i="7" s="1" a="1"/>
  <c r="AX138" i="7" s="1"/>
  <c r="AH114" i="7"/>
  <c r="AX114" i="7" s="1" a="1"/>
  <c r="AX114" i="7" s="1"/>
  <c r="AH98" i="7"/>
  <c r="AX98" i="7" s="1" a="1"/>
  <c r="AX98" i="7" s="1"/>
  <c r="AH74" i="7"/>
  <c r="AX74" i="7" s="1" a="1"/>
  <c r="AX74" i="7" s="1"/>
  <c r="AH66" i="7"/>
  <c r="AH269" i="7"/>
  <c r="AX269" i="7" s="1" a="1"/>
  <c r="AX269" i="7" s="1"/>
  <c r="AH221" i="7"/>
  <c r="AX221" i="7" s="1" a="1"/>
  <c r="AX221" i="7" s="1"/>
  <c r="AH275" i="7"/>
  <c r="AX275" i="7" s="1" a="1"/>
  <c r="AX275" i="7" s="1"/>
  <c r="AH243" i="7"/>
  <c r="AX243" i="7" s="1" a="1"/>
  <c r="AX243" i="7" s="1"/>
  <c r="AH211" i="7"/>
  <c r="AX211" i="7" s="1" a="1"/>
  <c r="AX211" i="7" s="1"/>
  <c r="AH179" i="7"/>
  <c r="AX179" i="7" s="1" a="1"/>
  <c r="AX179" i="7" s="1"/>
  <c r="AH147" i="7"/>
  <c r="AX147" i="7" s="1" a="1"/>
  <c r="AX147" i="7" s="1"/>
  <c r="AH123" i="7"/>
  <c r="AX123" i="7" s="1" a="1"/>
  <c r="AX123" i="7" s="1"/>
  <c r="AH99" i="7"/>
  <c r="AX99" i="7" s="1" a="1"/>
  <c r="AX99" i="7" s="1"/>
  <c r="AH83" i="7"/>
  <c r="AX83" i="7" s="1" a="1"/>
  <c r="AX83" i="7" s="1"/>
  <c r="AH306" i="7"/>
  <c r="AX306" i="7" s="1" a="1"/>
  <c r="AX306" i="7" s="1"/>
  <c r="AH282" i="7"/>
  <c r="AX282" i="7" s="1" a="1"/>
  <c r="AX282" i="7" s="1"/>
  <c r="AH250" i="7"/>
  <c r="AX250" i="7" s="1" a="1"/>
  <c r="AX250" i="7" s="1"/>
  <c r="AH218" i="7"/>
  <c r="AX218" i="7" s="1" a="1"/>
  <c r="AX218" i="7" s="1"/>
  <c r="AH186" i="7"/>
  <c r="AX186" i="7" s="1" a="1"/>
  <c r="AX186" i="7" s="1"/>
  <c r="AH154" i="7"/>
  <c r="AX154" i="7" s="1" a="1"/>
  <c r="AX154" i="7" s="1"/>
  <c r="AH122" i="7"/>
  <c r="AX122" i="7" s="1" a="1"/>
  <c r="AX122" i="7" s="1"/>
  <c r="AH106" i="7"/>
  <c r="AX106" i="7" s="1" a="1"/>
  <c r="AX106" i="7" s="1"/>
  <c r="AH305" i="7"/>
  <c r="AX305" i="7" s="1" a="1"/>
  <c r="AX305" i="7" s="1"/>
  <c r="AH289" i="7"/>
  <c r="AX289" i="7" s="1" a="1"/>
  <c r="AX289" i="7" s="1"/>
  <c r="AH281" i="7"/>
  <c r="AX281" i="7" s="1" a="1"/>
  <c r="AX281" i="7" s="1"/>
  <c r="AH273" i="7"/>
  <c r="AX273" i="7" s="1" a="1"/>
  <c r="AX273" i="7" s="1"/>
  <c r="AH265" i="7"/>
  <c r="AX265" i="7" s="1" a="1"/>
  <c r="AX265" i="7" s="1"/>
  <c r="AH257" i="7"/>
  <c r="AX257" i="7" s="1" a="1"/>
  <c r="AX257" i="7" s="1"/>
  <c r="AH249" i="7"/>
  <c r="AX249" i="7" s="1" a="1"/>
  <c r="AX249" i="7" s="1"/>
  <c r="AH241" i="7"/>
  <c r="AX241" i="7" s="1" a="1"/>
  <c r="AX241" i="7" s="1"/>
  <c r="AH233" i="7"/>
  <c r="AX233" i="7" s="1" a="1"/>
  <c r="AX233" i="7" s="1"/>
  <c r="AH225" i="7"/>
  <c r="AX225" i="7" s="1" a="1"/>
  <c r="AX225" i="7" s="1"/>
  <c r="AH217" i="7"/>
  <c r="AX217" i="7" s="1" a="1"/>
  <c r="AX217" i="7" s="1"/>
  <c r="AH209" i="7"/>
  <c r="AX209" i="7" s="1" a="1"/>
  <c r="AX209" i="7" s="1"/>
  <c r="AH201" i="7"/>
  <c r="AX201" i="7" s="1" a="1"/>
  <c r="AX201" i="7" s="1"/>
  <c r="AH193" i="7"/>
  <c r="AX193" i="7" s="1" a="1"/>
  <c r="AX193" i="7" s="1"/>
  <c r="AH185" i="7"/>
  <c r="AX185" i="7" s="1" a="1"/>
  <c r="AX185" i="7" s="1"/>
  <c r="AH177" i="7"/>
  <c r="AX177" i="7" s="1" a="1"/>
  <c r="AX177" i="7" s="1"/>
  <c r="AH169" i="7"/>
  <c r="AX169" i="7" s="1" a="1"/>
  <c r="AX169" i="7" s="1"/>
  <c r="AH161" i="7"/>
  <c r="AX161" i="7" s="1" a="1"/>
  <c r="AX161" i="7" s="1"/>
  <c r="AH153" i="7"/>
  <c r="AX153" i="7" s="1" a="1"/>
  <c r="AX153" i="7" s="1"/>
  <c r="AH145" i="7"/>
  <c r="AX145" i="7" s="1" a="1"/>
  <c r="AX145" i="7" s="1"/>
  <c r="AH137" i="7"/>
  <c r="AX137" i="7" s="1" a="1"/>
  <c r="AX137" i="7" s="1"/>
  <c r="AH129" i="7"/>
  <c r="AX129" i="7" s="1" a="1"/>
  <c r="AX129" i="7" s="1"/>
  <c r="AH121" i="7"/>
  <c r="AX121" i="7" s="1" a="1"/>
  <c r="AX121" i="7" s="1"/>
  <c r="AH113" i="7"/>
  <c r="AX113" i="7" s="1" a="1"/>
  <c r="AX113" i="7" s="1"/>
  <c r="AH105" i="7"/>
  <c r="AX105" i="7" s="1" a="1"/>
  <c r="AX105" i="7" s="1"/>
  <c r="AH97" i="7"/>
  <c r="AX97" i="7" s="1" a="1"/>
  <c r="AX97" i="7" s="1"/>
  <c r="AH89" i="7"/>
  <c r="AX89" i="7" s="1" a="1"/>
  <c r="AX89" i="7" s="1"/>
  <c r="AH81" i="7"/>
  <c r="AX81" i="7" s="1" a="1"/>
  <c r="AX81" i="7" s="1"/>
  <c r="AH277" i="7"/>
  <c r="AX277" i="7" s="1" a="1"/>
  <c r="AX277" i="7" s="1"/>
  <c r="AH213" i="7"/>
  <c r="AX213" i="7" s="1" a="1"/>
  <c r="AX213" i="7" s="1"/>
  <c r="AH291" i="7"/>
  <c r="AX291" i="7" s="1" a="1"/>
  <c r="AX291" i="7" s="1"/>
  <c r="AH251" i="7"/>
  <c r="AX251" i="7" s="1" a="1"/>
  <c r="AX251" i="7" s="1"/>
  <c r="AH219" i="7"/>
  <c r="AX219" i="7" s="1" a="1"/>
  <c r="AX219" i="7" s="1"/>
  <c r="AH187" i="7"/>
  <c r="AX187" i="7" s="1" a="1"/>
  <c r="AX187" i="7" s="1"/>
  <c r="AH155" i="7"/>
  <c r="AX155" i="7" s="1" a="1"/>
  <c r="AX155" i="7" s="1"/>
  <c r="AH115" i="7"/>
  <c r="AX115" i="7" s="1" a="1"/>
  <c r="AX115" i="7" s="1"/>
  <c r="AH290" i="7"/>
  <c r="AX290" i="7" s="1" a="1"/>
  <c r="AX290" i="7" s="1"/>
  <c r="AH258" i="7"/>
  <c r="AX258" i="7" s="1" a="1"/>
  <c r="AX258" i="7" s="1"/>
  <c r="AH226" i="7"/>
  <c r="AX226" i="7" s="1" a="1"/>
  <c r="AX226" i="7" s="1"/>
  <c r="AH194" i="7"/>
  <c r="AX194" i="7" s="1" a="1"/>
  <c r="AX194" i="7" s="1"/>
  <c r="AH162" i="7"/>
  <c r="AX162" i="7" s="1" a="1"/>
  <c r="AX162" i="7" s="1"/>
  <c r="AH130" i="7"/>
  <c r="AX130" i="7" s="1" a="1"/>
  <c r="AX130" i="7" s="1"/>
  <c r="AH82" i="7"/>
  <c r="AX82" i="7" s="1" a="1"/>
  <c r="AX82" i="7" s="1"/>
  <c r="AH304" i="7"/>
  <c r="AX304" i="7" s="1" a="1"/>
  <c r="AX304" i="7" s="1"/>
  <c r="AH288" i="7"/>
  <c r="AX288" i="7" s="1" a="1"/>
  <c r="AX288" i="7" s="1"/>
  <c r="AH272" i="7"/>
  <c r="AX272" i="7" s="1" a="1"/>
  <c r="AX272" i="7" s="1"/>
  <c r="AH264" i="7"/>
  <c r="AX264" i="7" s="1" a="1"/>
  <c r="AX264" i="7" s="1"/>
  <c r="AH256" i="7"/>
  <c r="AX256" i="7" s="1" a="1"/>
  <c r="AX256" i="7" s="1"/>
  <c r="AH248" i="7"/>
  <c r="AX248" i="7" s="1" a="1"/>
  <c r="AX248" i="7" s="1"/>
  <c r="AH240" i="7"/>
  <c r="AX240" i="7" s="1" a="1"/>
  <c r="AX240" i="7" s="1"/>
  <c r="AH232" i="7"/>
  <c r="AX232" i="7" s="1" a="1"/>
  <c r="AX232" i="7" s="1"/>
  <c r="AH224" i="7"/>
  <c r="AX224" i="7" s="1" a="1"/>
  <c r="AX224" i="7" s="1"/>
  <c r="AH216" i="7"/>
  <c r="AX216" i="7" s="1" a="1"/>
  <c r="AX216" i="7" s="1"/>
  <c r="AH208" i="7"/>
  <c r="AX208" i="7" s="1" a="1"/>
  <c r="AX208" i="7" s="1"/>
  <c r="AH200" i="7"/>
  <c r="AX200" i="7" s="1" a="1"/>
  <c r="AX200" i="7" s="1"/>
  <c r="AH192" i="7"/>
  <c r="AX192" i="7" s="1" a="1"/>
  <c r="AX192" i="7" s="1"/>
  <c r="AH184" i="7"/>
  <c r="AX184" i="7" s="1" a="1"/>
  <c r="AX184" i="7" s="1"/>
  <c r="AH176" i="7"/>
  <c r="AX176" i="7" s="1" a="1"/>
  <c r="AX176" i="7" s="1"/>
  <c r="AH168" i="7"/>
  <c r="AX168" i="7" s="1" a="1"/>
  <c r="AX168" i="7" s="1"/>
  <c r="AH160" i="7"/>
  <c r="AX160" i="7" s="1" a="1"/>
  <c r="AX160" i="7" s="1"/>
  <c r="AH152" i="7"/>
  <c r="AX152" i="7" s="1" a="1"/>
  <c r="AX152" i="7" s="1"/>
  <c r="AH144" i="7"/>
  <c r="AX144" i="7" s="1" a="1"/>
  <c r="AX144" i="7" s="1"/>
  <c r="AH136" i="7"/>
  <c r="AX136" i="7" s="1" a="1"/>
  <c r="AX136" i="7" s="1"/>
  <c r="AH128" i="7"/>
  <c r="AX128" i="7" s="1" a="1"/>
  <c r="AX128" i="7" s="1"/>
  <c r="AH120" i="7"/>
  <c r="AX120" i="7" s="1" a="1"/>
  <c r="AX120" i="7" s="1"/>
  <c r="AH112" i="7"/>
  <c r="AX112" i="7" s="1" a="1"/>
  <c r="AX112" i="7" s="1"/>
  <c r="AH104" i="7"/>
  <c r="AX104" i="7" s="1" a="1"/>
  <c r="AX104" i="7" s="1"/>
  <c r="AH96" i="7"/>
  <c r="AX96" i="7" s="1" a="1"/>
  <c r="AX96" i="7" s="1"/>
  <c r="AH88" i="7"/>
  <c r="AX88" i="7" s="1" a="1"/>
  <c r="AX88" i="7" s="1"/>
  <c r="AH80" i="7"/>
  <c r="AX80" i="7" s="1" a="1"/>
  <c r="AX80" i="7" s="1"/>
  <c r="AH293" i="7"/>
  <c r="AX293" i="7" s="1" a="1"/>
  <c r="AX293" i="7" s="1"/>
  <c r="AH245" i="7"/>
  <c r="AX245" i="7" s="1" a="1"/>
  <c r="AX245" i="7" s="1"/>
  <c r="AH307" i="7"/>
  <c r="AX307" i="7" s="1" a="1"/>
  <c r="AX307" i="7" s="1"/>
  <c r="AH283" i="7"/>
  <c r="AX283" i="7" s="1" a="1"/>
  <c r="AX283" i="7" s="1"/>
  <c r="AH259" i="7"/>
  <c r="AX259" i="7" s="1" a="1"/>
  <c r="AX259" i="7" s="1"/>
  <c r="AH227" i="7"/>
  <c r="AX227" i="7" s="1" a="1"/>
  <c r="AX227" i="7" s="1"/>
  <c r="AH195" i="7"/>
  <c r="AX195" i="7" s="1" a="1"/>
  <c r="AX195" i="7" s="1"/>
  <c r="AH171" i="7"/>
  <c r="AX171" i="7" s="1" a="1"/>
  <c r="AX171" i="7" s="1"/>
  <c r="AH139" i="7"/>
  <c r="AX139" i="7" s="1" a="1"/>
  <c r="AX139" i="7" s="1"/>
  <c r="AH107" i="7"/>
  <c r="AX107" i="7" s="1" a="1"/>
  <c r="AX107" i="7" s="1"/>
  <c r="AH91" i="7"/>
  <c r="AX91" i="7" s="1" a="1"/>
  <c r="AX91" i="7" s="1"/>
  <c r="AH75" i="7"/>
  <c r="AX75" i="7" s="1" a="1"/>
  <c r="AX75" i="7" s="1"/>
  <c r="AH298" i="7"/>
  <c r="AX298" i="7" s="1" a="1"/>
  <c r="AX298" i="7" s="1"/>
  <c r="AH266" i="7"/>
  <c r="AX266" i="7" s="1" a="1"/>
  <c r="AX266" i="7" s="1"/>
  <c r="AH234" i="7"/>
  <c r="AX234" i="7" s="1" a="1"/>
  <c r="AX234" i="7" s="1"/>
  <c r="AH210" i="7"/>
  <c r="AX210" i="7" s="1" a="1"/>
  <c r="AX210" i="7" s="1"/>
  <c r="AH178" i="7"/>
  <c r="AX178" i="7" s="1" a="1"/>
  <c r="AX178" i="7" s="1"/>
  <c r="AH146" i="7"/>
  <c r="AX146" i="7" s="1" a="1"/>
  <c r="AX146" i="7" s="1"/>
  <c r="AH90" i="7"/>
  <c r="AX90" i="7" s="1" a="1"/>
  <c r="AX90" i="7" s="1"/>
  <c r="AH297" i="7"/>
  <c r="AX297" i="7" s="1" a="1"/>
  <c r="AX297" i="7" s="1"/>
  <c r="AH296" i="7"/>
  <c r="AX296" i="7" s="1" a="1"/>
  <c r="AX296" i="7" s="1"/>
  <c r="AH280" i="7"/>
  <c r="AX280" i="7" s="1" a="1"/>
  <c r="AX280" i="7" s="1"/>
  <c r="AH303" i="7"/>
  <c r="AX303" i="7" s="1" a="1"/>
  <c r="AX303" i="7" s="1"/>
  <c r="AH295" i="7"/>
  <c r="AX295" i="7" s="1" a="1"/>
  <c r="AX295" i="7" s="1"/>
  <c r="AH287" i="7"/>
  <c r="AX287" i="7" s="1" a="1"/>
  <c r="AX287" i="7" s="1"/>
  <c r="AH279" i="7"/>
  <c r="AX279" i="7" s="1" a="1"/>
  <c r="AX279" i="7" s="1"/>
  <c r="AH271" i="7"/>
  <c r="AX271" i="7" s="1" a="1"/>
  <c r="AX271" i="7" s="1"/>
  <c r="AH263" i="7"/>
  <c r="AX263" i="7" s="1" a="1"/>
  <c r="AX263" i="7" s="1"/>
  <c r="AH255" i="7"/>
  <c r="AX255" i="7" s="1" a="1"/>
  <c r="AX255" i="7" s="1"/>
  <c r="AH247" i="7"/>
  <c r="AX247" i="7" s="1" a="1"/>
  <c r="AX247" i="7" s="1"/>
  <c r="AH239" i="7"/>
  <c r="AX239" i="7" s="1" a="1"/>
  <c r="AX239" i="7" s="1"/>
  <c r="AH231" i="7"/>
  <c r="AX231" i="7" s="1" a="1"/>
  <c r="AX231" i="7" s="1"/>
  <c r="AH223" i="7"/>
  <c r="AX223" i="7" s="1" a="1"/>
  <c r="AX223" i="7" s="1"/>
  <c r="AH215" i="7"/>
  <c r="AX215" i="7" s="1" a="1"/>
  <c r="AX215" i="7" s="1"/>
  <c r="AH207" i="7"/>
  <c r="AX207" i="7" s="1" a="1"/>
  <c r="AX207" i="7" s="1"/>
  <c r="AH199" i="7"/>
  <c r="AX199" i="7" s="1" a="1"/>
  <c r="AX199" i="7" s="1"/>
  <c r="AH191" i="7"/>
  <c r="AX191" i="7" s="1" a="1"/>
  <c r="AX191" i="7" s="1"/>
  <c r="AH183" i="7"/>
  <c r="AX183" i="7" s="1" a="1"/>
  <c r="AX183" i="7" s="1"/>
  <c r="AH175" i="7"/>
  <c r="AX175" i="7" s="1" a="1"/>
  <c r="AX175" i="7" s="1"/>
  <c r="AH167" i="7"/>
  <c r="AX167" i="7" s="1" a="1"/>
  <c r="AX167" i="7" s="1"/>
  <c r="AH159" i="7"/>
  <c r="AX159" i="7" s="1" a="1"/>
  <c r="AX159" i="7" s="1"/>
  <c r="AH151" i="7"/>
  <c r="AX151" i="7" s="1" a="1"/>
  <c r="AX151" i="7" s="1"/>
  <c r="AH143" i="7"/>
  <c r="AX143" i="7" s="1" a="1"/>
  <c r="AX143" i="7" s="1"/>
  <c r="AH135" i="7"/>
  <c r="AX135" i="7" s="1" a="1"/>
  <c r="AX135" i="7" s="1"/>
  <c r="AH127" i="7"/>
  <c r="AX127" i="7" s="1" a="1"/>
  <c r="AX127" i="7" s="1"/>
  <c r="AH119" i="7"/>
  <c r="AX119" i="7" s="1" a="1"/>
  <c r="AX119" i="7" s="1"/>
  <c r="AH111" i="7"/>
  <c r="AX111" i="7" s="1" a="1"/>
  <c r="AX111" i="7" s="1"/>
  <c r="AH103" i="7"/>
  <c r="AX103" i="7" s="1" a="1"/>
  <c r="AX103" i="7" s="1"/>
  <c r="AH95" i="7"/>
  <c r="AX95" i="7" s="1" a="1"/>
  <c r="AX95" i="7" s="1"/>
  <c r="AH87" i="7"/>
  <c r="AX87" i="7" s="1" a="1"/>
  <c r="AX87" i="7" s="1"/>
  <c r="AH79" i="7"/>
  <c r="AX79" i="7" s="1" a="1"/>
  <c r="AX79" i="7" s="1"/>
  <c r="AH253" i="7"/>
  <c r="AX253" i="7" s="1" a="1"/>
  <c r="AX253" i="7" s="1"/>
  <c r="AH302" i="7"/>
  <c r="AX302" i="7" s="1" a="1"/>
  <c r="AX302" i="7" s="1"/>
  <c r="AH294" i="7"/>
  <c r="AX294" i="7" s="1" a="1"/>
  <c r="AX294" i="7" s="1"/>
  <c r="AH286" i="7"/>
  <c r="AX286" i="7" s="1" a="1"/>
  <c r="AX286" i="7" s="1"/>
  <c r="AH278" i="7"/>
  <c r="AX278" i="7" s="1" a="1"/>
  <c r="AX278" i="7" s="1"/>
  <c r="AH270" i="7"/>
  <c r="AX270" i="7" s="1" a="1"/>
  <c r="AX270" i="7" s="1"/>
  <c r="AH262" i="7"/>
  <c r="AX262" i="7" s="1" a="1"/>
  <c r="AX262" i="7" s="1"/>
  <c r="AH254" i="7"/>
  <c r="AX254" i="7" s="1" a="1"/>
  <c r="AX254" i="7" s="1"/>
  <c r="AH246" i="7"/>
  <c r="AX246" i="7" s="1" a="1"/>
  <c r="AX246" i="7" s="1"/>
  <c r="AH238" i="7"/>
  <c r="AX238" i="7" s="1" a="1"/>
  <c r="AX238" i="7" s="1"/>
  <c r="AH230" i="7"/>
  <c r="AX230" i="7" s="1" a="1"/>
  <c r="AX230" i="7" s="1"/>
  <c r="AH222" i="7"/>
  <c r="AX222" i="7" s="1" a="1"/>
  <c r="AX222" i="7" s="1"/>
  <c r="AH214" i="7"/>
  <c r="AX214" i="7" s="1" a="1"/>
  <c r="AX214" i="7" s="1"/>
  <c r="AH206" i="7"/>
  <c r="AX206" i="7" s="1" a="1"/>
  <c r="AX206" i="7" s="1"/>
  <c r="AH198" i="7"/>
  <c r="AX198" i="7" s="1" a="1"/>
  <c r="AX198" i="7" s="1"/>
  <c r="AH190" i="7"/>
  <c r="AX190" i="7" s="1" a="1"/>
  <c r="AX190" i="7" s="1"/>
  <c r="AH182" i="7"/>
  <c r="AX182" i="7" s="1" a="1"/>
  <c r="AX182" i="7" s="1"/>
  <c r="AH174" i="7"/>
  <c r="AX174" i="7" s="1" a="1"/>
  <c r="AX174" i="7" s="1"/>
  <c r="AH166" i="7"/>
  <c r="AX166" i="7" s="1" a="1"/>
  <c r="AX166" i="7" s="1"/>
  <c r="AH158" i="7"/>
  <c r="AX158" i="7" s="1" a="1"/>
  <c r="AX158" i="7" s="1"/>
  <c r="AH150" i="7"/>
  <c r="AX150" i="7" s="1" a="1"/>
  <c r="AX150" i="7" s="1"/>
  <c r="AH142" i="7"/>
  <c r="AX142" i="7" s="1" a="1"/>
  <c r="AX142" i="7" s="1"/>
  <c r="AH134" i="7"/>
  <c r="AX134" i="7" s="1" a="1"/>
  <c r="AX134" i="7" s="1"/>
  <c r="AH126" i="7"/>
  <c r="AX126" i="7" s="1" a="1"/>
  <c r="AX126" i="7" s="1"/>
  <c r="AH118" i="7"/>
  <c r="AX118" i="7" s="1" a="1"/>
  <c r="AX118" i="7" s="1"/>
  <c r="AH110" i="7"/>
  <c r="AX110" i="7" s="1" a="1"/>
  <c r="AX110" i="7" s="1"/>
  <c r="AH102" i="7"/>
  <c r="AX102" i="7" s="1" a="1"/>
  <c r="AX102" i="7" s="1"/>
  <c r="AH94" i="7"/>
  <c r="AX94" i="7" s="1" a="1"/>
  <c r="AX94" i="7" s="1"/>
  <c r="AH86" i="7"/>
  <c r="AX86" i="7" s="1" a="1"/>
  <c r="AX86" i="7" s="1"/>
  <c r="AH78" i="7"/>
  <c r="AX78" i="7" s="1" a="1"/>
  <c r="AX78" i="7" s="1"/>
  <c r="AH70" i="7"/>
  <c r="AX70" i="7" s="1" a="1"/>
  <c r="AX70" i="7" s="1"/>
  <c r="C45" i="2"/>
  <c r="S9" i="1" s="1"/>
  <c r="CT11" i="1"/>
  <c r="CT12" i="1"/>
  <c r="CT13" i="1"/>
  <c r="CT14" i="1"/>
  <c r="CT15" i="1"/>
  <c r="CT16" i="1"/>
  <c r="CT17" i="1"/>
  <c r="CT18" i="1"/>
  <c r="CT19" i="1"/>
  <c r="CT20" i="1"/>
  <c r="CT21" i="1"/>
  <c r="CT22" i="1"/>
  <c r="CT23" i="1"/>
  <c r="CT24" i="1"/>
  <c r="CT25" i="1"/>
  <c r="CT26" i="1"/>
  <c r="CT27" i="1"/>
  <c r="CT28" i="1"/>
  <c r="CT29" i="1"/>
  <c r="CT30" i="1"/>
  <c r="CT31" i="1"/>
  <c r="CT32" i="1"/>
  <c r="CT33" i="1"/>
  <c r="CT34" i="1"/>
  <c r="CT35" i="1"/>
  <c r="CT36" i="1"/>
  <c r="CT37" i="1"/>
  <c r="CT38" i="1"/>
  <c r="CT39" i="1"/>
  <c r="CT40" i="1"/>
  <c r="CT41" i="1"/>
  <c r="CT42" i="1"/>
  <c r="CT43" i="1"/>
  <c r="CT44" i="1"/>
  <c r="CT45" i="1"/>
  <c r="CT46" i="1"/>
  <c r="CT47" i="1"/>
  <c r="CT48" i="1"/>
  <c r="CT49" i="1"/>
  <c r="CT50" i="1"/>
  <c r="CT51" i="1"/>
  <c r="CT52" i="1"/>
  <c r="CT53" i="1"/>
  <c r="CT54" i="1"/>
  <c r="CT55" i="1"/>
  <c r="CT56" i="1"/>
  <c r="CT57" i="1"/>
  <c r="CT58" i="1"/>
  <c r="CT59" i="1"/>
  <c r="CT60" i="1"/>
  <c r="CT61" i="1"/>
  <c r="CT62" i="1"/>
  <c r="CT63" i="1"/>
  <c r="CT64" i="1"/>
  <c r="CT65" i="1"/>
  <c r="CT66" i="1"/>
  <c r="CT67" i="1"/>
  <c r="CT68" i="1"/>
  <c r="CT69" i="1"/>
  <c r="CT70" i="1"/>
  <c r="CT71" i="1"/>
  <c r="CT72" i="1"/>
  <c r="CT73" i="1"/>
  <c r="CT74" i="1"/>
  <c r="CT75" i="1"/>
  <c r="CT76" i="1"/>
  <c r="CT77" i="1"/>
  <c r="CT78" i="1"/>
  <c r="CT79" i="1"/>
  <c r="CT80" i="1"/>
  <c r="CT81" i="1"/>
  <c r="CT82" i="1"/>
  <c r="CT83" i="1"/>
  <c r="CT84" i="1"/>
  <c r="CT85" i="1"/>
  <c r="CT86" i="1"/>
  <c r="CT87" i="1"/>
  <c r="CT88" i="1"/>
  <c r="CT89" i="1"/>
  <c r="CT90" i="1"/>
  <c r="CT91" i="1"/>
  <c r="CT92" i="1"/>
  <c r="CT93" i="1"/>
  <c r="CT94" i="1"/>
  <c r="CT95" i="1"/>
  <c r="CT96" i="1"/>
  <c r="CT97" i="1"/>
  <c r="CT98" i="1"/>
  <c r="CT99" i="1"/>
  <c r="CT100" i="1"/>
  <c r="CT101" i="1"/>
  <c r="CT102" i="1"/>
  <c r="CT103" i="1"/>
  <c r="CT104" i="1"/>
  <c r="CT105" i="1"/>
  <c r="CT106" i="1"/>
  <c r="CT107" i="1"/>
  <c r="CT108" i="1"/>
  <c r="CT109" i="1"/>
  <c r="CT110" i="1"/>
  <c r="CT111" i="1"/>
  <c r="CT112" i="1"/>
  <c r="CT113" i="1"/>
  <c r="CT114" i="1"/>
  <c r="CT115" i="1"/>
  <c r="CT116" i="1"/>
  <c r="CT117" i="1"/>
  <c r="CT118" i="1"/>
  <c r="CT119" i="1"/>
  <c r="CT120" i="1"/>
  <c r="CT121" i="1"/>
  <c r="CT122" i="1"/>
  <c r="CT123" i="1"/>
  <c r="CT124" i="1"/>
  <c r="CT125" i="1"/>
  <c r="CT126" i="1"/>
  <c r="CT127" i="1"/>
  <c r="CT128" i="1"/>
  <c r="CT129" i="1"/>
  <c r="CT130" i="1"/>
  <c r="CT131" i="1"/>
  <c r="CT132" i="1"/>
  <c r="CT133" i="1"/>
  <c r="CT134" i="1"/>
  <c r="CT135" i="1"/>
  <c r="CT136" i="1"/>
  <c r="CT137" i="1"/>
  <c r="CT138" i="1"/>
  <c r="CT139" i="1"/>
  <c r="CT140" i="1"/>
  <c r="CT141" i="1"/>
  <c r="CT142" i="1"/>
  <c r="CT143" i="1"/>
  <c r="CT144" i="1"/>
  <c r="CT145" i="1"/>
  <c r="CT146" i="1"/>
  <c r="CT147" i="1"/>
  <c r="CT148" i="1"/>
  <c r="CT149" i="1"/>
  <c r="CT150" i="1"/>
  <c r="CT151" i="1"/>
  <c r="CT152" i="1"/>
  <c r="CT153" i="1"/>
  <c r="CT154" i="1"/>
  <c r="CT155" i="1"/>
  <c r="CT156" i="1"/>
  <c r="CT157" i="1"/>
  <c r="CT158" i="1"/>
  <c r="CT159" i="1"/>
  <c r="CT160" i="1"/>
  <c r="CT161" i="1"/>
  <c r="CT162" i="1"/>
  <c r="CT163" i="1"/>
  <c r="CT164" i="1"/>
  <c r="CT165" i="1"/>
  <c r="CT166" i="1"/>
  <c r="CT167" i="1"/>
  <c r="CT168" i="1"/>
  <c r="CT169" i="1"/>
  <c r="CT170" i="1"/>
  <c r="CT171" i="1"/>
  <c r="CT172" i="1"/>
  <c r="CT173" i="1"/>
  <c r="CT174" i="1"/>
  <c r="CT175" i="1"/>
  <c r="CT176" i="1"/>
  <c r="CT177" i="1"/>
  <c r="CT178" i="1"/>
  <c r="CT179" i="1"/>
  <c r="CT180" i="1"/>
  <c r="CT181" i="1"/>
  <c r="CT182" i="1"/>
  <c r="CT183" i="1"/>
  <c r="CT184" i="1"/>
  <c r="CT185" i="1"/>
  <c r="CT186" i="1"/>
  <c r="CT187" i="1"/>
  <c r="CT188" i="1"/>
  <c r="CT189" i="1"/>
  <c r="CT190" i="1"/>
  <c r="CT191" i="1"/>
  <c r="CT192" i="1"/>
  <c r="CT193" i="1"/>
  <c r="CT194" i="1"/>
  <c r="CT195" i="1"/>
  <c r="CT196" i="1"/>
  <c r="CT197" i="1"/>
  <c r="CT198" i="1"/>
  <c r="CT199" i="1"/>
  <c r="CT200" i="1"/>
  <c r="CT201" i="1"/>
  <c r="CT202" i="1"/>
  <c r="CT203" i="1"/>
  <c r="CT204" i="1"/>
  <c r="CT205" i="1"/>
  <c r="CT206" i="1"/>
  <c r="CT207" i="1"/>
  <c r="CT208" i="1"/>
  <c r="CT209" i="1"/>
  <c r="CT210" i="1"/>
  <c r="CT211" i="1"/>
  <c r="CT212" i="1"/>
  <c r="CT213" i="1"/>
  <c r="CT214" i="1"/>
  <c r="CT215" i="1"/>
  <c r="CT216" i="1"/>
  <c r="CT217" i="1"/>
  <c r="CT218" i="1"/>
  <c r="CT219" i="1"/>
  <c r="CT220" i="1"/>
  <c r="CT221" i="1"/>
  <c r="CT222" i="1"/>
  <c r="CT223" i="1"/>
  <c r="CT224" i="1"/>
  <c r="CT225" i="1"/>
  <c r="CT226" i="1"/>
  <c r="CT227" i="1"/>
  <c r="CT228" i="1"/>
  <c r="CT229" i="1"/>
  <c r="CT230" i="1"/>
  <c r="CT231" i="1"/>
  <c r="CT232" i="1"/>
  <c r="CT233" i="1"/>
  <c r="CT234" i="1"/>
  <c r="CT235" i="1"/>
  <c r="CT236" i="1"/>
  <c r="CT237" i="1"/>
  <c r="CT238" i="1"/>
  <c r="CT239" i="1"/>
  <c r="CT240" i="1"/>
  <c r="CT241" i="1"/>
  <c r="CT242" i="1"/>
  <c r="CT243" i="1"/>
  <c r="CT244" i="1"/>
  <c r="CT245" i="1"/>
  <c r="CT246" i="1"/>
  <c r="CT247" i="1"/>
  <c r="CT248" i="1"/>
  <c r="CT249" i="1"/>
  <c r="CT250" i="1"/>
  <c r="CT251" i="1"/>
  <c r="CT252" i="1"/>
  <c r="CT253" i="1"/>
  <c r="CT254" i="1"/>
  <c r="CT255" i="1"/>
  <c r="CT256" i="1"/>
  <c r="CT257" i="1"/>
  <c r="CT258" i="1"/>
  <c r="AY158" i="7" l="1"/>
  <c r="AY286" i="7"/>
  <c r="AY239" i="7"/>
  <c r="AY195" i="7"/>
  <c r="AY152" i="7"/>
  <c r="AY290" i="7"/>
  <c r="AY219" i="7"/>
  <c r="AY277" i="7"/>
  <c r="AY201" i="7"/>
  <c r="AY305" i="7"/>
  <c r="AY186" i="7"/>
  <c r="AY306" i="7"/>
  <c r="AY147" i="7"/>
  <c r="AY275" i="7"/>
  <c r="AY98" i="7"/>
  <c r="AY202" i="7"/>
  <c r="AY163" i="7"/>
  <c r="AY299" i="7"/>
  <c r="AY76" i="7"/>
  <c r="AY108" i="7"/>
  <c r="AY140" i="7"/>
  <c r="AY172" i="7"/>
  <c r="AY204" i="7"/>
  <c r="AY236" i="7"/>
  <c r="AY268" i="7"/>
  <c r="AY300" i="7"/>
  <c r="AY101" i="7"/>
  <c r="AY133" i="7"/>
  <c r="AY165" i="7"/>
  <c r="AY197" i="7"/>
  <c r="AY254" i="7"/>
  <c r="AY175" i="7"/>
  <c r="AY234" i="7"/>
  <c r="AY184" i="7"/>
  <c r="AY265" i="7"/>
  <c r="AY198" i="7"/>
  <c r="AY183" i="7"/>
  <c r="AY146" i="7"/>
  <c r="AY128" i="7"/>
  <c r="AY256" i="7"/>
  <c r="AY81" i="7"/>
  <c r="AY209" i="7"/>
  <c r="AY83" i="7"/>
  <c r="AY114" i="7"/>
  <c r="AY242" i="7"/>
  <c r="AY203" i="7"/>
  <c r="AY229" i="7"/>
  <c r="AY84" i="7"/>
  <c r="AY116" i="7"/>
  <c r="AY148" i="7"/>
  <c r="AY180" i="7"/>
  <c r="AY212" i="7"/>
  <c r="AY244" i="7"/>
  <c r="AY276" i="7"/>
  <c r="AY77" i="7"/>
  <c r="AY109" i="7"/>
  <c r="AY141" i="7"/>
  <c r="AY173" i="7"/>
  <c r="AY205" i="7"/>
  <c r="AY190" i="7"/>
  <c r="AY143" i="7"/>
  <c r="AY90" i="7"/>
  <c r="AY120" i="7"/>
  <c r="AY162" i="7"/>
  <c r="AY137" i="7"/>
  <c r="AY134" i="7"/>
  <c r="AY294" i="7"/>
  <c r="AY215" i="7"/>
  <c r="AY107" i="7"/>
  <c r="AY192" i="7"/>
  <c r="AY251" i="7"/>
  <c r="AY241" i="7"/>
  <c r="AY179" i="7"/>
  <c r="AY78" i="7"/>
  <c r="AY110" i="7"/>
  <c r="AY142" i="7"/>
  <c r="AY174" i="7"/>
  <c r="AY206" i="7"/>
  <c r="AY238" i="7"/>
  <c r="AY270" i="7"/>
  <c r="AY302" i="7"/>
  <c r="AY95" i="7"/>
  <c r="AY127" i="7"/>
  <c r="AY159" i="7"/>
  <c r="AY191" i="7"/>
  <c r="AY223" i="7"/>
  <c r="AY255" i="7"/>
  <c r="AY287" i="7"/>
  <c r="AY296" i="7"/>
  <c r="AY178" i="7"/>
  <c r="AY298" i="7"/>
  <c r="AY139" i="7"/>
  <c r="AY259" i="7"/>
  <c r="AY293" i="7"/>
  <c r="AY104" i="7"/>
  <c r="AY136" i="7"/>
  <c r="AY168" i="7"/>
  <c r="AY200" i="7"/>
  <c r="AY232" i="7"/>
  <c r="AY264" i="7"/>
  <c r="AY82" i="7"/>
  <c r="AY226" i="7"/>
  <c r="AY155" i="7"/>
  <c r="AY291" i="7"/>
  <c r="AY89" i="7"/>
  <c r="AY121" i="7"/>
  <c r="AY153" i="7"/>
  <c r="AY185" i="7"/>
  <c r="AY217" i="7"/>
  <c r="AY249" i="7"/>
  <c r="AY281" i="7"/>
  <c r="AY122" i="7"/>
  <c r="AY250" i="7"/>
  <c r="AY99" i="7"/>
  <c r="AY211" i="7"/>
  <c r="AY269" i="7"/>
  <c r="AY126" i="7"/>
  <c r="AY111" i="7"/>
  <c r="AY303" i="7"/>
  <c r="AY307" i="7"/>
  <c r="AY248" i="7"/>
  <c r="AY105" i="7"/>
  <c r="AY166" i="7"/>
  <c r="AY87" i="7"/>
  <c r="AY247" i="7"/>
  <c r="AY266" i="7"/>
  <c r="AY96" i="7"/>
  <c r="AY194" i="7"/>
  <c r="AY113" i="7"/>
  <c r="AY106" i="7"/>
  <c r="AY138" i="7"/>
  <c r="AY274" i="7"/>
  <c r="AY235" i="7"/>
  <c r="AY261" i="7"/>
  <c r="AY92" i="7"/>
  <c r="AY124" i="7"/>
  <c r="AY156" i="7"/>
  <c r="AY188" i="7"/>
  <c r="AY220" i="7"/>
  <c r="AY252" i="7"/>
  <c r="AY284" i="7"/>
  <c r="AY85" i="7"/>
  <c r="AY117" i="7"/>
  <c r="AY149" i="7"/>
  <c r="AY181" i="7"/>
  <c r="AY237" i="7"/>
  <c r="AY222" i="7"/>
  <c r="AY207" i="7"/>
  <c r="AY91" i="7"/>
  <c r="AY216" i="7"/>
  <c r="AY233" i="7"/>
  <c r="AY70" i="7"/>
  <c r="AY230" i="7"/>
  <c r="AY151" i="7"/>
  <c r="AY280" i="7"/>
  <c r="AY245" i="7"/>
  <c r="AY224" i="7"/>
  <c r="AY115" i="7"/>
  <c r="AY177" i="7"/>
  <c r="AY218" i="7"/>
  <c r="AY86" i="7"/>
  <c r="AY118" i="7"/>
  <c r="AY150" i="7"/>
  <c r="AY182" i="7"/>
  <c r="AY214" i="7"/>
  <c r="AY246" i="7"/>
  <c r="AY278" i="7"/>
  <c r="AY253" i="7"/>
  <c r="AY103" i="7"/>
  <c r="AY135" i="7"/>
  <c r="AY167" i="7"/>
  <c r="AY199" i="7"/>
  <c r="AY231" i="7"/>
  <c r="AY263" i="7"/>
  <c r="AY295" i="7"/>
  <c r="AY297" i="7"/>
  <c r="AY210" i="7"/>
  <c r="AY75" i="7"/>
  <c r="AY171" i="7"/>
  <c r="AY283" i="7"/>
  <c r="AY80" i="7"/>
  <c r="AY112" i="7"/>
  <c r="AY144" i="7"/>
  <c r="AY176" i="7"/>
  <c r="AY208" i="7"/>
  <c r="AY240" i="7"/>
  <c r="AY272" i="7"/>
  <c r="AY130" i="7"/>
  <c r="AY258" i="7"/>
  <c r="AY187" i="7"/>
  <c r="AY213" i="7"/>
  <c r="AY97" i="7"/>
  <c r="AY129" i="7"/>
  <c r="AY161" i="7"/>
  <c r="AY193" i="7"/>
  <c r="AY225" i="7"/>
  <c r="AY257" i="7"/>
  <c r="AY289" i="7"/>
  <c r="AY154" i="7"/>
  <c r="AY282" i="7"/>
  <c r="AY123" i="7"/>
  <c r="AY243" i="7"/>
  <c r="AY94" i="7"/>
  <c r="AY79" i="7"/>
  <c r="AY271" i="7"/>
  <c r="AY88" i="7"/>
  <c r="AY288" i="7"/>
  <c r="AY169" i="7"/>
  <c r="AY102" i="7"/>
  <c r="AY262" i="7"/>
  <c r="AY119" i="7"/>
  <c r="AY279" i="7"/>
  <c r="AY227" i="7"/>
  <c r="AY160" i="7"/>
  <c r="AY304" i="7"/>
  <c r="AY145" i="7"/>
  <c r="AY273" i="7"/>
  <c r="AY221" i="7"/>
  <c r="AY74" i="7"/>
  <c r="AY170" i="7"/>
  <c r="AY131" i="7"/>
  <c r="AY267" i="7"/>
  <c r="AY301" i="7"/>
  <c r="AY100" i="7"/>
  <c r="AY132" i="7"/>
  <c r="AY164" i="7"/>
  <c r="AY196" i="7"/>
  <c r="AY228" i="7"/>
  <c r="AY260" i="7"/>
  <c r="AY292" i="7"/>
  <c r="AY93" i="7"/>
  <c r="AY125" i="7"/>
  <c r="AY157" i="7"/>
  <c r="AY189" i="7"/>
  <c r="AY285" i="7"/>
  <c r="AH73" i="7"/>
  <c r="AX73" i="7" s="1" a="1"/>
  <c r="AX73" i="7" s="1"/>
  <c r="AH67" i="7"/>
  <c r="AX67" i="7" s="1" a="1"/>
  <c r="AX67" i="7" s="1"/>
  <c r="AH68" i="7"/>
  <c r="AX68" i="7" s="1" a="1"/>
  <c r="AX68" i="7" s="1"/>
  <c r="AX58" i="7" a="1"/>
  <c r="AX58" i="7" s="1"/>
  <c r="AY67" i="7" l="1"/>
  <c r="AY73" i="7"/>
  <c r="AY68" i="7"/>
  <c r="AY58" i="7"/>
  <c r="AH72" i="7"/>
  <c r="AX72" i="7" s="1" a="1"/>
  <c r="AX72" i="7" s="1"/>
  <c r="AH65" i="7"/>
  <c r="AX65" i="7" s="1" a="1"/>
  <c r="AX65" i="7" s="1"/>
  <c r="AH64" i="7"/>
  <c r="AX64" i="7" s="1" a="1"/>
  <c r="AX64" i="7" s="1"/>
  <c r="AH71" i="7"/>
  <c r="AX71" i="7" s="1" a="1"/>
  <c r="AX71" i="7" s="1"/>
  <c r="AH62" i="7"/>
  <c r="AX62" i="7" s="1" a="1"/>
  <c r="AX62" i="7" s="1"/>
  <c r="AH69" i="7"/>
  <c r="AX69" i="7" s="1" a="1"/>
  <c r="AX69" i="7" s="1"/>
  <c r="AH61" i="7"/>
  <c r="AX61" i="7" s="1" a="1"/>
  <c r="AX61" i="7" s="1"/>
  <c r="AH59" i="7"/>
  <c r="AX59" i="7" s="1" a="1"/>
  <c r="AX59" i="7" s="1"/>
  <c r="AH60" i="7"/>
  <c r="AX60" i="7" s="1" a="1"/>
  <c r="AX60" i="7" s="1"/>
  <c r="AH63" i="7"/>
  <c r="AX63" i="7" s="1" a="1"/>
  <c r="AX63" i="7" s="1"/>
  <c r="FV9" i="1"/>
  <c r="AY61" i="7" l="1"/>
  <c r="AY71" i="7"/>
  <c r="AY64" i="7"/>
  <c r="AY59" i="7"/>
  <c r="AY62" i="7"/>
  <c r="AY69" i="7"/>
  <c r="AY63" i="7"/>
  <c r="AY65" i="7"/>
  <c r="AY60" i="7"/>
  <c r="AY72" i="7"/>
  <c r="AH56" i="7"/>
  <c r="F50" i="7" l="1"/>
  <c r="B2" i="15"/>
  <c r="AY35" i="7" l="1"/>
  <c r="H16" i="5"/>
  <c r="J36" i="7"/>
  <c r="AY36" i="7" s="1"/>
  <c r="E65" i="5"/>
  <c r="D15" i="5" l="1"/>
  <c r="H15" i="5" s="1"/>
  <c r="D9" i="1" l="1"/>
  <c r="B9" i="1" s="1"/>
  <c r="E9" i="1"/>
  <c r="G23" i="8" l="1"/>
  <c r="G22" i="8"/>
  <c r="G21" i="8"/>
  <c r="G5" i="29"/>
  <c r="C53" i="6"/>
  <c r="C58" i="6"/>
  <c r="C56" i="6"/>
  <c r="D53" i="6"/>
  <c r="D56" i="6"/>
  <c r="C59" i="6"/>
  <c r="D59" i="6"/>
  <c r="D58" i="6"/>
  <c r="C57" i="6"/>
  <c r="C55" i="6"/>
  <c r="D54" i="6"/>
  <c r="D55" i="6"/>
  <c r="C54" i="6"/>
  <c r="D57" i="6"/>
  <c r="C5" i="6"/>
  <c r="D5" i="5"/>
  <c r="E28" i="7"/>
  <c r="D256" i="1"/>
  <c r="D248" i="1"/>
  <c r="D240" i="1"/>
  <c r="D232" i="1"/>
  <c r="D224" i="1"/>
  <c r="D216" i="1"/>
  <c r="D208" i="1"/>
  <c r="D200" i="1"/>
  <c r="D192" i="1"/>
  <c r="D184" i="1"/>
  <c r="D176" i="1"/>
  <c r="D168" i="1"/>
  <c r="D160" i="1"/>
  <c r="D152" i="1"/>
  <c r="D144" i="1"/>
  <c r="D136" i="1"/>
  <c r="D128" i="1"/>
  <c r="D120" i="1"/>
  <c r="D112" i="1"/>
  <c r="D104" i="1"/>
  <c r="D96" i="1"/>
  <c r="D88" i="1"/>
  <c r="D80" i="1"/>
  <c r="D72" i="1"/>
  <c r="D64" i="1"/>
  <c r="D56" i="1"/>
  <c r="D48" i="1"/>
  <c r="D40" i="1"/>
  <c r="D32" i="1"/>
  <c r="D24" i="1"/>
  <c r="D16" i="1"/>
  <c r="D23" i="1"/>
  <c r="D254" i="1"/>
  <c r="D238" i="1"/>
  <c r="D230" i="1"/>
  <c r="D222" i="1"/>
  <c r="D214" i="1"/>
  <c r="D206" i="1"/>
  <c r="D198" i="1"/>
  <c r="D182" i="1"/>
  <c r="D166" i="1"/>
  <c r="D150" i="1"/>
  <c r="D134" i="1"/>
  <c r="D118" i="1"/>
  <c r="D102" i="1"/>
  <c r="D86" i="1"/>
  <c r="D70" i="1"/>
  <c r="D54" i="1"/>
  <c r="D38" i="1"/>
  <c r="D30" i="1"/>
  <c r="D14" i="1"/>
  <c r="D253" i="1"/>
  <c r="D237" i="1"/>
  <c r="D229" i="1"/>
  <c r="D221" i="1"/>
  <c r="D205" i="1"/>
  <c r="D197" i="1"/>
  <c r="D181" i="1"/>
  <c r="D165" i="1"/>
  <c r="D157" i="1"/>
  <c r="D141" i="1"/>
  <c r="D133" i="1"/>
  <c r="D117" i="1"/>
  <c r="D109" i="1"/>
  <c r="D93" i="1"/>
  <c r="D77" i="1"/>
  <c r="D69" i="1"/>
  <c r="D53" i="1"/>
  <c r="D37" i="1"/>
  <c r="D21" i="1"/>
  <c r="D13" i="1"/>
  <c r="D242" i="1"/>
  <c r="D218" i="1"/>
  <c r="D194" i="1"/>
  <c r="D170" i="1"/>
  <c r="D154" i="1"/>
  <c r="D138" i="1"/>
  <c r="D122" i="1"/>
  <c r="D98" i="1"/>
  <c r="D82" i="1"/>
  <c r="D66" i="1"/>
  <c r="D42" i="1"/>
  <c r="D18" i="1"/>
  <c r="D249" i="1"/>
  <c r="D233" i="1"/>
  <c r="D255" i="1"/>
  <c r="D247" i="1"/>
  <c r="D239" i="1"/>
  <c r="D231" i="1"/>
  <c r="D223" i="1"/>
  <c r="D215" i="1"/>
  <c r="D207" i="1"/>
  <c r="D199" i="1"/>
  <c r="D191" i="1"/>
  <c r="D183" i="1"/>
  <c r="D175" i="1"/>
  <c r="D167" i="1"/>
  <c r="D159" i="1"/>
  <c r="D151" i="1"/>
  <c r="D143" i="1"/>
  <c r="D135" i="1"/>
  <c r="D127" i="1"/>
  <c r="D119" i="1"/>
  <c r="D111" i="1"/>
  <c r="D103" i="1"/>
  <c r="D95" i="1"/>
  <c r="D87" i="1"/>
  <c r="D79" i="1"/>
  <c r="D71" i="1"/>
  <c r="D63" i="1"/>
  <c r="D55" i="1"/>
  <c r="D47" i="1"/>
  <c r="D39" i="1"/>
  <c r="D31" i="1"/>
  <c r="D15" i="1"/>
  <c r="D246" i="1"/>
  <c r="D190" i="1"/>
  <c r="D174" i="1"/>
  <c r="D158" i="1"/>
  <c r="D142" i="1"/>
  <c r="D126" i="1"/>
  <c r="D110" i="1"/>
  <c r="D94" i="1"/>
  <c r="D78" i="1"/>
  <c r="D62" i="1"/>
  <c r="D46" i="1"/>
  <c r="D22" i="1"/>
  <c r="D245" i="1"/>
  <c r="D213" i="1"/>
  <c r="D189" i="1"/>
  <c r="D173" i="1"/>
  <c r="D149" i="1"/>
  <c r="D125" i="1"/>
  <c r="D101" i="1"/>
  <c r="D85" i="1"/>
  <c r="D61" i="1"/>
  <c r="D45" i="1"/>
  <c r="D29" i="1"/>
  <c r="D258" i="1"/>
  <c r="D234" i="1"/>
  <c r="D226" i="1"/>
  <c r="D202" i="1"/>
  <c r="D178" i="1"/>
  <c r="D146" i="1"/>
  <c r="D114" i="1"/>
  <c r="D90" i="1"/>
  <c r="D58" i="1"/>
  <c r="D34" i="1"/>
  <c r="D10" i="1"/>
  <c r="D241" i="1"/>
  <c r="D252" i="1"/>
  <c r="D244" i="1"/>
  <c r="D236" i="1"/>
  <c r="D228" i="1"/>
  <c r="D220" i="1"/>
  <c r="D212" i="1"/>
  <c r="D204" i="1"/>
  <c r="D196" i="1"/>
  <c r="D188" i="1"/>
  <c r="D180" i="1"/>
  <c r="D172" i="1"/>
  <c r="D164" i="1"/>
  <c r="D156" i="1"/>
  <c r="D148" i="1"/>
  <c r="D140" i="1"/>
  <c r="D132" i="1"/>
  <c r="D124" i="1"/>
  <c r="D116" i="1"/>
  <c r="D108" i="1"/>
  <c r="D100" i="1"/>
  <c r="D92" i="1"/>
  <c r="D84" i="1"/>
  <c r="D76" i="1"/>
  <c r="D68" i="1"/>
  <c r="D60" i="1"/>
  <c r="D52" i="1"/>
  <c r="D44" i="1"/>
  <c r="D36" i="1"/>
  <c r="D28" i="1"/>
  <c r="D20" i="1"/>
  <c r="D12" i="1"/>
  <c r="D251" i="1"/>
  <c r="D243" i="1"/>
  <c r="D235" i="1"/>
  <c r="D227" i="1"/>
  <c r="D219" i="1"/>
  <c r="D211" i="1"/>
  <c r="D203" i="1"/>
  <c r="D195" i="1"/>
  <c r="D187" i="1"/>
  <c r="D179" i="1"/>
  <c r="D171" i="1"/>
  <c r="D163" i="1"/>
  <c r="D155" i="1"/>
  <c r="D147" i="1"/>
  <c r="D139" i="1"/>
  <c r="D131" i="1"/>
  <c r="D123" i="1"/>
  <c r="D115" i="1"/>
  <c r="D107" i="1"/>
  <c r="D99" i="1"/>
  <c r="D91" i="1"/>
  <c r="D83" i="1"/>
  <c r="D75" i="1"/>
  <c r="D67" i="1"/>
  <c r="D59" i="1"/>
  <c r="D51" i="1"/>
  <c r="D43" i="1"/>
  <c r="D35" i="1"/>
  <c r="D27" i="1"/>
  <c r="D19" i="1"/>
  <c r="D11" i="1"/>
  <c r="D250" i="1"/>
  <c r="D210" i="1"/>
  <c r="D186" i="1"/>
  <c r="D162" i="1"/>
  <c r="D130" i="1"/>
  <c r="D106" i="1"/>
  <c r="D74" i="1"/>
  <c r="D50" i="1"/>
  <c r="D26" i="1"/>
  <c r="D257" i="1"/>
  <c r="D225" i="1"/>
  <c r="D201" i="1"/>
  <c r="D137" i="1"/>
  <c r="D73" i="1"/>
  <c r="D65" i="1"/>
  <c r="D185" i="1"/>
  <c r="D57" i="1"/>
  <c r="D113" i="1"/>
  <c r="D169" i="1"/>
  <c r="D41" i="1"/>
  <c r="D33" i="1"/>
  <c r="D153" i="1"/>
  <c r="D209" i="1"/>
  <c r="D81" i="1"/>
  <c r="D193" i="1"/>
  <c r="D129" i="1"/>
  <c r="D121" i="1"/>
  <c r="D177" i="1"/>
  <c r="D49" i="1"/>
  <c r="D105" i="1"/>
  <c r="D161" i="1"/>
  <c r="D97" i="1"/>
  <c r="D217" i="1"/>
  <c r="D89" i="1"/>
  <c r="D25" i="1"/>
  <c r="D145" i="1"/>
  <c r="D17" i="1"/>
  <c r="B55" i="6"/>
  <c r="B53" i="6"/>
  <c r="B54" i="6"/>
  <c r="B56" i="6"/>
  <c r="B58" i="6"/>
  <c r="B57" i="6"/>
  <c r="B59" i="6"/>
  <c r="E5" i="8"/>
  <c r="E5" i="15"/>
  <c r="B2" i="8"/>
  <c r="B25" i="7"/>
  <c r="B2" i="6"/>
  <c r="B2" i="5"/>
  <c r="K46" i="7" l="1"/>
  <c r="K45" i="7"/>
  <c r="F45" i="7"/>
  <c r="D25" i="5" s="1"/>
  <c r="I10" i="8"/>
  <c r="H11" i="8"/>
  <c r="G11" i="8"/>
  <c r="F11" i="8"/>
  <c r="D60" i="6"/>
  <c r="K33" i="7" s="1"/>
  <c r="O33" i="7" s="1"/>
  <c r="O34" i="6"/>
  <c r="B34" i="6" s="1"/>
  <c r="O33" i="6"/>
  <c r="B33" i="6" s="1"/>
  <c r="O32" i="6"/>
  <c r="B32" i="6" s="1"/>
  <c r="B28" i="6"/>
  <c r="F46" i="7"/>
  <c r="D30" i="5" s="1"/>
  <c r="I43" i="8"/>
  <c r="H43" i="8"/>
  <c r="H41" i="8" s="1"/>
  <c r="G43" i="8"/>
  <c r="G42" i="8"/>
  <c r="F43" i="8"/>
  <c r="F42" i="8"/>
  <c r="G52" i="8"/>
  <c r="G53" i="8"/>
  <c r="F53" i="8"/>
  <c r="F52" i="8"/>
  <c r="H12" i="8"/>
  <c r="G30" i="8"/>
  <c r="I30" i="8"/>
  <c r="F31" i="8"/>
  <c r="G31" i="8"/>
  <c r="I31" i="8"/>
  <c r="F30" i="8"/>
  <c r="G12" i="8"/>
  <c r="H30" i="8"/>
  <c r="H10" i="8"/>
  <c r="H31" i="8"/>
  <c r="I12" i="8"/>
  <c r="F12" i="8"/>
  <c r="F10" i="8"/>
  <c r="G10" i="8"/>
  <c r="C60" i="6"/>
  <c r="B10" i="6"/>
  <c r="B9" i="6"/>
  <c r="BN9" i="1" s="1"/>
  <c r="B39" i="6"/>
  <c r="B40" i="6"/>
  <c r="BT10" i="1" s="1"/>
  <c r="B11" i="1"/>
  <c r="B19" i="1"/>
  <c r="B27" i="1"/>
  <c r="B35" i="1"/>
  <c r="B43" i="1"/>
  <c r="B51" i="1"/>
  <c r="B59" i="1"/>
  <c r="B67" i="1"/>
  <c r="B83" i="1"/>
  <c r="B91" i="1"/>
  <c r="B99" i="1"/>
  <c r="B107" i="1"/>
  <c r="B115" i="1"/>
  <c r="B123" i="1"/>
  <c r="B139" i="1"/>
  <c r="B155" i="1"/>
  <c r="B171" i="1"/>
  <c r="B187" i="1"/>
  <c r="B211" i="1"/>
  <c r="B243" i="1"/>
  <c r="B10" i="1"/>
  <c r="B20" i="1"/>
  <c r="B36" i="1"/>
  <c r="B52" i="1"/>
  <c r="B68" i="1"/>
  <c r="B84" i="1"/>
  <c r="B108" i="1"/>
  <c r="B124" i="1"/>
  <c r="B140" i="1"/>
  <c r="B156" i="1"/>
  <c r="B172" i="1"/>
  <c r="B188" i="1"/>
  <c r="B204" i="1"/>
  <c r="B220" i="1"/>
  <c r="B252" i="1"/>
  <c r="B37" i="1"/>
  <c r="B61" i="1"/>
  <c r="B93" i="1"/>
  <c r="B117" i="1"/>
  <c r="B141" i="1"/>
  <c r="B181" i="1"/>
  <c r="B213" i="1"/>
  <c r="B245" i="1"/>
  <c r="B14" i="1"/>
  <c r="B22" i="1"/>
  <c r="B30" i="1"/>
  <c r="B38" i="1"/>
  <c r="B46" i="1"/>
  <c r="B54" i="1"/>
  <c r="B62" i="1"/>
  <c r="B70" i="1"/>
  <c r="B78" i="1"/>
  <c r="B86" i="1"/>
  <c r="B94" i="1"/>
  <c r="B102" i="1"/>
  <c r="B110" i="1"/>
  <c r="B118" i="1"/>
  <c r="B126" i="1"/>
  <c r="B134" i="1"/>
  <c r="B142" i="1"/>
  <c r="B150" i="1"/>
  <c r="B158" i="1"/>
  <c r="B166" i="1"/>
  <c r="B174" i="1"/>
  <c r="B182" i="1"/>
  <c r="B190" i="1"/>
  <c r="B198" i="1"/>
  <c r="B206" i="1"/>
  <c r="B214" i="1"/>
  <c r="B222" i="1"/>
  <c r="B230" i="1"/>
  <c r="B238" i="1"/>
  <c r="B246" i="1"/>
  <c r="B254" i="1"/>
  <c r="B72" i="1"/>
  <c r="B136" i="1"/>
  <c r="B160" i="1"/>
  <c r="B184" i="1"/>
  <c r="B200" i="1"/>
  <c r="B216" i="1"/>
  <c r="B232" i="1"/>
  <c r="B248" i="1"/>
  <c r="B25" i="1"/>
  <c r="B41" i="1"/>
  <c r="B57" i="1"/>
  <c r="B73" i="1"/>
  <c r="B89" i="1"/>
  <c r="B105" i="1"/>
  <c r="B121" i="1"/>
  <c r="B137" i="1"/>
  <c r="B161" i="1"/>
  <c r="B185" i="1"/>
  <c r="B209" i="1"/>
  <c r="B225" i="1"/>
  <c r="B249" i="1"/>
  <c r="B236" i="1"/>
  <c r="B13" i="1"/>
  <c r="B69" i="1"/>
  <c r="B109" i="1"/>
  <c r="B157" i="1"/>
  <c r="B205" i="1"/>
  <c r="B253" i="1"/>
  <c r="B15" i="1"/>
  <c r="B23" i="1"/>
  <c r="B31" i="1"/>
  <c r="B39" i="1"/>
  <c r="B47" i="1"/>
  <c r="B55" i="1"/>
  <c r="B63" i="1"/>
  <c r="B71" i="1"/>
  <c r="B79" i="1"/>
  <c r="B87" i="1"/>
  <c r="B95" i="1"/>
  <c r="B103" i="1"/>
  <c r="B111" i="1"/>
  <c r="B119" i="1"/>
  <c r="B127" i="1"/>
  <c r="B135" i="1"/>
  <c r="B143" i="1"/>
  <c r="B151" i="1"/>
  <c r="B159" i="1"/>
  <c r="B167" i="1"/>
  <c r="B175" i="1"/>
  <c r="B183" i="1"/>
  <c r="B191" i="1"/>
  <c r="B199" i="1"/>
  <c r="B207" i="1"/>
  <c r="B215" i="1"/>
  <c r="B223" i="1"/>
  <c r="B231" i="1"/>
  <c r="B239" i="1"/>
  <c r="B247" i="1"/>
  <c r="B255" i="1"/>
  <c r="B80" i="1"/>
  <c r="B128" i="1"/>
  <c r="B152" i="1"/>
  <c r="B176" i="1"/>
  <c r="B192" i="1"/>
  <c r="B224" i="1"/>
  <c r="B240" i="1"/>
  <c r="B256" i="1"/>
  <c r="B17" i="1"/>
  <c r="B49" i="1"/>
  <c r="B81" i="1"/>
  <c r="B113" i="1"/>
  <c r="B145" i="1"/>
  <c r="B169" i="1"/>
  <c r="B201" i="1"/>
  <c r="B233" i="1"/>
  <c r="B244" i="1"/>
  <c r="B45" i="1"/>
  <c r="B101" i="1"/>
  <c r="B165" i="1"/>
  <c r="B229" i="1"/>
  <c r="B16" i="1"/>
  <c r="B24" i="1"/>
  <c r="B32" i="1"/>
  <c r="B40" i="1"/>
  <c r="B48" i="1"/>
  <c r="B56" i="1"/>
  <c r="B64" i="1"/>
  <c r="B88" i="1"/>
  <c r="B96" i="1"/>
  <c r="B104" i="1"/>
  <c r="B112" i="1"/>
  <c r="B120" i="1"/>
  <c r="B144" i="1"/>
  <c r="B168" i="1"/>
  <c r="B208" i="1"/>
  <c r="B33" i="1"/>
  <c r="B65" i="1"/>
  <c r="B97" i="1"/>
  <c r="B129" i="1"/>
  <c r="B153" i="1"/>
  <c r="B177" i="1"/>
  <c r="B193" i="1"/>
  <c r="B217" i="1"/>
  <c r="B241" i="1"/>
  <c r="B257" i="1"/>
  <c r="B212" i="1"/>
  <c r="B29" i="1"/>
  <c r="B53" i="1"/>
  <c r="B85" i="1"/>
  <c r="B125" i="1"/>
  <c r="B149" i="1"/>
  <c r="B189" i="1"/>
  <c r="B197" i="1"/>
  <c r="B237" i="1"/>
  <c r="B18" i="1"/>
  <c r="B26" i="1"/>
  <c r="B34" i="1"/>
  <c r="B42" i="1"/>
  <c r="B50" i="1"/>
  <c r="B58" i="1"/>
  <c r="B66" i="1"/>
  <c r="B74" i="1"/>
  <c r="B82" i="1"/>
  <c r="B90" i="1"/>
  <c r="B98" i="1"/>
  <c r="B106" i="1"/>
  <c r="B114" i="1"/>
  <c r="B122" i="1"/>
  <c r="B130" i="1"/>
  <c r="B138" i="1"/>
  <c r="B146" i="1"/>
  <c r="B154" i="1"/>
  <c r="B162" i="1"/>
  <c r="B170" i="1"/>
  <c r="B178" i="1"/>
  <c r="B186" i="1"/>
  <c r="B194" i="1"/>
  <c r="B202" i="1"/>
  <c r="B210" i="1"/>
  <c r="B218" i="1"/>
  <c r="B226" i="1"/>
  <c r="B234" i="1"/>
  <c r="B242" i="1"/>
  <c r="B250" i="1"/>
  <c r="B258" i="1"/>
  <c r="B75" i="1"/>
  <c r="B131" i="1"/>
  <c r="B147" i="1"/>
  <c r="B163" i="1"/>
  <c r="B179" i="1"/>
  <c r="B195" i="1"/>
  <c r="B203" i="1"/>
  <c r="B219" i="1"/>
  <c r="B227" i="1"/>
  <c r="B235" i="1"/>
  <c r="B251" i="1"/>
  <c r="B12" i="1"/>
  <c r="B28" i="1"/>
  <c r="B44" i="1"/>
  <c r="B60" i="1"/>
  <c r="B76" i="1"/>
  <c r="B92" i="1"/>
  <c r="B100" i="1"/>
  <c r="B116" i="1"/>
  <c r="B132" i="1"/>
  <c r="B148" i="1"/>
  <c r="B164" i="1"/>
  <c r="B180" i="1"/>
  <c r="B196" i="1"/>
  <c r="B228" i="1"/>
  <c r="B21" i="1"/>
  <c r="B77" i="1"/>
  <c r="B133" i="1"/>
  <c r="B173" i="1"/>
  <c r="B221" i="1"/>
  <c r="B14" i="6"/>
  <c r="BN14" i="1" s="1"/>
  <c r="B22" i="6"/>
  <c r="BN22" i="1" s="1"/>
  <c r="B15" i="6"/>
  <c r="BN15" i="1" s="1"/>
  <c r="B23" i="6"/>
  <c r="BN23" i="1" s="1"/>
  <c r="B16" i="6"/>
  <c r="BN16" i="1" s="1"/>
  <c r="B12" i="6"/>
  <c r="BN12" i="1" s="1"/>
  <c r="B17" i="6"/>
  <c r="BN17" i="1" s="1"/>
  <c r="B18" i="6"/>
  <c r="BN18" i="1" s="1"/>
  <c r="B20" i="6"/>
  <c r="BN20" i="1" s="1"/>
  <c r="B21" i="6"/>
  <c r="BN21" i="1" s="1"/>
  <c r="B19" i="6"/>
  <c r="BN19" i="1" s="1"/>
  <c r="B13" i="6"/>
  <c r="BN13" i="1" s="1"/>
  <c r="C39" i="6" l="1"/>
  <c r="BT9" i="1"/>
  <c r="C28" i="6"/>
  <c r="BR9" i="1" s="1"/>
  <c r="BQ9" i="1"/>
  <c r="D24" i="6"/>
  <c r="K32" i="7" s="1"/>
  <c r="BN10" i="1"/>
  <c r="O45" i="7"/>
  <c r="E25" i="5"/>
  <c r="O46" i="7"/>
  <c r="E30" i="5"/>
  <c r="D77" i="6"/>
  <c r="E13" i="5"/>
  <c r="D40" i="6"/>
  <c r="BV10" i="1" s="1"/>
  <c r="C40" i="6"/>
  <c r="BU10" i="1" s="1"/>
  <c r="C24" i="6"/>
  <c r="G41" i="8"/>
  <c r="F41" i="8"/>
  <c r="E60" i="5" s="1"/>
  <c r="I41" i="8"/>
  <c r="F60" i="5" s="1"/>
  <c r="G51" i="8"/>
  <c r="F51" i="8"/>
  <c r="F29" i="8"/>
  <c r="I29" i="8"/>
  <c r="G29" i="8"/>
  <c r="H29" i="8"/>
  <c r="C77" i="6"/>
  <c r="F33" i="7"/>
  <c r="J33" i="7" s="1"/>
  <c r="AY33" i="7" s="1"/>
  <c r="D13" i="5"/>
  <c r="H13" i="5" s="1"/>
  <c r="J46" i="7"/>
  <c r="AY46" i="7" s="1"/>
  <c r="F31" i="5"/>
  <c r="M39" i="6" l="1"/>
  <c r="BU9" i="1"/>
  <c r="E17" i="5"/>
  <c r="K37" i="7"/>
  <c r="O37" i="7" s="1"/>
  <c r="E12" i="5"/>
  <c r="D18" i="5"/>
  <c r="H18" i="5" s="1"/>
  <c r="F37" i="7"/>
  <c r="J37" i="7" s="1"/>
  <c r="D17" i="5"/>
  <c r="H17" i="5" s="1"/>
  <c r="C41" i="6"/>
  <c r="C81" i="6" s="1"/>
  <c r="D41" i="6"/>
  <c r="Y42" i="8"/>
  <c r="Q42" i="8" s="1"/>
  <c r="S7" i="8"/>
  <c r="S5" i="8" s="1"/>
  <c r="F32" i="7"/>
  <c r="D12" i="5"/>
  <c r="K34" i="7" l="1"/>
  <c r="O34" i="7" s="1"/>
  <c r="D81" i="6"/>
  <c r="K39" i="6"/>
  <c r="M8" i="6"/>
  <c r="M9" i="6"/>
  <c r="O32" i="7"/>
  <c r="J32" i="7"/>
  <c r="AY32" i="7" s="1"/>
  <c r="F38" i="7"/>
  <c r="E14" i="5"/>
  <c r="D14" i="5"/>
  <c r="D19" i="5" s="1"/>
  <c r="F34" i="7"/>
  <c r="L44" i="2"/>
  <c r="H12" i="5"/>
  <c r="O9" i="1"/>
  <c r="M7" i="6" l="1"/>
  <c r="L42" i="2" s="1"/>
  <c r="C42" i="2" s="1"/>
  <c r="P9" i="1" s="1"/>
  <c r="C44" i="2"/>
  <c r="R9" i="1" s="1"/>
  <c r="F39" i="7"/>
  <c r="J39" i="7" s="1"/>
  <c r="AX66" i="7" a="1"/>
  <c r="AX66" i="7" s="1"/>
  <c r="AX53" i="7" s="1"/>
  <c r="Z66" i="7"/>
  <c r="H45" i="7" s="1"/>
  <c r="CW17" i="1"/>
  <c r="J34" i="7"/>
  <c r="AY34" i="7" s="1"/>
  <c r="D26" i="5" l="1"/>
  <c r="F26" i="5" s="1"/>
  <c r="J45" i="7"/>
  <c r="AY45" i="7" s="1"/>
  <c r="AY66" i="7"/>
  <c r="AT56" i="7"/>
  <c r="S50" i="7" s="1"/>
  <c r="F19" i="5"/>
  <c r="H19" i="5" s="1"/>
  <c r="H14" i="5" l="1"/>
  <c r="AD27" i="7"/>
  <c r="AY56" i="7"/>
  <c r="AX52" i="7" s="1"/>
  <c r="AD26" i="7"/>
  <c r="B52" i="7" l="1"/>
  <c r="B53" i="7"/>
  <c r="AD25" i="7"/>
  <c r="L43" i="2" s="1"/>
  <c r="L48" i="2" s="1"/>
  <c r="B37" i="2" l="1"/>
  <c r="C43" i="2" l="1"/>
  <c r="Q9" i="1" s="1"/>
  <c r="E18" i="5" l="1"/>
  <c r="E19" i="5" s="1"/>
  <c r="K38" i="7"/>
  <c r="O38" i="7" l="1"/>
  <c r="K39" i="7"/>
  <c r="O3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Armstrong, Johan</author>
  </authors>
  <commentList>
    <comment ref="F57" authorId="0" shapeId="0" xr:uid="{1FAEC3CD-0307-4CC5-AF6F-B0B43437E6ED}">
      <text>
        <r>
          <rPr>
            <sz val="9"/>
            <color indexed="81"/>
            <rFont val="Tahoma"/>
            <family val="2"/>
          </rPr>
          <t>Please clear any invalid selected subtypes from dropdown if flagged in 'red', so that it corresponds to the scheme type selected</t>
        </r>
      </text>
    </comment>
  </commentList>
</comments>
</file>

<file path=xl/sharedStrings.xml><?xml version="1.0" encoding="utf-8"?>
<sst xmlns="http://schemas.openxmlformats.org/spreadsheetml/2006/main" count="13078" uniqueCount="2205">
  <si>
    <t>BCF Planning Template 2023-25</t>
  </si>
  <si>
    <t>1. Guidance</t>
  </si>
  <si>
    <t>Overview</t>
  </si>
  <si>
    <t>Note on entering information into this template</t>
  </si>
  <si>
    <t>Throughout the template, cells which are open for input have a yellow background and those that are pre-populated have a blue background, as below:</t>
  </si>
  <si>
    <t>Data needs inputting in the cell</t>
  </si>
  <si>
    <t>Pre-populated cells</t>
  </si>
  <si>
    <t>2. Cover</t>
  </si>
  <si>
    <t>1. The cover sheet provides essential information on the area for which the template is being completed, contacts and sign off.</t>
  </si>
  <si>
    <t>2. Question completion tracks the number of questions that have been completed; when all the questions in each section of the template have been completed the cell will turn green. Only when all cells are green should the template be sent to the Better Care Fund Team: england.bettercarefundteam@nhs.net (please also copy in your Better Care Manager).</t>
  </si>
  <si>
    <t>3. The checklist helps identify the sheets that have not been completed. All fields that appear highlighted in red with the word 'no', should be completed before sending to the Better Care Fund Team.</t>
  </si>
  <si>
    <t>4. The checker column, which can be found on each individual sheet, updates automatically as questions are completed. It will appear 'Red' and contain the word 'No' if the information has not been completed. Once completed the checker column will change to 'Green' and contain the word 'Yes'.</t>
  </si>
  <si>
    <t>5. The 'sheet completed' cell will update when all 'checker' values for the sheet are green containing the word 'Yes'.</t>
  </si>
  <si>
    <t>6. Once the checker column contains all cells marked 'Yes' the 'Incomplete Template' cell (below the title) will change to 'Template Complete'.</t>
  </si>
  <si>
    <t>7. Please ensure that all boxes on the checklist are green before submission.</t>
  </si>
  <si>
    <t>8. Sign off - HWB sign off will be subject to your own governance arrangements which may include delegated authority.</t>
  </si>
  <si>
    <t>4. Capacity and Demand</t>
  </si>
  <si>
    <t>Please see the guidance on the Capacity&amp;Demand tab for further information on how to complete this section.</t>
  </si>
  <si>
    <t>5. Income</t>
  </si>
  <si>
    <t xml:space="preserve">1. This sheet should be used to specify all funding contributions to the Health and Wellbeing Board's (HWB) Better Care Fund (BCF) plan and pooled budget for 2023-25. It will be pre-populated with the minimum NHS contributions to the BCF, iBCF grant allocations and allocations of ASC Discharge Fund grant to local authorities for 2023-24. The iBCF grant in 2024-25 is expected to remain at the same value nationally as in 2023-24, but local allocations are not published. You should enter the 2023-24 value into the income field for the iBCF in 2024-25 and agree provisional plans for its use as part of your BCF plan
2. The grant determination for the Disabled Facilities Grant (DFG) for 2023-24 will be issued in May. Allocations have not been published so are not pre populated in the template. You will need to manually enter these allocations. Further advice will be provided by the BCF Team. 
</t>
  </si>
  <si>
    <t xml:space="preserve">3.  Areas will need to input the amount of ASC Discharge Fund paid to ICBs that will be allocated to the HWB's BCF pool. These will be checked against a separate ICB return to ensure they reconcile. Allocations of  the ASC discharge funding grant to local authority will need to be inputted manually for Year 2 as allocations at local level are not confirmed. Areas should input an expected allocation based on the published national allocation (£500m in 2024-25, increased from £300m in 2023-24) and agree provisional plans for 2024-25 based on this. </t>
  </si>
  <si>
    <t xml:space="preserve">4. Please select whether any additional contributions to the BCF pool are being made from local authorities or ICBs and enter the amounts in the fields highlighted in ‘yellow’. These will appear as funding sources in sheet 5a when you planning expenditure. </t>
  </si>
  <si>
    <t xml:space="preserve">5. Please use the comment boxes alongside to add any specific detail around this additional contribution.
</t>
  </si>
  <si>
    <r>
      <t>6. If you are pooling any funding carried over from 2022-23 (</t>
    </r>
    <r>
      <rPr>
        <b/>
        <sz val="11"/>
        <rFont val="Calibri"/>
        <family val="2"/>
        <scheme val="minor"/>
      </rPr>
      <t>i.e. underspends from BCF mandatory contributions</t>
    </r>
    <r>
      <rPr>
        <sz val="11"/>
        <rFont val="Calibri"/>
        <family val="2"/>
        <scheme val="minor"/>
      </rPr>
      <t xml:space="preserve">) you should show these as additional contributions, but on a separate line to any other additional contributions.  Use the comments field to identify that these are underspends that have been rolled forward. All allocations are rounded to the nearest pound. 
</t>
    </r>
  </si>
  <si>
    <t>7.  Allocations of the NHS minimum contribution are shown as allocations from each ICB to the HWB area in question. Where more than one ICB contributes to the area's BCF plan, the minimum contribution from each ICB to the local BCF plan will be displayed.</t>
  </si>
  <si>
    <t>8. For any questions regarding the BCF funding allocations, please contact england.bettercarefundteam@nhs.net (please also copy in your Better Care Manager).</t>
  </si>
  <si>
    <t>6. Expenditure</t>
  </si>
  <si>
    <t>This sheet should be used to set out the detail of schemes that are funded via the BCF plan for the HWB, including amounts, units, type of activity and funding source. This information is then aggregated and used to analyse the BCF plans nationally and sets the basis for future reporting.
The information in the sheet is also used to calculate total contributions under National Condition 4 and is used by assurers to ensure that these are met.</t>
  </si>
  <si>
    <t>The table is set out to capture a range of information about how schemes are being funded and the types of services they are providing. There may be scenarios when several lines need to be completed in order to fully describe a single scheme or where a scheme is funded by multiple funding streams (eg: iBCF and NHS minimum). In this case please use a consistent scheme ID for each line to ensure integrity of aggregating and analysing schemes.</t>
  </si>
  <si>
    <t>On this sheet please enter the following information:</t>
  </si>
  <si>
    <t>1. Scheme ID:
- This field only permits numbers. Please enter a number to represent the Scheme ID for the scheme being entered. Please enter the same Scheme ID in this column for any schemes that are described across multiple rows.</t>
  </si>
  <si>
    <t>2. Scheme Name: 
- This is a free text field to aid identification during the planning process. Please use the scheme name consistently if the scheme is described across multiple lines in line with the scheme ID described above.</t>
  </si>
  <si>
    <t>3. Brief Description of Scheme
- This is a free text field to include a brief headline description of the scheme being planned. The information in this field assists assurers in understanding how funding in the local BCF plan is supporting the objectives of the fund nationally and aims in your local plan.</t>
  </si>
  <si>
    <t xml:space="preserve">4. Scheme Type and Sub Type: 
- Please select the Scheme Type from the drop-down list that best represents the type of scheme being planned. A description of each scheme is available in tab 6b. 
- Where the Scheme Types has further options to choose from, the Sub Type column alongside will be editable and turn "yellow". Please select the Sub Type from the drop down list that best describes the scheme being planned.
- Please note that the drop down list has a scroll bar to scroll through the list and all the options may not appear in one view.
- If the scheme is not adequately described by the available options, please choose ‘Other’ and add a free field description for the scheme type in the column alongside. Please try to use pre-populated scheme types and sub types where possible, as this data is important in assurance and to our understanding of how BCF funding is being used nationally.
- The template includes a field that will inform you when more than 5% of mandatory spend is classed as other.  </t>
  </si>
  <si>
    <t xml:space="preserve">5. Expected outputs
- You will need to set out the expected number of outputs you expect to be delivered in 2023-24 and 2024-25 for some scheme types. If you select a relevant scheme type, the 'expected outputs' column will unlock and the unit column will pre populate with the unit for that scheme type. 
- You will not be able to change the unit and should use an estimate where necessary. The outputs field will only accept numeric characters. 
- A table showing the scheme types that require an estimate of outputs and the units that will prepopulate can be found in tab 6b. Expenditure Guidance. 
</t>
  </si>
  <si>
    <t xml:space="preserve"> You do not need to fill out these columns for certain scheme types. Where this is the case, the cells will turn blue and the column will remain empty.</t>
  </si>
  <si>
    <t>6. Area of Spend:
- Please select the area of spend from the drop-down list by considering the area of the health and social care system which is most supported by investing in the scheme. 
- Please note that where ‘Social Care’ is selected and the source of funding is “NHS minimum” then the planned spend would count towards eligible expenditure on social care under National Condition 4.
- If the scheme is not adequately described by the available options, please choose ‘Other’ and add a free field description for the scheme type in the column alongside. 
- We encourage areas to try to use the standard scheme types where possible.</t>
  </si>
  <si>
    <t>7. Commissioner:
- Identify the commissioning body for the scheme based on who is responsible for commissioning the scheme from the provider.
- Please note this field is utilised in the calculations for meeting National Condition 3. Any spend that is from the funding source 'NHS minimum contribution', is commissioned by the ICB, and where the spend area is not 'acute care', will contribute to the total spend on NHS commissioned out of hospital services under National Condition 4. This will include expenditure that is ICB commissioned and classed as 'social care'. 
- If the scheme is commissioned jointly, please select ‘Joint’. Please estimate the proportion of the scheme being commissioned by the local authority and NHS and enter the respective percentages on the two columns.</t>
  </si>
  <si>
    <t>8. Provider:
- Please select the type of provider commissioned to provide the scheme from the drop-down list.
- If the scheme is being provided by multiple providers, please split the scheme across multiple lines.</t>
  </si>
  <si>
    <t>9. Source of Funding:
- Based on the funding sources for the BCF pool for the HWB, please select the source of funding for the scheme from the drop down list. This includes additional, voluntarily pooled contributions from either the ICB or Local authority
- If a scheme is funded from multiple sources of funding, please split the scheme across multiple lines, reflecting the financial contribution from each.</t>
  </si>
  <si>
    <t>10. Expenditure (£) 2023-24 &amp; 2024-25:
- Please enter the planned spend for the scheme (or the scheme line, if the scheme is expressed across multiple lines)</t>
  </si>
  <si>
    <t>11. New/Existing Scheme
- Please indicate whether the planned scheme is a new scheme for this year or an existing scheme being carried forward.</t>
  </si>
  <si>
    <t xml:space="preserve">12. Percentage of overall spend. This new requirement asks for the percentage of overall spend in the HWB on that scheme type. This is a new collection for 2023-25. This information will help better identify and articulate the contribution of BCF funding to delivering capacity.
You should estimate the overall spend on the activity type in question across the system (both local authority and ICB commissioned where both organisations commission this type of service). Where the total spend in the system is not clear, you should include an estimate. The figure will not be subject to assurance. This estimate should be based on expected spend  in that category in the BCF over both years of the programme divided by both years total spend in that same category in the system.
</t>
  </si>
  <si>
    <t>7. Metrics</t>
  </si>
  <si>
    <t>This sheet should be used to set out the HWB's ambitions (i.e. numerical trajectories) and performance plans for each of the BCF metrics in 2023-25. The BCF policy  requires trajectories and plans agreed for the fund's metrics. Systems should review current performance and set realistic, but stretching ambitions for 2023-24.
A data pack showing more up to date breakdowns of data for the discharge to usual place of residence  and unplanned admissions for ambulatory care sensitive conditions is available on the Better Care Exchange.</t>
  </si>
  <si>
    <t>For each metric, areas should include narratives that describe:
- a rationale for the ambition set, based on current and recent data, planned activity and expected demand
- the local plan for improving performance on this metric and meeting the ambitions through the year. This should include changes to commissioned services, joint working and how BCF funded services will support this.</t>
  </si>
  <si>
    <r>
      <t xml:space="preserve">1. Unplanned admissions for chronic ambulatory care sensitive conditions:
- This section requires the  area to input  indirectly standardised rate (ISR) of admissions per 100,000 population by quarter in 2023-24. This will be based on NHS Outcomes Framework indicator 2.3i but using latest available population data.
- The indicator value is calculated using the indirectly standardised rate of admission per 100,000, standardised by age and gender to the national figures in reference year 2011. This is calculated by working out the SAR (observed admission/expected admissions*100) and multiplying by the crude rate for the reference year. The expected value is the observed rate during the reference year multiplied by the population of the breakdown of the year in question.
- The population data used is the latest available at the time of writing (2021)
- Actual performance for each quarter of 2022-23 are pre-populated in the template and will display once the local authority has been selected in the drop down box on the Cover sheet.
- Please use the ISR Tool published on the BCX where you can input your assumptions and simply copy  the output ISR:
</t>
    </r>
    <r>
      <rPr>
        <sz val="11"/>
        <color rgb="FFFF0000"/>
        <rFont val="Calibri"/>
        <family val="2"/>
        <scheme val="minor"/>
      </rPr>
      <t>https://future.nhs.uk/bettercareexchange/view?objectId=143133861</t>
    </r>
    <r>
      <rPr>
        <sz val="11"/>
        <color theme="1"/>
        <rFont val="Calibri"/>
        <family val="2"/>
        <scheme val="minor"/>
      </rPr>
      <t xml:space="preserve">
- Technical definitions for the guidance can be found here:
</t>
    </r>
    <r>
      <rPr>
        <u/>
        <sz val="11"/>
        <color rgb="FF0000FF"/>
        <rFont val="Calibri"/>
        <family val="2"/>
        <scheme val="minor"/>
      </rPr>
      <t>https://digital.nhs.uk/data-and-information/publications/statistical/nhs-outcomes-framework/march-2022/domain-2---enhancing-quality-of-life-for-people-with-long-term-conditions-nof/2.3.i-unplanned-hospitalisation-for-chronic-ambulatory-care-sensitive-conditions</t>
    </r>
  </si>
  <si>
    <t xml:space="preserve">2. Falls
- This is a new metric for the BCF and areas should agree ambitions for reducing the rate of emergency admissions to hospital for people aged 65 or over following a fall.
 - This is a measure in the Public Health Outcome Framework. 
- This requires input for an Indicator value which is  directly age standardised rate per 100,000. Emergency hospital admissions due to falls in people aged 65 and over.
- Please enter provisional outturns for 2022-23 based on local data for admissions for falls from April 2022-March 2023.
- For 2023-24 input planned levels of emergency admissions
- In both cases this should consist of:
       - emergency admissions due to falls for the year for people aged 65 and over (count)
       - estimated local population (people aged 65 and over)
       - rate per 100,000 (indicator value) (Count/population x 100,000) 
- The latest available data is for 2021-22 which will be refreshed around Q4.
Further information about this measure and methodolgy used can be found here:
https://fingertips.phe.org.uk/profile/public-health-outcomes-framework/data#page/6/gid/1000042/pat/6/par/E12000004/ati/102/are/E06000015/iid/22401/age/27/sex/4
</t>
  </si>
  <si>
    <t>3. Discharge to normal place of residence.
- Areas should agree ambitions for the percentage of people who are discharged to their normal place of residence following an inpatient stay. In 2022-23, areas were asked to set a planned percentage of discharge to the person's usual place of residence for the year as a whole. In 2023-24 areas should agree a rate for each quarter.
- The  ambition should be set for the health and wellbeing board area. The data for this metric is obtained from the Secondary Uses Service (SUS) database and is collected at hospital trust. A breakdown of data from SUS by local authority of residence has been made available on the Better Care Exchange to assist areas to set ambitions. 
- Ambitions should be set as the percentage of all discharges where the destination of discharge is the person's usual place of residence.
- Actual performance for each quarter of 2022-23 are pre-populated in the template and will display once the local authority has been selected in the drop down box on the Cover sheet.</t>
  </si>
  <si>
    <t>4. Residential Admissions: 
- This section requires inputting the expected  numerator of the measure only.
- Please enter the planned number of council-supported older people (aged 65 and over) whose long-term support needs will be met by a change of setting to residential and nursing care during the year (excluding transfers between residential and nursing care)
- Column H asks for an estimated actual performance against this metric in 2022-23. Data for this metric is not published until October, but local authorities will collect and submit this data as part of their salt returns in July. You should use this data to populate the estimated data in column H.
- The prepopulated denominator of the measure is the size of the older people population in the area (aged 65 and over) taken from Office for National Statistics (ONS) subnational population projections.
- The annual rate is then calculated and populated based on the entered information.</t>
  </si>
  <si>
    <t>5. Reablement:
- This section requires inputting the information for the numerator and denominator of the measure.
- Please enter the planned denominator figure, which is the planned number of older people discharged from hospital to their own home for rehabilitation (or from hospital to a residential or nursing care home or extra care housing for rehabilitation, with a clear intention that they will move on/back to their own home).
- Please then enter the planned numerator figure, which is the expected number of older people discharged from hospital to their own home for rehabilitation (from within the denominator) that will still be at home 91 days after discharge.
- Column H asks for an estimated actual performance against this metric in 2022-23. Data for this metric is not published until October, but local authorities will collect and submit this data as part of their salt returns in July. You should use this data to populate the estimated data in column H.
- The annual proportion (%) Reablement measure will then be calculated and populated based on this information.</t>
  </si>
  <si>
    <t>8. Planning Requirements</t>
  </si>
  <si>
    <t>This sheet requires the Health and Wellbeing Board to confirm whether the National Conditions and other Planning Requirements detailed in the BCF Policy Framework and the BCF Planning Requirements document are met. Please refer to the BCF Policy Framework and BCF Planning Requirements documents for 2023-2025 for further details.
The sheet also sets out where evidence for each Key Line of Enquiry (KLOE) will be taken from.</t>
  </si>
  <si>
    <t>The KLOEs underpinning the Planning Requirements are also provided for reference as they will be utilised to assure plans by the regional assurance panel.</t>
  </si>
  <si>
    <t>1. For each Planning Requirement please select ‘Yes’ or ‘No’ to confirm whether the requirement is met for the BCF Plan.</t>
  </si>
  <si>
    <t>2. Where the confirmation selected is ‘No’, please use the comments boxes to include the actions in place towards meeting the requirement and the target timeframes.</t>
  </si>
  <si>
    <t>&lt;Please select a Health and Wellbeing Board&gt;</t>
  </si>
  <si>
    <t>&lt;Please Select&gt;</t>
  </si>
  <si>
    <t>E09000002</t>
  </si>
  <si>
    <t>Barking and Dagenham</t>
  </si>
  <si>
    <t>Yes</t>
  </si>
  <si>
    <t>ICB</t>
  </si>
  <si>
    <t>E09000003</t>
  </si>
  <si>
    <t>Barnet</t>
  </si>
  <si>
    <t>No</t>
  </si>
  <si>
    <t>LA</t>
  </si>
  <si>
    <t>E08000016</t>
  </si>
  <si>
    <t>Barnsley</t>
  </si>
  <si>
    <t>Joint</t>
  </si>
  <si>
    <t>E06000022</t>
  </si>
  <si>
    <t>Bath and North East Somerset</t>
  </si>
  <si>
    <t>E06000055</t>
  </si>
  <si>
    <t>Bedford</t>
  </si>
  <si>
    <t>E09000004</t>
  </si>
  <si>
    <t>Bexley</t>
  </si>
  <si>
    <t>E08000025</t>
  </si>
  <si>
    <t>Birmingham</t>
  </si>
  <si>
    <t>E06000008</t>
  </si>
  <si>
    <t>Blackburn with Darwen</t>
  </si>
  <si>
    <t>E06000009</t>
  </si>
  <si>
    <t>Blackpool</t>
  </si>
  <si>
    <t>E08000001</t>
  </si>
  <si>
    <t>Bolton</t>
  </si>
  <si>
    <t>E06000058</t>
  </si>
  <si>
    <t>Bournemouth, Christchurch and Poole</t>
  </si>
  <si>
    <t>E06000036</t>
  </si>
  <si>
    <t>Bracknell Forest</t>
  </si>
  <si>
    <t>E08000032</t>
  </si>
  <si>
    <t>Bradford</t>
  </si>
  <si>
    <t>E09000005</t>
  </si>
  <si>
    <t>Brent</t>
  </si>
  <si>
    <t>E06000043</t>
  </si>
  <si>
    <t>Brighton and Hove</t>
  </si>
  <si>
    <t>E06000023</t>
  </si>
  <si>
    <t>Bristol, City of</t>
  </si>
  <si>
    <t>E09000006</t>
  </si>
  <si>
    <t>Bromley</t>
  </si>
  <si>
    <t>E06000060</t>
  </si>
  <si>
    <t>Buckinghamshire</t>
  </si>
  <si>
    <t>E08000002</t>
  </si>
  <si>
    <t>Bury</t>
  </si>
  <si>
    <t>E08000033</t>
  </si>
  <si>
    <t>Calderdale</t>
  </si>
  <si>
    <t>E10000003</t>
  </si>
  <si>
    <t>Cambridgeshire</t>
  </si>
  <si>
    <t>E09000007</t>
  </si>
  <si>
    <t>Camden</t>
  </si>
  <si>
    <t>E06000056</t>
  </si>
  <si>
    <t>Central Bedfordshire</t>
  </si>
  <si>
    <t>E06000049</t>
  </si>
  <si>
    <t>Cheshire East</t>
  </si>
  <si>
    <t>E06000050</t>
  </si>
  <si>
    <t>Cheshire West and Chester</t>
  </si>
  <si>
    <t>E09000001</t>
  </si>
  <si>
    <t>City of London</t>
  </si>
  <si>
    <t>E06000052</t>
  </si>
  <si>
    <t>Cornwall &amp; Scilly</t>
  </si>
  <si>
    <t>E06000047</t>
  </si>
  <si>
    <t>County Durham</t>
  </si>
  <si>
    <t>E08000026</t>
  </si>
  <si>
    <t>Coventry</t>
  </si>
  <si>
    <t>E09000008</t>
  </si>
  <si>
    <t>Croydon</t>
  </si>
  <si>
    <t>E06000063</t>
  </si>
  <si>
    <t>Cumberland</t>
  </si>
  <si>
    <t>E06000005</t>
  </si>
  <si>
    <t>Darlington</t>
  </si>
  <si>
    <t>E06000015</t>
  </si>
  <si>
    <t>Derby</t>
  </si>
  <si>
    <t>E10000007</t>
  </si>
  <si>
    <t>Derbyshire</t>
  </si>
  <si>
    <t>E10000008</t>
  </si>
  <si>
    <t>Devon</t>
  </si>
  <si>
    <t>E08000017</t>
  </si>
  <si>
    <t>Doncaster</t>
  </si>
  <si>
    <t>E06000059</t>
  </si>
  <si>
    <t>Dorset</t>
  </si>
  <si>
    <t>E08000027</t>
  </si>
  <si>
    <t>Dudley</t>
  </si>
  <si>
    <t>E09000009</t>
  </si>
  <si>
    <t>Ealing</t>
  </si>
  <si>
    <t>E06000011</t>
  </si>
  <si>
    <t>East Riding of Yorkshire</t>
  </si>
  <si>
    <t>E10000011</t>
  </si>
  <si>
    <t>East Sussex</t>
  </si>
  <si>
    <t>E09000010</t>
  </si>
  <si>
    <t>Enfield</t>
  </si>
  <si>
    <t>E10000012</t>
  </si>
  <si>
    <t>Essex</t>
  </si>
  <si>
    <t>E08000037</t>
  </si>
  <si>
    <t>Gateshead</t>
  </si>
  <si>
    <t>E10000013</t>
  </si>
  <si>
    <t>Gloucestershire</t>
  </si>
  <si>
    <t>E09000011</t>
  </si>
  <si>
    <t>Greenwich</t>
  </si>
  <si>
    <t>E09000012</t>
  </si>
  <si>
    <t>Hackney</t>
  </si>
  <si>
    <t>E06000006</t>
  </si>
  <si>
    <t>Halton</t>
  </si>
  <si>
    <t>E09000013</t>
  </si>
  <si>
    <t>Hammersmith and Fulham</t>
  </si>
  <si>
    <t>E10000014</t>
  </si>
  <si>
    <t>Hampshire</t>
  </si>
  <si>
    <t>E09000014</t>
  </si>
  <si>
    <t>Haringey</t>
  </si>
  <si>
    <t>E09000015</t>
  </si>
  <si>
    <t>Harrow</t>
  </si>
  <si>
    <t>E06000001</t>
  </si>
  <si>
    <t>Hartlepool</t>
  </si>
  <si>
    <t>E09000016</t>
  </si>
  <si>
    <t>Havering</t>
  </si>
  <si>
    <t>E06000019</t>
  </si>
  <si>
    <t>Herefordshire, County of</t>
  </si>
  <si>
    <t>E10000015</t>
  </si>
  <si>
    <t>Hertfordshire</t>
  </si>
  <si>
    <t>E09000017</t>
  </si>
  <si>
    <t>Hillingdon</t>
  </si>
  <si>
    <t>E09000018</t>
  </si>
  <si>
    <t>Hounslow</t>
  </si>
  <si>
    <t>E06000046</t>
  </si>
  <si>
    <t>Isle of Wight</t>
  </si>
  <si>
    <t>E09000019</t>
  </si>
  <si>
    <t>Islington</t>
  </si>
  <si>
    <t>E09000020</t>
  </si>
  <si>
    <t>Kensington and Chelsea</t>
  </si>
  <si>
    <t>E10000016</t>
  </si>
  <si>
    <t>Kent</t>
  </si>
  <si>
    <t>E06000010</t>
  </si>
  <si>
    <t>Kingston upon Hull, City of</t>
  </si>
  <si>
    <t>E09000021</t>
  </si>
  <si>
    <t>Kingston upon Thames</t>
  </si>
  <si>
    <t>E08000034</t>
  </si>
  <si>
    <t>Kirklees</t>
  </si>
  <si>
    <t>E08000011</t>
  </si>
  <si>
    <t>Knowsley</t>
  </si>
  <si>
    <t>E09000022</t>
  </si>
  <si>
    <t>Lambeth</t>
  </si>
  <si>
    <t>E10000017</t>
  </si>
  <si>
    <t>Lancashire</t>
  </si>
  <si>
    <t>E08000035</t>
  </si>
  <si>
    <t>Leeds</t>
  </si>
  <si>
    <t>E06000016</t>
  </si>
  <si>
    <t>Leicester</t>
  </si>
  <si>
    <t>E10000018</t>
  </si>
  <si>
    <t>Leicestershire</t>
  </si>
  <si>
    <t>E09000023</t>
  </si>
  <si>
    <t>Lewisham</t>
  </si>
  <si>
    <t>E10000019</t>
  </si>
  <si>
    <t>Lincolnshire</t>
  </si>
  <si>
    <t>E08000012</t>
  </si>
  <si>
    <t>Liverpool</t>
  </si>
  <si>
    <t>E06000032</t>
  </si>
  <si>
    <t>Luton</t>
  </si>
  <si>
    <t>E08000003</t>
  </si>
  <si>
    <t>Manchester</t>
  </si>
  <si>
    <t>E06000035</t>
  </si>
  <si>
    <t>Medway</t>
  </si>
  <si>
    <t>E09000024</t>
  </si>
  <si>
    <t>Merton</t>
  </si>
  <si>
    <t>E06000002</t>
  </si>
  <si>
    <t>Middlesbrough</t>
  </si>
  <si>
    <t>E06000042</t>
  </si>
  <si>
    <t>Milton Keynes</t>
  </si>
  <si>
    <t>E08000021</t>
  </si>
  <si>
    <t>Newcastle upon Tyne</t>
  </si>
  <si>
    <t>E09000025</t>
  </si>
  <si>
    <t>Newham</t>
  </si>
  <si>
    <t>E10000020</t>
  </si>
  <si>
    <t>Norfolk</t>
  </si>
  <si>
    <t>E06000012</t>
  </si>
  <si>
    <t>North East Lincolnshire</t>
  </si>
  <si>
    <t>E06000013</t>
  </si>
  <si>
    <t>North Lincolnshire</t>
  </si>
  <si>
    <t>E06000061</t>
  </si>
  <si>
    <t>North Northamptonshire</t>
  </si>
  <si>
    <t>E06000024</t>
  </si>
  <si>
    <t>North Somerset</t>
  </si>
  <si>
    <t>E08000022</t>
  </si>
  <si>
    <t>North Tyneside</t>
  </si>
  <si>
    <t>E10000023</t>
  </si>
  <si>
    <t>North Yorkshire</t>
  </si>
  <si>
    <t>E06000057</t>
  </si>
  <si>
    <t>Northumberland</t>
  </si>
  <si>
    <t>E06000018</t>
  </si>
  <si>
    <t>Nottingham</t>
  </si>
  <si>
    <t>E10000024</t>
  </si>
  <si>
    <t>Nottinghamshire</t>
  </si>
  <si>
    <t>E08000004</t>
  </si>
  <si>
    <t>Oldham</t>
  </si>
  <si>
    <t>E10000025</t>
  </si>
  <si>
    <t>Oxfordshire</t>
  </si>
  <si>
    <t>E06000031</t>
  </si>
  <si>
    <t>Peterborough</t>
  </si>
  <si>
    <t>E06000026</t>
  </si>
  <si>
    <t>Plymouth</t>
  </si>
  <si>
    <t>E06000044</t>
  </si>
  <si>
    <t>Portsmouth</t>
  </si>
  <si>
    <t>E06000038</t>
  </si>
  <si>
    <t>Reading</t>
  </si>
  <si>
    <t>E09000026</t>
  </si>
  <si>
    <t>Redbridge</t>
  </si>
  <si>
    <t>E06000003</t>
  </si>
  <si>
    <t>Redcar and Cleveland</t>
  </si>
  <si>
    <t>E09000027</t>
  </si>
  <si>
    <t>Richmond upon Thames</t>
  </si>
  <si>
    <t>E08000005</t>
  </si>
  <si>
    <t>Rochdale</t>
  </si>
  <si>
    <t>E08000018</t>
  </si>
  <si>
    <t>Rotherham</t>
  </si>
  <si>
    <t>E06000017</t>
  </si>
  <si>
    <t>Rutland</t>
  </si>
  <si>
    <t>E08000006</t>
  </si>
  <si>
    <t>Salford</t>
  </si>
  <si>
    <t>E08000028</t>
  </si>
  <si>
    <t>Sandwell</t>
  </si>
  <si>
    <t>E08000014</t>
  </si>
  <si>
    <t>Sefton</t>
  </si>
  <si>
    <t>E08000019</t>
  </si>
  <si>
    <t>Sheffield</t>
  </si>
  <si>
    <t>E06000051</t>
  </si>
  <si>
    <t>Shropshire</t>
  </si>
  <si>
    <t>E06000039</t>
  </si>
  <si>
    <t>Slough</t>
  </si>
  <si>
    <t>E08000029</t>
  </si>
  <si>
    <t>Solihull</t>
  </si>
  <si>
    <t>E10000027</t>
  </si>
  <si>
    <t>Somerset</t>
  </si>
  <si>
    <t>E06000025</t>
  </si>
  <si>
    <t>South Gloucestershire</t>
  </si>
  <si>
    <t>E08000023</t>
  </si>
  <si>
    <t>South Tyneside</t>
  </si>
  <si>
    <t>E06000045</t>
  </si>
  <si>
    <t>Southampton</t>
  </si>
  <si>
    <t>E06000033</t>
  </si>
  <si>
    <t>Southend-on-Sea</t>
  </si>
  <si>
    <t>E09000028</t>
  </si>
  <si>
    <t>Southwark</t>
  </si>
  <si>
    <t>E08000013</t>
  </si>
  <si>
    <t>St. Helens</t>
  </si>
  <si>
    <t>E10000028</t>
  </si>
  <si>
    <t>Staffordshire</t>
  </si>
  <si>
    <t>E08000007</t>
  </si>
  <si>
    <t>Stockport</t>
  </si>
  <si>
    <t>E06000004</t>
  </si>
  <si>
    <t>Stockton-on-Tees</t>
  </si>
  <si>
    <t>E06000021</t>
  </si>
  <si>
    <t>Stoke-on-Trent</t>
  </si>
  <si>
    <t>E10000029</t>
  </si>
  <si>
    <t>Suffolk</t>
  </si>
  <si>
    <t>E08000024</t>
  </si>
  <si>
    <t>Sunderland</t>
  </si>
  <si>
    <t>E10000030</t>
  </si>
  <si>
    <t>Surrey</t>
  </si>
  <si>
    <t>E09000029</t>
  </si>
  <si>
    <t>Sutton</t>
  </si>
  <si>
    <t>E06000030</t>
  </si>
  <si>
    <t>Swindon</t>
  </si>
  <si>
    <t>E08000008</t>
  </si>
  <si>
    <t>Tameside</t>
  </si>
  <si>
    <t>E06000020</t>
  </si>
  <si>
    <t>Telford and Wrekin</t>
  </si>
  <si>
    <t>E06000034</t>
  </si>
  <si>
    <t>Thurrock</t>
  </si>
  <si>
    <t>E06000027</t>
  </si>
  <si>
    <t>Torbay</t>
  </si>
  <si>
    <t>E09000030</t>
  </si>
  <si>
    <t>Tower Hamlets</t>
  </si>
  <si>
    <t>E08000009</t>
  </si>
  <si>
    <t>Trafford</t>
  </si>
  <si>
    <t>E08000036</t>
  </si>
  <si>
    <t>Wakefield</t>
  </si>
  <si>
    <t>E08000030</t>
  </si>
  <si>
    <t>Walsall</t>
  </si>
  <si>
    <t>E09000031</t>
  </si>
  <si>
    <t>Waltham Forest</t>
  </si>
  <si>
    <t>E09000032</t>
  </si>
  <si>
    <t>Wandsworth</t>
  </si>
  <si>
    <t>E06000007</t>
  </si>
  <si>
    <t>Warrington</t>
  </si>
  <si>
    <t>E10000031</t>
  </si>
  <si>
    <t>Warwickshire</t>
  </si>
  <si>
    <t>E06000037</t>
  </si>
  <si>
    <t>West Berkshire</t>
  </si>
  <si>
    <t>E06000062</t>
  </si>
  <si>
    <t>West Northamptonshire</t>
  </si>
  <si>
    <t>E10000032</t>
  </si>
  <si>
    <t>West Sussex</t>
  </si>
  <si>
    <t>E09000033</t>
  </si>
  <si>
    <t>Westminster</t>
  </si>
  <si>
    <t>E08000010</t>
  </si>
  <si>
    <t>Wigan</t>
  </si>
  <si>
    <t>E06000064</t>
  </si>
  <si>
    <t>Westmorland and Furness</t>
  </si>
  <si>
    <t>E06000054</t>
  </si>
  <si>
    <t>Wiltshire</t>
  </si>
  <si>
    <t>E06000040</t>
  </si>
  <si>
    <t>Windsor and Maidenhead</t>
  </si>
  <si>
    <t>E08000015</t>
  </si>
  <si>
    <t>Wirral</t>
  </si>
  <si>
    <t>E06000041</t>
  </si>
  <si>
    <t>Wokingham</t>
  </si>
  <si>
    <t>E08000031</t>
  </si>
  <si>
    <t>Wolverhampton</t>
  </si>
  <si>
    <t>E10000034</t>
  </si>
  <si>
    <t>Worcestershire</t>
  </si>
  <si>
    <t>E06000014</t>
  </si>
  <si>
    <t>York</t>
  </si>
  <si>
    <t>Better Care Fund 2023-25 Template</t>
  </si>
  <si>
    <t>Version 1.1.3</t>
  </si>
  <si>
    <r>
      <rPr>
        <i/>
        <u/>
        <sz val="10"/>
        <color theme="1"/>
        <rFont val="Calibri"/>
        <family val="2"/>
        <scheme val="minor"/>
      </rPr>
      <t>Please Note:</t>
    </r>
    <r>
      <rPr>
        <sz val="8"/>
        <color theme="1"/>
        <rFont val="Calibri"/>
        <family val="2"/>
        <scheme val="minor"/>
      </rPr>
      <t xml:space="preserve">
- The BCF planning template is categorised as 'Management Information' and data from them will published in an aggregated form on the NHSE website and gov.uk. This will include any narrative section. Also a reminder that as is usually the case with public body information, all BCF information collected here is subject to Freedom of Information requests.
- At a local level it is for the HWB to decide what information it needs to publish as part of wider local government reporting and transparency requirements. Until BCF information is published, recipients of BCF reporting information (including recipients who access any information placed on the BCE) are prohibited from making this information available on any public domain or providing this information for the purposes of journalism or research without prior consent from the HWB (where it concerns a single HWB) or the BCF national partners for the aggregated information.
- All information will be supplied to BCF partners to inform policy development.
- This template is password protected to ensure data integrity and accurate aggregation of collected information. A resubmission may be required if this is breached.
</t>
    </r>
  </si>
  <si>
    <t>Complete:</t>
  </si>
  <si>
    <t>Health and Wellbeing Board:</t>
  </si>
  <si>
    <t>Completed by:</t>
  </si>
  <si>
    <t>E-mail:</t>
  </si>
  <si>
    <t>Contact number:</t>
  </si>
  <si>
    <t>Has this report been signed off by (or on behalf of) the HWB at the time of submission?</t>
  </si>
  <si>
    <t>deadline</t>
  </si>
  <si>
    <t>sign off by</t>
  </si>
  <si>
    <t>If no please indicate when the HWB is expected to sign off the plan:</t>
  </si>
  <si>
    <t>Role:</t>
  </si>
  <si>
    <t>Professional Title (e.g. Dr, Cllr, Prof)</t>
  </si>
  <si>
    <t>First-name:</t>
  </si>
  <si>
    <t>Surname:</t>
  </si>
  <si>
    <t>*Area Assurance Contact Details:</t>
  </si>
  <si>
    <t>Health and Wellbeing Board Chair</t>
  </si>
  <si>
    <t>Integrated Care Board Chief Executive or person to whom they have delegated sign-off</t>
  </si>
  <si>
    <t>Additional ICB(s) contacts if relevant</t>
  </si>
  <si>
    <t>Local Authority Chief Executive</t>
  </si>
  <si>
    <t>Local Authority Director of Adult Social Services (or equivalent)</t>
  </si>
  <si>
    <t>Better Care Fund Lead Official</t>
  </si>
  <si>
    <t>LA Section 151 Officer</t>
  </si>
  <si>
    <t>Please add further area contacts that you would wish to be included in official correspondence e.g. housing or trusts that have been part of the process --&gt;</t>
  </si>
  <si>
    <r>
      <t xml:space="preserve">Question Completion - When all questions have been answered and the validation boxes below have turned green, please send the template to the Better Care Fund Team </t>
    </r>
    <r>
      <rPr>
        <u/>
        <sz val="11"/>
        <color rgb="FF0000FF"/>
        <rFont val="Calibri"/>
        <family val="2"/>
        <scheme val="minor"/>
      </rPr>
      <t>england.bettercarefundteam@nhs.net</t>
    </r>
    <r>
      <rPr>
        <sz val="11"/>
        <color theme="1"/>
        <rFont val="Calibri"/>
        <family val="2"/>
        <scheme val="minor"/>
      </rPr>
      <t xml:space="preserve"> saving the file as 'Name HWB' for example 'County Durham HWB'. Please also copy in your Better Care Manager.</t>
    </r>
  </si>
  <si>
    <t>4. Capacity&amp;Demand</t>
  </si>
  <si>
    <t>6a. Expenditure</t>
  </si>
  <si>
    <t>&lt;&lt; Link to the Guidance sheet</t>
  </si>
  <si>
    <t>Total</t>
  </si>
  <si>
    <t>^^ Link back to top</t>
  </si>
  <si>
    <t>3. Summary</t>
  </si>
  <si>
    <t>Selected Health and Wellbeing Board:</t>
  </si>
  <si>
    <t>Income &amp; Expenditure</t>
  </si>
  <si>
    <t>Income &gt;&gt;</t>
  </si>
  <si>
    <t>Funding Sources</t>
  </si>
  <si>
    <t>Income Yr 1</t>
  </si>
  <si>
    <t>Income Yr 2</t>
  </si>
  <si>
    <t>Expenditure Yr 1</t>
  </si>
  <si>
    <t>Expenditure Yr 2</t>
  </si>
  <si>
    <t>Difference</t>
  </si>
  <si>
    <t>DFG</t>
  </si>
  <si>
    <t>Minimum NHS Contribution</t>
  </si>
  <si>
    <t>iBCF</t>
  </si>
  <si>
    <t>Additional LA Contribution</t>
  </si>
  <si>
    <t>Additional ICB Contribution</t>
  </si>
  <si>
    <t>Local Authority Discharge Funding</t>
  </si>
  <si>
    <t>ICB Discharge Funding</t>
  </si>
  <si>
    <t>Expenditure &gt;&gt;</t>
  </si>
  <si>
    <t>NHS Commissioned Out of Hospital spend from the minimum ICB allocation</t>
  </si>
  <si>
    <t>Yr 1</t>
  </si>
  <si>
    <t>Yr 2</t>
  </si>
  <si>
    <t>Minimum required spend</t>
  </si>
  <si>
    <t>Planned spend</t>
  </si>
  <si>
    <t>Adult Social Care services spend from the minimum ICB allocations</t>
  </si>
  <si>
    <t>Metrics &gt;&gt;</t>
  </si>
  <si>
    <t>Avoidable admissions</t>
  </si>
  <si>
    <t>Unplanned hospitalisation for chronic ambulatory care sensitive conditions
(Rate per 100,000 population)</t>
  </si>
  <si>
    <t>Falls</t>
  </si>
  <si>
    <t>2022-23 estimated</t>
  </si>
  <si>
    <t>2023-24 Plan</t>
  </si>
  <si>
    <t>Emergency hospital admissions due to falls in people aged 65 and over directly age standardised rate per 100,000.</t>
  </si>
  <si>
    <t>Indicator value</t>
  </si>
  <si>
    <t>Count</t>
  </si>
  <si>
    <t>Population</t>
  </si>
  <si>
    <t>Discharge to normal place of residence</t>
  </si>
  <si>
    <t>Residential Admissions</t>
  </si>
  <si>
    <t>Long-term support needs of older people (age 65 and over) met by admission to residential and nursing care homes, per 100,000 population</t>
  </si>
  <si>
    <t>Annual Rate</t>
  </si>
  <si>
    <t>Reablement</t>
  </si>
  <si>
    <t>Proportion of older people (65 and over) who were still at home 91 days after discharge from hospital into reablement / rehabilitation services</t>
  </si>
  <si>
    <t>Annual (%)</t>
  </si>
  <si>
    <t>Planning Requirements &gt;&gt;</t>
  </si>
  <si>
    <t>Theme</t>
  </si>
  <si>
    <t>Code</t>
  </si>
  <si>
    <t>Response</t>
  </si>
  <si>
    <t>NC1: Jointly agreed plan</t>
  </si>
  <si>
    <t>PR1</t>
  </si>
  <si>
    <t>PR2</t>
  </si>
  <si>
    <t>PR3</t>
  </si>
  <si>
    <t>NC2: Social Care Maintenance</t>
  </si>
  <si>
    <t>PR4</t>
  </si>
  <si>
    <t>NC3: NHS commissioned Out of Hospital Services</t>
  </si>
  <si>
    <t>PR5</t>
  </si>
  <si>
    <t>NC4: Implementing the BCF policy objectives</t>
  </si>
  <si>
    <t>PR6</t>
  </si>
  <si>
    <t>Agreed expenditure plan for all elements of the BCF</t>
  </si>
  <si>
    <t>PR7</t>
  </si>
  <si>
    <t>Metrics</t>
  </si>
  <si>
    <t>PR8</t>
  </si>
  <si>
    <t>Better Care Fund 2023-24 Capacity &amp; Demand Template</t>
  </si>
  <si>
    <t>3. Capacity &amp; Demand</t>
  </si>
  <si>
    <t>Guidance on completing this sheet is set out below, but should be read in conjunction with the guidance in the BCF planning requirements</t>
  </si>
  <si>
    <t>3.1 Demand - Hospital Discharge</t>
  </si>
  <si>
    <t xml:space="preserve">This section requires the Health &amp; Wellbeing Board to record expected monthly demand for supported discharge by discharge pathway. </t>
  </si>
  <si>
    <t>Data can be entered for individual hospital trusts that care for inpatients from the area. Multiple Trusts can be selected from the drop down list in column F. You will then be able to enter the number of expected discharges from each trust by Pathway for each month. The template aligns tothe pathways in the hospital discharge policy, but separates Pathway 1 (discharge home with new or additional support) into separate estimates of reablement, rehabiitation and short term domiciliary care)</t>
  </si>
  <si>
    <r>
      <rPr>
        <sz val="11"/>
        <color rgb="FF000000"/>
        <rFont val="Calibri"/>
        <family val="2"/>
      </rPr>
      <t>If there are any trusts taking a small percentage of local residents who are admitted to hospital, then please consider aggregating these trusts under a single line using the '</t>
    </r>
    <r>
      <rPr>
        <b/>
        <sz val="11"/>
        <color rgb="FF000000"/>
        <rFont val="Calibri"/>
        <family val="2"/>
      </rPr>
      <t>Other</t>
    </r>
    <r>
      <rPr>
        <sz val="11"/>
        <color rgb="FF000000"/>
        <rFont val="Calibri"/>
        <family val="2"/>
      </rPr>
      <t>' Trust option.</t>
    </r>
  </si>
  <si>
    <t xml:space="preserve">The table at the top of the screen will display total expected demand for the area by discharge pathway and by month. </t>
  </si>
  <si>
    <t>Estimated levels of discharge should draw on:</t>
  </si>
  <si>
    <t xml:space="preserve"> -  Estimated numbers of discharges by pathway at ICB level from NHS plans for 2023-24</t>
  </si>
  <si>
    <t xml:space="preserve"> -  Data from the NHSE Discharge Pathways Model.</t>
  </si>
  <si>
    <t xml:space="preserve"> - Management information from discharge hubs and local authority data on requests for care and assessment.</t>
  </si>
  <si>
    <t>You should enter the estimated number of discharges requiring each type of support for each month.</t>
  </si>
  <si>
    <t>3.2 Demand - Community</t>
  </si>
  <si>
    <t xml:space="preserve">This section collects expected demand for intermediate care services from community sources, such as multi-disciplinary teams, single points of access or 111. The template does not collect referrals by source, and you should input an overall estimate each month for the number of people requiring intermediate care or short term care (non-discharge) each month, split by different type of intermediate care. </t>
  </si>
  <si>
    <t xml:space="preserve">Further detail on definitions is provided in Appendix 2 of the Planning Requirements. </t>
  </si>
  <si>
    <t>The units can simply be the number of referrals.</t>
  </si>
  <si>
    <t>3.3 Capacity - Hospital Discharge</t>
  </si>
  <si>
    <t>This section collects expected capacity for services to support people being discharged from acute hospital. You should input the expected available capacity to support discharge across these different service types:</t>
  </si>
  <si>
    <t xml:space="preserve"> -  Social support (including VCS) </t>
  </si>
  <si>
    <t xml:space="preserve"> -  Reablement at Home</t>
  </si>
  <si>
    <t xml:space="preserve"> -  Rehabilitation at home</t>
  </si>
  <si>
    <t xml:space="preserve"> -  Short term domiciliary care</t>
  </si>
  <si>
    <t xml:space="preserve"> -  Reablement in a bedded setting</t>
  </si>
  <si>
    <t xml:space="preserve"> -  Rehabilitation in a bedded setting </t>
  </si>
  <si>
    <t xml:space="preserve"> -  Short-term residential/nursing care for someone likely to require a longer-term care home placement</t>
  </si>
  <si>
    <t>Please consider the below factors in determining the capacity calculation. Typically this will be (Caseload*days in month*max occupancy percentage)/average duration of service or length of stay</t>
  </si>
  <si>
    <t xml:space="preserve">Caseload (No. of people who can be looked after at any given time) </t>
  </si>
  <si>
    <t>Average stay (days) - The average length of time that a service is provided to people, or average length of stay in a bedded facility</t>
  </si>
  <si>
    <t>Please consider using median or mode for LoS where there are significant outliers</t>
  </si>
  <si>
    <t>Peak Occupancy (percentage) - What was the highest levels of occupany expressed as a percentage? This will usually apply to residential units, rather than care in a person's own home.  For services in a person's own home then this would need to take into account how many people, on average, that can be provided with services.</t>
  </si>
  <si>
    <t xml:space="preserve">At the end of each row, you should enter estimates for the percentage of the service in question that is commissioned by the local authority, the ICB and jointly. </t>
  </si>
  <si>
    <t xml:space="preserve">3.4 Capacity - Community </t>
  </si>
  <si>
    <t>This section collects expected capacity for community services. You should input the expected available capacity across the different service types.</t>
  </si>
  <si>
    <t>You should include expected available capacity across these service types for eligible referrals from community sources. This should cover all service intermediate care services to support recovery, including Urgent Community Response and VCS support. The template is split into 7 types of service:</t>
  </si>
  <si>
    <t xml:space="preserve"> -  Social support (including VCS)</t>
  </si>
  <si>
    <t xml:space="preserve"> -  Urgent Community Response</t>
  </si>
  <si>
    <t xml:space="preserve"> -  Reablement at home </t>
  </si>
  <si>
    <t xml:space="preserve"> -  Other short-term social care</t>
  </si>
  <si>
    <t>Peak Occupancy (percentage) - What was the highest levels of occupany expressed as a percentage? This will usually apply to residential units, rather than care in a person's own home.  For services in a person's own home then this would need to
take into account how many people, on average, that can be provided with services.</t>
  </si>
  <si>
    <t>Virtual wards should not form part of capacity and demand plans because they represent acute, rather than intermediate, care. Where recording a virtual ward as a referral source, pease select the relevant trust from the list. Further guidance on all sections is available in Appendix 2 of the BCF Planning Requirements.</t>
  </si>
  <si>
    <t>Overall Spend (BCF &amp; Non BCF)</t>
  </si>
  <si>
    <t>2023-24</t>
  </si>
  <si>
    <t>2024-25</t>
  </si>
  <si>
    <t>Totals Summary (autopopulated)</t>
  </si>
  <si>
    <t>0: Low level support for simple hospital discharges - e.g. Voluntary or Community Sector support - (D2A Pathway 0)</t>
  </si>
  <si>
    <t>1: Reablement in a persons own home to support discharge (D2A Pathway 1)</t>
  </si>
  <si>
    <t>2: Step down beds (D2A pathway 2)</t>
  </si>
  <si>
    <t>3: Discharge from hospital (with reablement) to long term residential care (Discharge to assess pathway 3)</t>
  </si>
  <si>
    <t>Any assumptions made. 
Please include your considerations and assumptions for Length of Stay and average numbers of hours committed to a homecare package that have been used to derive the number of expected packages.</t>
  </si>
  <si>
    <t>BCF related spend</t>
  </si>
  <si>
    <t>!!Click on the filter box below to select Trust first!!</t>
  </si>
  <si>
    <t>Demand - Hospital Discharge</t>
  </si>
  <si>
    <r>
      <t xml:space="preserve">Trust Referral Source                                         </t>
    </r>
    <r>
      <rPr>
        <b/>
        <sz val="12"/>
        <color rgb="FFFFFF00"/>
        <rFont val="Calibri"/>
        <family val="2"/>
        <scheme val="minor"/>
      </rPr>
      <t>(Select as many as you need)</t>
    </r>
  </si>
  <si>
    <t>Pathway</t>
  </si>
  <si>
    <t>(Please select Trust/s…...)</t>
  </si>
  <si>
    <t>Social support (including VCS) (pathway 0)</t>
  </si>
  <si>
    <t>5QT</t>
  </si>
  <si>
    <t>AIREDALE NHS FOUNDATION TRUST</t>
  </si>
  <si>
    <t>R0A</t>
  </si>
  <si>
    <t>ALDER HEY CHILDREN'S NHS FOUNDATION TRUST</t>
  </si>
  <si>
    <t>R0B</t>
  </si>
  <si>
    <t>ASHFORD AND ST PETER'S HOSPITALS NHS FOUNDATION TRUST</t>
  </si>
  <si>
    <t>R0D</t>
  </si>
  <si>
    <t>AVON AND WILTSHIRE MENTAL HEALTH PARTNERSHIP NHS TRUST</t>
  </si>
  <si>
    <t>R1F</t>
  </si>
  <si>
    <t>BARKING, HAVERING AND REDBRIDGE UNIVERSITY HOSPITALS NHS TRUST</t>
  </si>
  <si>
    <t>R1H</t>
  </si>
  <si>
    <t>BARNET, ENFIELD AND HARINGEY MENTAL HEALTH NHS TRUST</t>
  </si>
  <si>
    <t>R1K</t>
  </si>
  <si>
    <t>BARNSLEY HOSPITAL NHS FOUNDATION TRUST</t>
  </si>
  <si>
    <t>RA2</t>
  </si>
  <si>
    <t>BARTS HEALTH NHS TRUST</t>
  </si>
  <si>
    <t>RA3</t>
  </si>
  <si>
    <t>BEDFORDSHIRE HOSPITALS NHS FOUNDATION TRUST</t>
  </si>
  <si>
    <t>RA4</t>
  </si>
  <si>
    <t>BERKSHIRE HEALTHCARE NHS FOUNDATION TRUST</t>
  </si>
  <si>
    <t>RA7</t>
  </si>
  <si>
    <t>BIRMINGHAM AND SOLIHULL MENTAL HEALTH NHS FOUNDATION TRUST</t>
  </si>
  <si>
    <t>RA9</t>
  </si>
  <si>
    <t>BIRMINGHAM COMMUNITY HEALTHCARE NHS FOUNDATION TRUST</t>
  </si>
  <si>
    <t>RAE</t>
  </si>
  <si>
    <t>BIRMINGHAM WOMEN'S AND CHILDREN'S NHS FOUNDATION TRUST</t>
  </si>
  <si>
    <t>RAJ</t>
  </si>
  <si>
    <t>BLACK COUNTRY HEALTHCARE NHS FOUNDATION TRUST</t>
  </si>
  <si>
    <t>RAL</t>
  </si>
  <si>
    <t>BLACKPOOL TEACHING HOSPITALS NHS FOUNDATION TRUST</t>
  </si>
  <si>
    <t>RAN</t>
  </si>
  <si>
    <t>BOLTON NHS FOUNDATION TRUST</t>
  </si>
  <si>
    <t>RAP</t>
  </si>
  <si>
    <t>BRADFORD DISTRICT CARE NHS FOUNDATION TRUST</t>
  </si>
  <si>
    <t>RAS</t>
  </si>
  <si>
    <t>BRADFORD TEACHING HOSPITALS NHS FOUNDATION TRUST</t>
  </si>
  <si>
    <t>RAX</t>
  </si>
  <si>
    <t>BRIDGEWATER COMMUNITY HEALTHCARE NHS FOUNDATION TRUST</t>
  </si>
  <si>
    <t>RBA</t>
  </si>
  <si>
    <t>BUCKINGHAMSHIRE HEALTHCARE NHS TRUST</t>
  </si>
  <si>
    <t>RBB</t>
  </si>
  <si>
    <t>CALDERDALE AND HUDDERSFIELD NHS FOUNDATION TRUST</t>
  </si>
  <si>
    <t>RBD</t>
  </si>
  <si>
    <t>CAMBRIDGE UNIVERSITY HOSPITALS NHS FOUNDATION TRUST</t>
  </si>
  <si>
    <t>RBF</t>
  </si>
  <si>
    <t>CAMBRIDGESHIRE AND PETERBOROUGH NHS FOUNDATION TRUST</t>
  </si>
  <si>
    <t>RBK</t>
  </si>
  <si>
    <t>CAMBRIDGESHIRE COMMUNITY SERVICES NHS TRUST</t>
  </si>
  <si>
    <t>RBL</t>
  </si>
  <si>
    <t>CAMDEN AND ISLINGTON NHS FOUNDATION TRUST</t>
  </si>
  <si>
    <t>RBN</t>
  </si>
  <si>
    <t>CENTRAL AND NORTH WEST LONDON NHS FOUNDATION TRUST</t>
  </si>
  <si>
    <t>RBQ</t>
  </si>
  <si>
    <t>CENTRAL LONDON COMMUNITY HEALTHCARE NHS TRUST</t>
  </si>
  <si>
    <t>RBS</t>
  </si>
  <si>
    <t>CHELSEA AND WESTMINSTER HOSPITAL NHS FOUNDATION TRUST</t>
  </si>
  <si>
    <t>RBT</t>
  </si>
  <si>
    <t>CHESHIRE AND WIRRAL PARTNERSHIP NHS FOUNDATION TRUST</t>
  </si>
  <si>
    <t>RBV</t>
  </si>
  <si>
    <t>CHESTERFIELD ROYAL HOSPITAL NHS FOUNDATION TRUST</t>
  </si>
  <si>
    <t>RBZ</t>
  </si>
  <si>
    <t>CORNWALL PARTNERSHIP NHS FOUNDATION TRUST</t>
  </si>
  <si>
    <t>RC1</t>
  </si>
  <si>
    <t>COUNTESS OF CHESTER HOSPITAL NHS FOUNDATION TRUST</t>
  </si>
  <si>
    <t>RC3</t>
  </si>
  <si>
    <t>COUNTY DURHAM AND DARLINGTON NHS FOUNDATION TRUST</t>
  </si>
  <si>
    <t>RC9</t>
  </si>
  <si>
    <t>COVENTRY AND WARWICKSHIRE PARTNERSHIP NHS TRUST</t>
  </si>
  <si>
    <t>RCB</t>
  </si>
  <si>
    <t>CROYDON HEALTH SERVICES NHS TRUST</t>
  </si>
  <si>
    <t>RCC</t>
  </si>
  <si>
    <t>CUMBRIA, NORTHUMBERLAND, TYNE AND WEAR NHS FOUNDATION TRUST</t>
  </si>
  <si>
    <t>RCD</t>
  </si>
  <si>
    <t>DARTFORD AND GRAVESHAM NHS TRUST</t>
  </si>
  <si>
    <t>RCF</t>
  </si>
  <si>
    <t>DERBYSHIRE COMMUNITY HEALTH SERVICES NHS FOUNDATION TRUST</t>
  </si>
  <si>
    <t>RCU</t>
  </si>
  <si>
    <t>DERBYSHIRE HEALTHCARE NHS FOUNDATION TRUST</t>
  </si>
  <si>
    <t>RCX</t>
  </si>
  <si>
    <t>DEVON PARTNERSHIP NHS TRUST</t>
  </si>
  <si>
    <t>RD1</t>
  </si>
  <si>
    <t>DONCASTER AND BASSETLAW TEACHING HOSPITALS NHS FOUNDATION TRUST</t>
  </si>
  <si>
    <t>RD3</t>
  </si>
  <si>
    <t>DORSET COUNTY HOSPITAL NHS FOUNDATION TRUST</t>
  </si>
  <si>
    <t>RD7</t>
  </si>
  <si>
    <t>DORSET HEALTHCARE UNIVERSITY NHS FOUNDATION TRUST</t>
  </si>
  <si>
    <t>RD8</t>
  </si>
  <si>
    <t>DUDLEY INTEGRATED HEALTH AND CARE NHS TRUST</t>
  </si>
  <si>
    <t>RDD</t>
  </si>
  <si>
    <t>EAST AND NORTH HERTFORDSHIRE NHS TRUST</t>
  </si>
  <si>
    <t>RDE</t>
  </si>
  <si>
    <t>EAST CHESHIRE NHS TRUST</t>
  </si>
  <si>
    <t>RDU</t>
  </si>
  <si>
    <t>EAST KENT HOSPITALS UNIVERSITY NHS FOUNDATION TRUST</t>
  </si>
  <si>
    <t>RDZ</t>
  </si>
  <si>
    <t>EAST LANCASHIRE HOSPITALS NHS TRUST</t>
  </si>
  <si>
    <t>RE9</t>
  </si>
  <si>
    <t>EAST LONDON NHS FOUNDATION TRUST</t>
  </si>
  <si>
    <t>REF</t>
  </si>
  <si>
    <t>EAST SUFFOLK AND NORTH ESSEX NHS FOUNDATION TRUST</t>
  </si>
  <si>
    <t>REM</t>
  </si>
  <si>
    <t>EAST SUSSEX HEALTHCARE NHS TRUST</t>
  </si>
  <si>
    <t>REN</t>
  </si>
  <si>
    <t>EPSOM AND ST HELIER UNIVERSITY HOSPITALS NHS TRUST</t>
  </si>
  <si>
    <t>REP</t>
  </si>
  <si>
    <t>ESSEX PARTNERSHIP UNIVERSITY NHS FOUNDATION TRUST</t>
  </si>
  <si>
    <t>RET</t>
  </si>
  <si>
    <t>FRIMLEY HEALTH NHS FOUNDATION TRUST</t>
  </si>
  <si>
    <t>RF4</t>
  </si>
  <si>
    <t>GATESHEAD HEALTH NHS FOUNDATION TRUST</t>
  </si>
  <si>
    <t>RFF</t>
  </si>
  <si>
    <t>GEORGE ELIOT HOSPITAL NHS TRUST</t>
  </si>
  <si>
    <t>RFR</t>
  </si>
  <si>
    <t>GLOUCESTERSHIRE HEALTH AND CARE NHS FOUNDATION TRUST</t>
  </si>
  <si>
    <t>RFS</t>
  </si>
  <si>
    <t>GLOUCESTERSHIRE HOSPITALS NHS FOUNDATION TRUST</t>
  </si>
  <si>
    <t>RFW</t>
  </si>
  <si>
    <t>GREAT ORMOND STREET HOSPITAL FOR CHILDREN NHS FOUNDATION TRUST</t>
  </si>
  <si>
    <t>RGC</t>
  </si>
  <si>
    <t>GREAT WESTERN HOSPITALS NHS FOUNDATION TRUST</t>
  </si>
  <si>
    <t>RGM</t>
  </si>
  <si>
    <t>GREATER MANCHESTER MENTAL HEALTH NHS FOUNDATION TRUST</t>
  </si>
  <si>
    <t>RGN</t>
  </si>
  <si>
    <t>GUY'S AND ST THOMAS' NHS FOUNDATION TRUST</t>
  </si>
  <si>
    <t>RGP</t>
  </si>
  <si>
    <t>HAMPSHIRE HOSPITALS NHS FOUNDATION TRUST</t>
  </si>
  <si>
    <t>RGQ</t>
  </si>
  <si>
    <t>HARROGATE AND DISTRICT NHS FOUNDATION TRUST</t>
  </si>
  <si>
    <t>RGR</t>
  </si>
  <si>
    <t>HEREFORDSHIRE AND WORCESTERSHIRE HEALTH AND CARE NHS TRUST</t>
  </si>
  <si>
    <t>RGT</t>
  </si>
  <si>
    <t>HERTFORDSHIRE COMMUNITY NHS TRUST</t>
  </si>
  <si>
    <t>RGZ</t>
  </si>
  <si>
    <t>HERTFORDSHIRE PARTNERSHIP UNIVERSITY NHS FOUNDATION TRUST</t>
  </si>
  <si>
    <t>RH5</t>
  </si>
  <si>
    <t>HOMERTON HEALTHCARE NHS FOUNDATION TRUST</t>
  </si>
  <si>
    <t>RH8</t>
  </si>
  <si>
    <t>HOUNSLOW AND RICHMOND COMMUNITY HEALTHCARE NHS TRUST</t>
  </si>
  <si>
    <t>RHM</t>
  </si>
  <si>
    <t>HULL UNIVERSITY TEACHING HOSPITALS NHS TRUST</t>
  </si>
  <si>
    <t>RHQ</t>
  </si>
  <si>
    <t>HUMBER TEACHING NHS FOUNDATION TRUST</t>
  </si>
  <si>
    <t>RHU</t>
  </si>
  <si>
    <t>IMPERIAL COLLEGE HEALTHCARE NHS TRUST</t>
  </si>
  <si>
    <t>RHW</t>
  </si>
  <si>
    <t>ISLE OF WIGHT NHS TRUST</t>
  </si>
  <si>
    <t>RJ1</t>
  </si>
  <si>
    <t>JAMES PAGET UNIVERSITY HOSPITALS NHS FOUNDATION TRUST</t>
  </si>
  <si>
    <t>RJ2</t>
  </si>
  <si>
    <t>KENT AND MEDWAY NHS AND SOCIAL CARE PARTNERSHIP TRUST</t>
  </si>
  <si>
    <t>RJ5</t>
  </si>
  <si>
    <t>KENT COMMUNITY HEALTH NHS FOUNDATION TRUST</t>
  </si>
  <si>
    <t>RJ6</t>
  </si>
  <si>
    <t>KETTERING GENERAL HOSPITAL NHS FOUNDATION TRUST</t>
  </si>
  <si>
    <t>RJ7</t>
  </si>
  <si>
    <t>KING'S COLLEGE HOSPITAL NHS FOUNDATION TRUST</t>
  </si>
  <si>
    <t>RJC</t>
  </si>
  <si>
    <t>KINGSTON HOSPITAL NHS FOUNDATION TRUST</t>
  </si>
  <si>
    <t>RJD</t>
  </si>
  <si>
    <t>LANCASHIRE &amp; SOUTH CUMBRIA NHS FOUNDATION TRUST</t>
  </si>
  <si>
    <t>RJE</t>
  </si>
  <si>
    <t>LANCASHIRE TEACHING HOSPITALS NHS FOUNDATION TRUST</t>
  </si>
  <si>
    <t>RJF</t>
  </si>
  <si>
    <t>LEEDS AND YORK PARTNERSHIP NHS FOUNDATION TRUST</t>
  </si>
  <si>
    <t>RJL</t>
  </si>
  <si>
    <t>LEEDS COMMUNITY HEALTHCARE NHS TRUST</t>
  </si>
  <si>
    <t>RJN</t>
  </si>
  <si>
    <t>LEEDS TEACHING HOSPITALS NHS TRUST</t>
  </si>
  <si>
    <t>RJR</t>
  </si>
  <si>
    <t>LEICESTERSHIRE PARTNERSHIP NHS TRUST</t>
  </si>
  <si>
    <t>RJZ</t>
  </si>
  <si>
    <t>LEWISHAM AND GREENWICH NHS TRUST</t>
  </si>
  <si>
    <t>RK5</t>
  </si>
  <si>
    <t>LINCOLNSHIRE COMMUNITY HEALTH SERVICES NHS TRUST</t>
  </si>
  <si>
    <t>RK9</t>
  </si>
  <si>
    <t>LINCOLNSHIRE PARTNERSHIP NHS FOUNDATION TRUST</t>
  </si>
  <si>
    <t>RKB</t>
  </si>
  <si>
    <t>LIVERPOOL HEART AND CHEST HOSPITAL NHS FOUNDATION TRUST</t>
  </si>
  <si>
    <t>RKE</t>
  </si>
  <si>
    <t>LIVERPOOL UNIVERSITY HOSPITALS NHS FOUNDATION TRUST</t>
  </si>
  <si>
    <t>RL1</t>
  </si>
  <si>
    <t>LIVERPOOL WOMEN'S NHS FOUNDATION TRUST</t>
  </si>
  <si>
    <t>RL4</t>
  </si>
  <si>
    <t>LONDON NORTH WEST UNIVERSITY HEALTHCARE NHS TRUST</t>
  </si>
  <si>
    <t>RLN</t>
  </si>
  <si>
    <t>MAIDSTONE AND TUNBRIDGE WELLS NHS TRUST</t>
  </si>
  <si>
    <t>RLQ</t>
  </si>
  <si>
    <t>MANCHESTER UNIVERSITY NHS FOUNDATION TRUST</t>
  </si>
  <si>
    <t>RLT</t>
  </si>
  <si>
    <t>MEDWAY NHS FOUNDATION TRUST</t>
  </si>
  <si>
    <t>RLU</t>
  </si>
  <si>
    <t>MERSEY CARE NHS FOUNDATION TRUST</t>
  </si>
  <si>
    <t>RM1</t>
  </si>
  <si>
    <t>MID AND SOUTH ESSEX NHS FOUNDATION TRUST</t>
  </si>
  <si>
    <t>RM2</t>
  </si>
  <si>
    <t>MID CHESHIRE HOSPITALS NHS FOUNDATION TRUST</t>
  </si>
  <si>
    <t>RM3</t>
  </si>
  <si>
    <t>MID YORKSHIRE HOSPITALS NHS TRUST</t>
  </si>
  <si>
    <t>RM4</t>
  </si>
  <si>
    <t>MIDLANDS PARTNERSHIP NHS FOUNDATION TRUST</t>
  </si>
  <si>
    <t>RMC</t>
  </si>
  <si>
    <t>MILTON KEYNES UNIVERSITY HOSPITAL NHS FOUNDATION TRUST</t>
  </si>
  <si>
    <t>RMP</t>
  </si>
  <si>
    <t>MOORFIELDS EYE HOSPITAL NHS FOUNDATION TRUST</t>
  </si>
  <si>
    <t>RN1</t>
  </si>
  <si>
    <t>NORFOLK AND NORWICH UNIVERSITY HOSPITALS NHS FOUNDATION TRUST</t>
  </si>
  <si>
    <t>RN3</t>
  </si>
  <si>
    <t>NORFOLK AND SUFFOLK NHS FOUNDATION TRUST</t>
  </si>
  <si>
    <t>RN5</t>
  </si>
  <si>
    <t>NORFOLK COMMUNITY HEALTH AND CARE NHS TRUST</t>
  </si>
  <si>
    <t>RN7</t>
  </si>
  <si>
    <t>NORTH BRISTOL NHS TRUST</t>
  </si>
  <si>
    <t>RNA</t>
  </si>
  <si>
    <t>NORTH CUMBRIA INTEGRATED CARE NHS FOUNDATION TRUST</t>
  </si>
  <si>
    <t>RNH</t>
  </si>
  <si>
    <t>NORTH EAST LONDON NHS FOUNDATION TRUST</t>
  </si>
  <si>
    <t>RNJ</t>
  </si>
  <si>
    <t>NORTH MIDDLESEX UNIVERSITY HOSPITAL NHS TRUST</t>
  </si>
  <si>
    <t>RNL</t>
  </si>
  <si>
    <t>NORTH STAFFORDSHIRE COMBINED HEALTHCARE NHS TRUST</t>
  </si>
  <si>
    <t>RNN</t>
  </si>
  <si>
    <t>NORTH TEES AND HARTLEPOOL NHS FOUNDATION TRUST</t>
  </si>
  <si>
    <t>RNQ</t>
  </si>
  <si>
    <t>NORTH WEST ANGLIA NHS FOUNDATION TRUST</t>
  </si>
  <si>
    <t>RNS</t>
  </si>
  <si>
    <t>NORTHAMPTON GENERAL HOSPITAL NHS TRUST</t>
  </si>
  <si>
    <t>RNZ</t>
  </si>
  <si>
    <t>NORTHAMPTONSHIRE HEALTHCARE NHS FOUNDATION TRUST</t>
  </si>
  <si>
    <t>RP4</t>
  </si>
  <si>
    <t>NORTHERN CARE ALLIANCE NHS FOUNDATION TRUST</t>
  </si>
  <si>
    <t>RP5</t>
  </si>
  <si>
    <t>NORTHERN LINCOLNSHIRE AND GOOLE NHS FOUNDATION TRUST</t>
  </si>
  <si>
    <t>RP6</t>
  </si>
  <si>
    <t>NORTHUMBRIA HEALTHCARE NHS FOUNDATION TRUST</t>
  </si>
  <si>
    <t>RPA</t>
  </si>
  <si>
    <t>NOTTINGHAM UNIVERSITY HOSPITALS NHS TRUST</t>
  </si>
  <si>
    <t>RPC</t>
  </si>
  <si>
    <t>NOTTINGHAMSHIRE HEALTHCARE NHS FOUNDATION TRUST</t>
  </si>
  <si>
    <t>RPL</t>
  </si>
  <si>
    <t>OXFORD HEALTH NHS FOUNDATION TRUST</t>
  </si>
  <si>
    <t>RPR</t>
  </si>
  <si>
    <t>OXFORD UNIVERSITY HOSPITALS NHS FOUNDATION TRUST</t>
  </si>
  <si>
    <t>RPY</t>
  </si>
  <si>
    <t>OXLEAS NHS FOUNDATION TRUST</t>
  </si>
  <si>
    <t>RQ3</t>
  </si>
  <si>
    <t>PENNINE CARE NHS FOUNDATION TRUST</t>
  </si>
  <si>
    <t>RQ6</t>
  </si>
  <si>
    <t>PORTSMOUTH HOSPITALS UNIVERSITY NATIONAL HEALTH SERVICE TRUST</t>
  </si>
  <si>
    <t>RQ8</t>
  </si>
  <si>
    <t>QUEEN VICTORIA HOSPITAL NHS FOUNDATION TRUST</t>
  </si>
  <si>
    <t>RQM</t>
  </si>
  <si>
    <t>ROTHERHAM DONCASTER AND SOUTH HUMBER NHS FOUNDATION TRUST</t>
  </si>
  <si>
    <t>RQN</t>
  </si>
  <si>
    <t>ROYAL BERKSHIRE NHS FOUNDATION TRUST</t>
  </si>
  <si>
    <t>RQQ</t>
  </si>
  <si>
    <t>ROYAL CORNWALL HOSPITALS NHS TRUST</t>
  </si>
  <si>
    <t>RQW</t>
  </si>
  <si>
    <t>ROYAL DEVON UNIVERSITY HEALTHCARE NHS FOUNDATION TRUST</t>
  </si>
  <si>
    <t>RQX</t>
  </si>
  <si>
    <t>ROYAL FREE LONDON NHS FOUNDATION TRUST</t>
  </si>
  <si>
    <t>RR1</t>
  </si>
  <si>
    <t>ROYAL NATIONAL ORTHOPAEDIC HOSPITAL NHS TRUST</t>
  </si>
  <si>
    <t>RR7</t>
  </si>
  <si>
    <t>ROYAL PAPWORTH HOSPITAL NHS FOUNDATION TRUST</t>
  </si>
  <si>
    <t>RR8</t>
  </si>
  <si>
    <t>ROYAL SURREY COUNTY HOSPITAL NHS FOUNDATION TRUST</t>
  </si>
  <si>
    <t>RRF</t>
  </si>
  <si>
    <t>ROYAL UNITED HOSPITALS BATH NHS FOUNDATION TRUST</t>
  </si>
  <si>
    <t>RRJ</t>
  </si>
  <si>
    <t>SALISBURY NHS FOUNDATION TRUST</t>
  </si>
  <si>
    <t>RRK</t>
  </si>
  <si>
    <t>SANDWELL AND WEST BIRMINGHAM HOSPITALS NHS TRUST</t>
  </si>
  <si>
    <t>RRV</t>
  </si>
  <si>
    <t>SHEFFIELD CHILDREN'S NHS FOUNDATION TRUST</t>
  </si>
  <si>
    <t>RT3</t>
  </si>
  <si>
    <t>SHEFFIELD HEALTH &amp; SOCIAL CARE NHS FOUNDATION TRUST</t>
  </si>
  <si>
    <t>RTD</t>
  </si>
  <si>
    <t>SHEFFIELD TEACHING HOSPITALS NHS FOUNDATION TRUST</t>
  </si>
  <si>
    <t>RTE</t>
  </si>
  <si>
    <t>SHERWOOD FOREST HOSPITALS NHS FOUNDATION TRUST</t>
  </si>
  <si>
    <t>RTF</t>
  </si>
  <si>
    <t>SHROPSHIRE COMMUNITY HEALTH NHS TRUST</t>
  </si>
  <si>
    <t>RTG</t>
  </si>
  <si>
    <t>SOLENT NHS TRUST</t>
  </si>
  <si>
    <t>RTH</t>
  </si>
  <si>
    <t>SOMERSET NHS FOUNDATION TRUST</t>
  </si>
  <si>
    <t>RTK</t>
  </si>
  <si>
    <t>SOUTH LONDON AND MAUDSLEY NHS FOUNDATION TRUST</t>
  </si>
  <si>
    <t>RTP</t>
  </si>
  <si>
    <t>SOUTH TEES HOSPITALS NHS FOUNDATION TRUST</t>
  </si>
  <si>
    <t>RTR</t>
  </si>
  <si>
    <t>SOUTH TYNESIDE AND SUNDERLAND NHS FOUNDATION TRUST</t>
  </si>
  <si>
    <t>RTX</t>
  </si>
  <si>
    <t>SOUTH WARWICKSHIRE UNIVERSITY NHS FOUNDATION TRUST</t>
  </si>
  <si>
    <t>RV8</t>
  </si>
  <si>
    <t>SOUTH WEST LONDON AND ST GEORGE'S MENTAL HEALTH NHS TRUST</t>
  </si>
  <si>
    <t>RVJ</t>
  </si>
  <si>
    <t>SOUTH WEST YORKSHIRE PARTNERSHIP NHS FOUNDATION TRUST</t>
  </si>
  <si>
    <t>RVL</t>
  </si>
  <si>
    <t>SOUTHERN HEALTH NHS FOUNDATION TRUST</t>
  </si>
  <si>
    <t>RVR</t>
  </si>
  <si>
    <t>SOUTHPORT AND ORMSKIRK HOSPITAL NHS TRUST</t>
  </si>
  <si>
    <t>RVV</t>
  </si>
  <si>
    <t>ST GEORGE'S UNIVERSITY HOSPITALS NHS FOUNDATION TRUST</t>
  </si>
  <si>
    <t>RVW</t>
  </si>
  <si>
    <t>ST HELENS AND KNOWSLEY TEACHING HOSPITALS NHS TRUST</t>
  </si>
  <si>
    <t>RVY</t>
  </si>
  <si>
    <t>STOCKPORT NHS FOUNDATION TRUST</t>
  </si>
  <si>
    <t>RW3</t>
  </si>
  <si>
    <t>SURREY AND BORDERS PARTNERSHIP NHS FOUNDATION TRUST</t>
  </si>
  <si>
    <t>RW6</t>
  </si>
  <si>
    <t>SURREY AND SUSSEX HEALTHCARE NHS TRUST</t>
  </si>
  <si>
    <t>RWA</t>
  </si>
  <si>
    <t>SUSSEX COMMUNITY NHS FOUNDATION TRUST</t>
  </si>
  <si>
    <t>RWD</t>
  </si>
  <si>
    <t>SUSSEX PARTNERSHIP NHS FOUNDATION TRUST</t>
  </si>
  <si>
    <t>RWE</t>
  </si>
  <si>
    <t>TAMESIDE AND GLOSSOP INTEGRATED CARE NHS FOUNDATION TRUST</t>
  </si>
  <si>
    <t>RWF</t>
  </si>
  <si>
    <t>TAVISTOCK AND PORTMAN NHS FOUNDATION TRUST</t>
  </si>
  <si>
    <t>RWG</t>
  </si>
  <si>
    <t>TEES, ESK AND WEAR VALLEYS NHS FOUNDATION TRUST</t>
  </si>
  <si>
    <t>RWH</t>
  </si>
  <si>
    <t>THE CHRISTIE NHS FOUNDATION TRUST</t>
  </si>
  <si>
    <t>RWJ</t>
  </si>
  <si>
    <t>THE CLATTERBRIDGE CANCER CENTRE NHS FOUNDATION TRUST</t>
  </si>
  <si>
    <t>RWP</t>
  </si>
  <si>
    <t>THE DUDLEY GROUP NHS FOUNDATION TRUST</t>
  </si>
  <si>
    <t>RWW</t>
  </si>
  <si>
    <t>THE HILLINGDON HOSPITALS NHS FOUNDATION TRUST</t>
  </si>
  <si>
    <t>RWY</t>
  </si>
  <si>
    <t>THE NEWCASTLE UPON TYNE HOSPITALS NHS FOUNDATION TRUST</t>
  </si>
  <si>
    <t>RX1</t>
  </si>
  <si>
    <t>THE PRINCESS ALEXANDRA HOSPITAL NHS TRUST</t>
  </si>
  <si>
    <t>RXC</t>
  </si>
  <si>
    <t>THE QUEEN ELIZABETH HOSPITAL, KING'S LYNN, NHS FOUNDATION TRUST</t>
  </si>
  <si>
    <t>RXF</t>
  </si>
  <si>
    <t>THE ROBERT JONES AND AGNES HUNT ORTHOPAEDIC HOSPITAL NHS FOUNDATION TRUST</t>
  </si>
  <si>
    <t>RXH</t>
  </si>
  <si>
    <t>THE ROTHERHAM NHS FOUNDATION TRUST</t>
  </si>
  <si>
    <t>RXK</t>
  </si>
  <si>
    <t>THE ROYAL MARSDEN NHS FOUNDATION TRUST</t>
  </si>
  <si>
    <t>RXL</t>
  </si>
  <si>
    <t>THE ROYAL ORTHOPAEDIC HOSPITAL NHS FOUNDATION TRUST</t>
  </si>
  <si>
    <t>RXN</t>
  </si>
  <si>
    <t>THE ROYAL WOLVERHAMPTON NHS TRUST</t>
  </si>
  <si>
    <t>RXP</t>
  </si>
  <si>
    <t>THE SHREWSBURY AND TELFORD HOSPITAL NHS TRUST</t>
  </si>
  <si>
    <t>RXQ</t>
  </si>
  <si>
    <t>THE WALTON CENTRE NHS FOUNDATION TRUST</t>
  </si>
  <si>
    <t>RXR</t>
  </si>
  <si>
    <t>TORBAY AND SOUTH DEVON NHS FOUNDATION TRUST</t>
  </si>
  <si>
    <t>RXW</t>
  </si>
  <si>
    <t>UNITED LINCOLNSHIRE HOSPITALS NHS TRUST</t>
  </si>
  <si>
    <t>RYH</t>
  </si>
  <si>
    <t>UNIVERSITY COLLEGE LONDON HOSPITALS NHS FOUNDATION TRUST</t>
  </si>
  <si>
    <t>RYJ</t>
  </si>
  <si>
    <t>UNIVERSITY HOSPITAL SOUTHAMPTON NHS FOUNDATION TRUST</t>
  </si>
  <si>
    <t>RYQ</t>
  </si>
  <si>
    <t>UNIVERSITY HOSPITALS BIRMINGHAM NHS FOUNDATION TRUST</t>
  </si>
  <si>
    <t>RYR</t>
  </si>
  <si>
    <t>UNIVERSITY HOSPITALS BRISTOL AND WESTON NHS FOUNDATION TRUST</t>
  </si>
  <si>
    <t>UNIVERSITY HOSPITALS COVENTRY AND WARWICKSHIRE NHS TRUST</t>
  </si>
  <si>
    <t>UNIVERSITY HOSPITALS DORSET NHS FOUNDATION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</si>
  <si>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</si>
  <si>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</si>
  <si>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</si>
  <si>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</si>
  <si>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</si>
  <si>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UNIVERSITY HOSPITALS SUSSEX NHS FOUNDATION TRUST</t>
  </si>
  <si>
    <t>WALSALL HEALTHCARE NHS TRUST</t>
  </si>
  <si>
    <t>WARRINGTON AND HALTON TEACHING HOSPITALS NHS FOUNDATION TRUST</t>
  </si>
  <si>
    <t>WEST HERTFORDSHIRE TEACHING HOSPITALS NHS TRUST</t>
  </si>
  <si>
    <t>WEST LONDON NHS TRUST</t>
  </si>
  <si>
    <t>WEST SUFFOLK NHS FOUNDATION TRUST</t>
  </si>
  <si>
    <t>WHITTINGTON HEALTH NHS TRUST</t>
  </si>
  <si>
    <t>WIRRAL COMMUNITY HEALTH AND CARE NHS FOUNDATION TRUST</t>
  </si>
  <si>
    <t>WIRRAL UNIVERSITY TEACHING HOSPITAL NHS FOUNDATION TRUST</t>
  </si>
  <si>
    <t>WORCESTERSHIRE ACUTE HOSPITALS NHS TRUST</t>
  </si>
  <si>
    <t>WRIGHTINGTON, WIGAN AND LEIGH NHS FOUNDATION TRUST</t>
  </si>
  <si>
    <t>WYE VALLEY NHS TRUST</t>
  </si>
  <si>
    <t>YEOVIL DISTRICT HOSPITAL NHS FOUNDATION TRUST</t>
  </si>
  <si>
    <t>YORK AND SCARBOROUGH TEACHING HOSPITALS NHS FOUNDATION TRUST</t>
  </si>
  <si>
    <t>OTHER</t>
  </si>
  <si>
    <t>Reablement at home  (pathway 1)</t>
  </si>
  <si>
    <t>Rehabilitation at home (pathway 1)</t>
  </si>
  <si>
    <t>Short term domiciliary care (pathway 1)</t>
  </si>
  <si>
    <t>Reablement in a bedded setting (pathway 2)</t>
  </si>
  <si>
    <t>Rehabilitation in a bedded setting (pathway 2)</t>
  </si>
  <si>
    <t>Short-term residential/nursing care for someone likely to require a longer-term care home placement (pathway 3)</t>
  </si>
  <si>
    <t>Totals</t>
  </si>
  <si>
    <t>Total:</t>
  </si>
  <si>
    <t>Demand - Intermediate Care</t>
  </si>
  <si>
    <t>Service Type</t>
  </si>
  <si>
    <t>Social support (including VCS)</t>
  </si>
  <si>
    <t>Urgent Community Response</t>
  </si>
  <si>
    <t>Reablement at home</t>
  </si>
  <si>
    <t>Rehabilitation at home</t>
  </si>
  <si>
    <t>Reablement in a bedded setting</t>
  </si>
  <si>
    <t xml:space="preserve">Rehabilitation in a bedded setting </t>
  </si>
  <si>
    <t>Other short-term social care</t>
  </si>
  <si>
    <t>Capacity - Hospital Discharge</t>
  </si>
  <si>
    <t>Commissioning responsibility (% of each service type commissioned by LA/ICB or jointly</t>
  </si>
  <si>
    <t>Service Area</t>
  </si>
  <si>
    <t>Metric</t>
  </si>
  <si>
    <t>Social support (including VCS) </t>
  </si>
  <si>
    <t>Monthly capacity. Number of new clients.</t>
  </si>
  <si>
    <t>Reablement at Home </t>
  </si>
  <si>
    <t>Short term domiciliary care</t>
  </si>
  <si>
    <t>Short-term residential/nursing care for someone likely to require a longer-term care home placement</t>
  </si>
  <si>
    <t>3.4 Capacity - Community</t>
  </si>
  <si>
    <t>Capacity - Community</t>
  </si>
  <si>
    <t xml:space="preserve">Reablement at Home </t>
  </si>
  <si>
    <t xml:space="preserve">Rehabilitation at home </t>
  </si>
  <si>
    <t>4. Income</t>
  </si>
  <si>
    <t>Local Authority Contribution</t>
  </si>
  <si>
    <t>Disabled Facilities Grant (DFG)</t>
  </si>
  <si>
    <t>Gross Contribution Yr 1</t>
  </si>
  <si>
    <t>Gross Contribution Yr 2</t>
  </si>
  <si>
    <t>DFG breakdown for two-tier areas only (where applicable)</t>
  </si>
  <si>
    <t>Total Minimum LA Contribution (exc iBCF)</t>
  </si>
  <si>
    <t>Contribution Yr 1</t>
  </si>
  <si>
    <t>Contribution Yr 2</t>
  </si>
  <si>
    <t>Total ICB Discharge Fund Contribution</t>
  </si>
  <si>
    <t>iBCF Contribution</t>
  </si>
  <si>
    <t>Total iBCF Contribution</t>
  </si>
  <si>
    <t>Are any additional LA Contributions being made in 2023-25? If yes, please detail below</t>
  </si>
  <si>
    <t xml:space="preserve">Local Authority Additional Contribution </t>
  </si>
  <si>
    <t>Comments - Please use this box to clarify any specific uses or sources of funding</t>
  </si>
  <si>
    <t>Total Additional Local Authority Contribution</t>
  </si>
  <si>
    <t>NHS Minimum Contribution</t>
  </si>
  <si>
    <t>Total NHS Minimum Contribution</t>
  </si>
  <si>
    <t>Are any additional ICB Contributions being made in 2023-25? If yes, please detail below</t>
  </si>
  <si>
    <t>Comments - Please use this box clarify any specific uses or sources of funding</t>
  </si>
  <si>
    <t>Total Additional NHS Contribution</t>
  </si>
  <si>
    <t>Total NHS Contribution</t>
  </si>
  <si>
    <t>Total BCF Pooled Budget</t>
  </si>
  <si>
    <r>
      <t xml:space="preserve">Funding Contributions Comments
</t>
    </r>
    <r>
      <rPr>
        <sz val="11"/>
        <color theme="0"/>
        <rFont val="Calibri"/>
        <family val="2"/>
        <scheme val="minor"/>
      </rPr>
      <t>Optional for any useful detail e.g. Carry over</t>
    </r>
  </si>
  <si>
    <t>HWB Code</t>
  </si>
  <si>
    <t>HWB</t>
  </si>
  <si>
    <t>Occurrence</t>
  </si>
  <si>
    <t>ICB Code</t>
  </si>
  <si>
    <t>Barking and Dagenham1</t>
  </si>
  <si>
    <t>QMF</t>
  </si>
  <si>
    <t>NHS North East London ICB</t>
  </si>
  <si>
    <t>Barnet1</t>
  </si>
  <si>
    <t>QMJ</t>
  </si>
  <si>
    <t>NHS North Central London ICB</t>
  </si>
  <si>
    <t>Barnsley1</t>
  </si>
  <si>
    <t>QF7</t>
  </si>
  <si>
    <t>NHS South Yorkshire ICB</t>
  </si>
  <si>
    <t>Bath and North East Somerset1</t>
  </si>
  <si>
    <t>QOX</t>
  </si>
  <si>
    <t>NHS Bath and North East Somerset, Swindon and Wiltshire ICB</t>
  </si>
  <si>
    <t>Bedford1</t>
  </si>
  <si>
    <t>QHG</t>
  </si>
  <si>
    <t>NHS Bedfordshire, Luton and Milton Keynes ICB</t>
  </si>
  <si>
    <t>Bexley1</t>
  </si>
  <si>
    <t>QKK</t>
  </si>
  <si>
    <t>NHS South East London ICB</t>
  </si>
  <si>
    <t>Birmingham1</t>
  </si>
  <si>
    <t>QHL</t>
  </si>
  <si>
    <t>NHS Birmingham and Solihull ICB</t>
  </si>
  <si>
    <t>Blackburn with Darwen1</t>
  </si>
  <si>
    <t>QE1</t>
  </si>
  <si>
    <t>NHS Lancashire and South Cumbria ICB</t>
  </si>
  <si>
    <t>Blackpool1</t>
  </si>
  <si>
    <t>Bolton1</t>
  </si>
  <si>
    <t>QOP</t>
  </si>
  <si>
    <t>NHS Greater Manchester ICB</t>
  </si>
  <si>
    <t>Bournemouth, Christchurch and Poole1</t>
  </si>
  <si>
    <t>QVV</t>
  </si>
  <si>
    <t>NHS Dorset ICB</t>
  </si>
  <si>
    <t>Bracknell Forest1</t>
  </si>
  <si>
    <t>QNQ</t>
  </si>
  <si>
    <t>NHS Frimley ICB</t>
  </si>
  <si>
    <t>Bradford1</t>
  </si>
  <si>
    <t>QWO</t>
  </si>
  <si>
    <t>NHS West Yorkshire ICB</t>
  </si>
  <si>
    <t>Brent1</t>
  </si>
  <si>
    <t>QRV</t>
  </si>
  <si>
    <t>NHS North West London ICB</t>
  </si>
  <si>
    <t>Brighton and Hove1</t>
  </si>
  <si>
    <t>QNX</t>
  </si>
  <si>
    <t>NHS Sussex ICB</t>
  </si>
  <si>
    <t>Bristol, City of1</t>
  </si>
  <si>
    <t>QUY</t>
  </si>
  <si>
    <t>NHS Bristol, North Somerset and South Gloucestershire ICB</t>
  </si>
  <si>
    <t>Bromley1</t>
  </si>
  <si>
    <t>Buckinghamshire1</t>
  </si>
  <si>
    <t>Buckinghamshire2</t>
  </si>
  <si>
    <t>QU9</t>
  </si>
  <si>
    <t>NHS Buckinghamshire, Oxfordshire and Berkshire West ICB</t>
  </si>
  <si>
    <t>Bury1</t>
  </si>
  <si>
    <t>Calderdale1</t>
  </si>
  <si>
    <t>Cambridgeshire1</t>
  </si>
  <si>
    <t>QUE</t>
  </si>
  <si>
    <t>NHS Cambridgeshire and Peterborough ICB</t>
  </si>
  <si>
    <t>Camden1</t>
  </si>
  <si>
    <t>Central Bedfordshire1</t>
  </si>
  <si>
    <t>Cheshire East1</t>
  </si>
  <si>
    <t>QYG</t>
  </si>
  <si>
    <t>NHS Cheshire and Merseyside ICB</t>
  </si>
  <si>
    <t>Cheshire West and Chester1</t>
  </si>
  <si>
    <t>City of London1</t>
  </si>
  <si>
    <t>Cornwall &amp; Scilly1</t>
  </si>
  <si>
    <t>QT6</t>
  </si>
  <si>
    <t>NHS Cornwall and The Isles Of Scilly ICB</t>
  </si>
  <si>
    <t>County Durham1</t>
  </si>
  <si>
    <t>QHM</t>
  </si>
  <si>
    <t>NHS North East and North Cumbria ICB</t>
  </si>
  <si>
    <t>Coventry1</t>
  </si>
  <si>
    <t>QWU</t>
  </si>
  <si>
    <t>NHS Coventry and Warwickshire ICB</t>
  </si>
  <si>
    <t>Croydon1</t>
  </si>
  <si>
    <t>QWE</t>
  </si>
  <si>
    <t>NHS South West London ICB</t>
  </si>
  <si>
    <t>E10000006</t>
  </si>
  <si>
    <t>Cumberland1</t>
  </si>
  <si>
    <t>Cumberland2</t>
  </si>
  <si>
    <t>Darlington1</t>
  </si>
  <si>
    <t>Derby1</t>
  </si>
  <si>
    <t>QJ2</t>
  </si>
  <si>
    <t>NHS Derby and Derbyshire ICB</t>
  </si>
  <si>
    <t>Derbyshire1</t>
  </si>
  <si>
    <t>Devon1</t>
  </si>
  <si>
    <t>QJK</t>
  </si>
  <si>
    <t>NHS Devon ICB</t>
  </si>
  <si>
    <t>Doncaster1</t>
  </si>
  <si>
    <t>Dorset1</t>
  </si>
  <si>
    <t>Dudley1</t>
  </si>
  <si>
    <t>QUA</t>
  </si>
  <si>
    <t>NHS Black Country ICB</t>
  </si>
  <si>
    <t>Ealing1</t>
  </si>
  <si>
    <t>East Riding of Yorkshire1</t>
  </si>
  <si>
    <t>QOQ</t>
  </si>
  <si>
    <t>NHS Humber and North Yorkshire ICB</t>
  </si>
  <si>
    <t>East Sussex1</t>
  </si>
  <si>
    <t>Enfield1</t>
  </si>
  <si>
    <t>Essex1</t>
  </si>
  <si>
    <t>QM7</t>
  </si>
  <si>
    <t>NHS Hertfordshire and West Essex ICB</t>
  </si>
  <si>
    <t>Essex2</t>
  </si>
  <si>
    <t>QH8</t>
  </si>
  <si>
    <t>NHS Mid and South Essex ICB</t>
  </si>
  <si>
    <t>Essex3</t>
  </si>
  <si>
    <t>QJG</t>
  </si>
  <si>
    <t>NHS Suffolk and North East Essex ICB</t>
  </si>
  <si>
    <t>Gateshead1</t>
  </si>
  <si>
    <t>Gloucestershire1</t>
  </si>
  <si>
    <t>QR1</t>
  </si>
  <si>
    <t>NHS Gloucestershire ICB</t>
  </si>
  <si>
    <t>Greenwich1</t>
  </si>
  <si>
    <t>Hackney1</t>
  </si>
  <si>
    <t>Halton1</t>
  </si>
  <si>
    <t>Hammersmith and Fulham1</t>
  </si>
  <si>
    <t>Hampshire1</t>
  </si>
  <si>
    <t>Hampshire2</t>
  </si>
  <si>
    <t>QRL</t>
  </si>
  <si>
    <t>NHS Hampshire and Isle Of Wight ICB</t>
  </si>
  <si>
    <t>Haringey1</t>
  </si>
  <si>
    <t>Harrow1</t>
  </si>
  <si>
    <t>Hartlepool1</t>
  </si>
  <si>
    <t>Havering1</t>
  </si>
  <si>
    <t>Herefordshire, County of1</t>
  </si>
  <si>
    <t>QGH</t>
  </si>
  <si>
    <t>NHS Herefordshire and Worcestershire ICB</t>
  </si>
  <si>
    <t>Hertfordshire1</t>
  </si>
  <si>
    <t>Hertfordshire2</t>
  </si>
  <si>
    <t>Hillingdon1</t>
  </si>
  <si>
    <t>Hounslow1</t>
  </si>
  <si>
    <t>Isle of Wight1</t>
  </si>
  <si>
    <t>Islington1</t>
  </si>
  <si>
    <t>Kensington and Chelsea1</t>
  </si>
  <si>
    <t>Kent1</t>
  </si>
  <si>
    <t>QKS</t>
  </si>
  <si>
    <t>NHS Kent and Medway ICB</t>
  </si>
  <si>
    <t>Kingston upon Hull, City of1</t>
  </si>
  <si>
    <t>Kingston upon Thames1</t>
  </si>
  <si>
    <t>Kirklees1</t>
  </si>
  <si>
    <t>Knowsley1</t>
  </si>
  <si>
    <t>Lambeth1</t>
  </si>
  <si>
    <t>Lancashire1</t>
  </si>
  <si>
    <t>Leeds1</t>
  </si>
  <si>
    <t>Leicester1</t>
  </si>
  <si>
    <t>QK1</t>
  </si>
  <si>
    <t>NHS Leicester, Leicestershire and Rutland ICB</t>
  </si>
  <si>
    <t>Leicestershire1</t>
  </si>
  <si>
    <t>Lewisham1</t>
  </si>
  <si>
    <t>Lincolnshire1</t>
  </si>
  <si>
    <t>QJM</t>
  </si>
  <si>
    <t>NHS Lincolnshire ICB</t>
  </si>
  <si>
    <t>Liverpool1</t>
  </si>
  <si>
    <t>Luton1</t>
  </si>
  <si>
    <t>Manchester1</t>
  </si>
  <si>
    <t>Medway1</t>
  </si>
  <si>
    <t>Merton1</t>
  </si>
  <si>
    <t>Middlesbrough1</t>
  </si>
  <si>
    <t>Milton Keynes1</t>
  </si>
  <si>
    <t>Newcastle upon Tyne1</t>
  </si>
  <si>
    <t>Newham1</t>
  </si>
  <si>
    <t>Norfolk1</t>
  </si>
  <si>
    <t>QMM</t>
  </si>
  <si>
    <t>NHS Norfolk and Waveney ICB</t>
  </si>
  <si>
    <t>North East Lincolnshire1</t>
  </si>
  <si>
    <t>North Lincolnshire1</t>
  </si>
  <si>
    <t>North Northamptonshire1</t>
  </si>
  <si>
    <t>QPM</t>
  </si>
  <si>
    <t>NHS Northamptonshire ICB</t>
  </si>
  <si>
    <t>North Somerset1</t>
  </si>
  <si>
    <t>North Tyneside1</t>
  </si>
  <si>
    <t>North Yorkshire1</t>
  </si>
  <si>
    <t>North Yorkshire2</t>
  </si>
  <si>
    <t>North Yorkshire3</t>
  </si>
  <si>
    <t>Northumberland1</t>
  </si>
  <si>
    <t>Nottingham1</t>
  </si>
  <si>
    <t>QT1</t>
  </si>
  <si>
    <t>NHS Nottingham and Nottinghamshire ICB</t>
  </si>
  <si>
    <t>Nottinghamshire1</t>
  </si>
  <si>
    <t>Oldham1</t>
  </si>
  <si>
    <t>Oxfordshire1</t>
  </si>
  <si>
    <t>Oxfordshire2</t>
  </si>
  <si>
    <t>Peterborough1</t>
  </si>
  <si>
    <t>Plymouth1</t>
  </si>
  <si>
    <t>Portsmouth1</t>
  </si>
  <si>
    <t>Reading1</t>
  </si>
  <si>
    <t>Redbridge1</t>
  </si>
  <si>
    <t>Redcar and Cleveland1</t>
  </si>
  <si>
    <t>Richmond upon Thames1</t>
  </si>
  <si>
    <t>Rochdale1</t>
  </si>
  <si>
    <t>Rotherham1</t>
  </si>
  <si>
    <t>Rutland1</t>
  </si>
  <si>
    <t>Salford1</t>
  </si>
  <si>
    <t>Sandwell1</t>
  </si>
  <si>
    <t>Sefton1</t>
  </si>
  <si>
    <t>Sheffield1</t>
  </si>
  <si>
    <t>Shropshire1</t>
  </si>
  <si>
    <t>QOC</t>
  </si>
  <si>
    <t>NHS Shropshire, Telford and Wrekin ICB</t>
  </si>
  <si>
    <t>Slough1</t>
  </si>
  <si>
    <t>Solihull1</t>
  </si>
  <si>
    <t>Somerset1</t>
  </si>
  <si>
    <t>QSL</t>
  </si>
  <si>
    <t>NHS Somerset ICB</t>
  </si>
  <si>
    <t>South Gloucestershire1</t>
  </si>
  <si>
    <t>South Tyneside1</t>
  </si>
  <si>
    <t>Southampton1</t>
  </si>
  <si>
    <t>Southend-on-Sea1</t>
  </si>
  <si>
    <t>Southwark1</t>
  </si>
  <si>
    <t>St. Helens1</t>
  </si>
  <si>
    <t>Staffordshire1</t>
  </si>
  <si>
    <t>QNC</t>
  </si>
  <si>
    <t>NHS Staffordshire and Stoke-on-Trent ICB</t>
  </si>
  <si>
    <t>Stockport1</t>
  </si>
  <si>
    <t>Stockton-on-Tees1</t>
  </si>
  <si>
    <t>Stoke-on-Trent1</t>
  </si>
  <si>
    <t>Suffolk1</t>
  </si>
  <si>
    <t>Suffolk2</t>
  </si>
  <si>
    <t>Sunderland1</t>
  </si>
  <si>
    <t>Surrey1</t>
  </si>
  <si>
    <t>Surrey2</t>
  </si>
  <si>
    <t>QXU</t>
  </si>
  <si>
    <t>NHS Surrey Heartlands ICB</t>
  </si>
  <si>
    <t>Sutton1</t>
  </si>
  <si>
    <t>Swindon1</t>
  </si>
  <si>
    <t>Tameside1</t>
  </si>
  <si>
    <t>Telford and Wrekin1</t>
  </si>
  <si>
    <t>Thurrock1</t>
  </si>
  <si>
    <t>Torbay1</t>
  </si>
  <si>
    <t>Tower Hamlets1</t>
  </si>
  <si>
    <t>Trafford1</t>
  </si>
  <si>
    <t>Wakefield1</t>
  </si>
  <si>
    <t>Walsall1</t>
  </si>
  <si>
    <t>Waltham Forest1</t>
  </si>
  <si>
    <t>Wandsworth1</t>
  </si>
  <si>
    <t>Warrington1</t>
  </si>
  <si>
    <t>Warwickshire1</t>
  </si>
  <si>
    <t>West Berkshire1</t>
  </si>
  <si>
    <t>West Northamptonshire1</t>
  </si>
  <si>
    <t>West Sussex1</t>
  </si>
  <si>
    <t>West Sussex2</t>
  </si>
  <si>
    <t>Westminster1</t>
  </si>
  <si>
    <t>Wigan1</t>
  </si>
  <si>
    <t>Wiltshire1</t>
  </si>
  <si>
    <t>Windsor and Maidenhead1</t>
  </si>
  <si>
    <t>Wirral1</t>
  </si>
  <si>
    <t>Wokingham1</t>
  </si>
  <si>
    <t>Wolverhampton1</t>
  </si>
  <si>
    <t>Worcestershire1</t>
  </si>
  <si>
    <t>York1</t>
  </si>
  <si>
    <t>Westmorland and Furness1</t>
  </si>
  <si>
    <t>Westmorland and Furness2</t>
  </si>
  <si>
    <t>Income</t>
  </si>
  <si>
    <t>IGNORE - Included in iBCF (as per 2020-21)</t>
  </si>
  <si>
    <t>Expenditure</t>
  </si>
  <si>
    <t>LA Minimum Contribution</t>
  </si>
  <si>
    <t>below here</t>
  </si>
  <si>
    <t>Winter Pressures Grant</t>
  </si>
  <si>
    <t>ICB Minimum Contribution</t>
  </si>
  <si>
    <t>LA Additional</t>
  </si>
  <si>
    <t>ICB Contributions</t>
  </si>
  <si>
    <t>Minimum Mandated Spend</t>
  </si>
  <si>
    <t>Discharge Fund</t>
  </si>
  <si>
    <t>DFG Yr 1</t>
  </si>
  <si>
    <t>Upper Tier</t>
  </si>
  <si>
    <t>Lower Tier</t>
  </si>
  <si>
    <t>iBCF Yr1</t>
  </si>
  <si>
    <t>W240</t>
  </si>
  <si>
    <t>Concat</t>
  </si>
  <si>
    <t>Additional LA contributions?</t>
  </si>
  <si>
    <t>Additional ICB contributions?</t>
  </si>
  <si>
    <t>Health &amp; Wellbeing Board</t>
  </si>
  <si>
    <t>NHS Commissioned Out of Hospital spend from the minimum CCG allocation</t>
  </si>
  <si>
    <t>Adult Social Care services spend from the minimum CCG allocations</t>
  </si>
  <si>
    <t>NHS Commissioned Out of Hospital spend from the minimum CCG allocation 24/25</t>
  </si>
  <si>
    <t>Adult Social Care services spend from the minimum CCG allocations 24/25</t>
  </si>
  <si>
    <t>LA Yr 1</t>
  </si>
  <si>
    <t>LA Yr 2</t>
  </si>
  <si>
    <t>DFG Yr 2</t>
  </si>
  <si>
    <t>Upper Tier LA</t>
  </si>
  <si>
    <t>#</t>
  </si>
  <si>
    <t>Lower Tier LA</t>
  </si>
  <si>
    <t>Barking And Dagenham</t>
  </si>
  <si>
    <t>Cambridge</t>
  </si>
  <si>
    <t>Cambridgeshire2</t>
  </si>
  <si>
    <t>East Cambridgeshire</t>
  </si>
  <si>
    <t>Cambridgeshire3</t>
  </si>
  <si>
    <t>Fenland</t>
  </si>
  <si>
    <t>Bath And North East Somerset</t>
  </si>
  <si>
    <t>Cambridgeshire4</t>
  </si>
  <si>
    <t>Huntingdonshire</t>
  </si>
  <si>
    <t>Additional ICB Contributions</t>
  </si>
  <si>
    <t>Cambridgeshire5</t>
  </si>
  <si>
    <t>South Cambridgeshire</t>
  </si>
  <si>
    <t>Cumbria</t>
  </si>
  <si>
    <t>Cumbria1</t>
  </si>
  <si>
    <t>Allerdale</t>
  </si>
  <si>
    <t>Cumbria2</t>
  </si>
  <si>
    <t>Barrow-in-Furness</t>
  </si>
  <si>
    <t>Cumbria3</t>
  </si>
  <si>
    <t>Carlisle</t>
  </si>
  <si>
    <t>Cumbria4</t>
  </si>
  <si>
    <t>Copeland</t>
  </si>
  <si>
    <t>Cumbria5</t>
  </si>
  <si>
    <t>Eden</t>
  </si>
  <si>
    <t>Cumbria6</t>
  </si>
  <si>
    <t>South Lakeland</t>
  </si>
  <si>
    <t>Amber Valley</t>
  </si>
  <si>
    <t>Derbyshire2</t>
  </si>
  <si>
    <t>Bolsover</t>
  </si>
  <si>
    <t>NHS Cornwall and The Isles of Scilly ICB</t>
  </si>
  <si>
    <t>Derbyshire3</t>
  </si>
  <si>
    <t>Chesterfield</t>
  </si>
  <si>
    <t>Brighton And Hove</t>
  </si>
  <si>
    <t>Derbyshire4</t>
  </si>
  <si>
    <t>Derbyshire Dales</t>
  </si>
  <si>
    <t>Derbyshire5</t>
  </si>
  <si>
    <t>Erewash</t>
  </si>
  <si>
    <t>Derbyshire6</t>
  </si>
  <si>
    <t>High Peak</t>
  </si>
  <si>
    <t>E10000002</t>
  </si>
  <si>
    <t>Derbyshire7</t>
  </si>
  <si>
    <t>North East Derbyshire</t>
  </si>
  <si>
    <t>Derbyshire8</t>
  </si>
  <si>
    <t>South Derbyshire</t>
  </si>
  <si>
    <t>East Devon</t>
  </si>
  <si>
    <t>Devon2</t>
  </si>
  <si>
    <t>Exeter</t>
  </si>
  <si>
    <t>NHS Hampshire and Isle of Wight ICB</t>
  </si>
  <si>
    <t>Devon3</t>
  </si>
  <si>
    <t>Mid Devon</t>
  </si>
  <si>
    <t>Devon4</t>
  </si>
  <si>
    <t>North Devon</t>
  </si>
  <si>
    <t>Devon5</t>
  </si>
  <si>
    <t>South Hams</t>
  </si>
  <si>
    <t>Devon6</t>
  </si>
  <si>
    <t>Teignbridge</t>
  </si>
  <si>
    <t>Cornwall</t>
  </si>
  <si>
    <t>Devon7</t>
  </si>
  <si>
    <t>Torridge</t>
  </si>
  <si>
    <t>Devon8</t>
  </si>
  <si>
    <t>West Devon</t>
  </si>
  <si>
    <t>Eastbourne</t>
  </si>
  <si>
    <t>East Sussex2</t>
  </si>
  <si>
    <t>Hastings</t>
  </si>
  <si>
    <t>East Sussex3</t>
  </si>
  <si>
    <t>Lewes</t>
  </si>
  <si>
    <t>East Sussex4</t>
  </si>
  <si>
    <t>Rother</t>
  </si>
  <si>
    <t>East Sussex5</t>
  </si>
  <si>
    <t>Wealden</t>
  </si>
  <si>
    <t>Basildon</t>
  </si>
  <si>
    <t>Braintree</t>
  </si>
  <si>
    <t>Brentwood</t>
  </si>
  <si>
    <t>Essex4</t>
  </si>
  <si>
    <t>Castle Point</t>
  </si>
  <si>
    <t>Essex5</t>
  </si>
  <si>
    <t>Chelmsford</t>
  </si>
  <si>
    <t>Essex6</t>
  </si>
  <si>
    <t>Colchester</t>
  </si>
  <si>
    <t>Essex7</t>
  </si>
  <si>
    <t>Epping Forest</t>
  </si>
  <si>
    <t>Essex8</t>
  </si>
  <si>
    <t>Harlow</t>
  </si>
  <si>
    <t>Essex9</t>
  </si>
  <si>
    <t>Maldon</t>
  </si>
  <si>
    <t>Essex10</t>
  </si>
  <si>
    <t>Rochford</t>
  </si>
  <si>
    <t>NHS Staffordshire and Stoke-On-Trent ICB</t>
  </si>
  <si>
    <t>Essex11</t>
  </si>
  <si>
    <t>Tendring</t>
  </si>
  <si>
    <t>Essex12</t>
  </si>
  <si>
    <t>Uttlesford</t>
  </si>
  <si>
    <t>Cheltenham</t>
  </si>
  <si>
    <t>Gloucestershire2</t>
  </si>
  <si>
    <t>Cotswold</t>
  </si>
  <si>
    <t>Gloucestershire3</t>
  </si>
  <si>
    <t>Forest of Dean</t>
  </si>
  <si>
    <t>Gloucestershire4</t>
  </si>
  <si>
    <t>Gloucester</t>
  </si>
  <si>
    <t>Hammersmith And Fulham</t>
  </si>
  <si>
    <t>Gloucestershire5</t>
  </si>
  <si>
    <t>Stroud</t>
  </si>
  <si>
    <t>Gloucestershire6</t>
  </si>
  <si>
    <t>Tewkesbury</t>
  </si>
  <si>
    <t>E06000053</t>
  </si>
  <si>
    <t>Isles of Scilly</t>
  </si>
  <si>
    <t>Basingstoke and Deane</t>
  </si>
  <si>
    <t>East Hampshire</t>
  </si>
  <si>
    <t>Hampshire3</t>
  </si>
  <si>
    <t>Eastleigh</t>
  </si>
  <si>
    <t>Hampshire4</t>
  </si>
  <si>
    <t>Fareham</t>
  </si>
  <si>
    <t>Hampshire5</t>
  </si>
  <si>
    <t>Gosport</t>
  </si>
  <si>
    <t>Hampshire6</t>
  </si>
  <si>
    <t>Hart</t>
  </si>
  <si>
    <t>Hampshire7</t>
  </si>
  <si>
    <t>Havant</t>
  </si>
  <si>
    <t>Hampshire8</t>
  </si>
  <si>
    <t>New Forest</t>
  </si>
  <si>
    <t>Hampshire9</t>
  </si>
  <si>
    <t>Rushmoor</t>
  </si>
  <si>
    <t>Hampshire10</t>
  </si>
  <si>
    <t>Test Valley</t>
  </si>
  <si>
    <t>Kensington And Chelsea</t>
  </si>
  <si>
    <t>Hampshire11</t>
  </si>
  <si>
    <t>Winchester</t>
  </si>
  <si>
    <t>Broxbourne</t>
  </si>
  <si>
    <t>Dacorum</t>
  </si>
  <si>
    <t>Hertfordshire3</t>
  </si>
  <si>
    <t>East Hertfordshire</t>
  </si>
  <si>
    <t>Hertfordshire4</t>
  </si>
  <si>
    <t>Hertsmere</t>
  </si>
  <si>
    <t>Hertfordshire5</t>
  </si>
  <si>
    <t>North Hertfordshire</t>
  </si>
  <si>
    <t>Hertfordshire6</t>
  </si>
  <si>
    <t>St Albans</t>
  </si>
  <si>
    <t>Hertfordshire7</t>
  </si>
  <si>
    <t>Stevenage</t>
  </si>
  <si>
    <t>Hertfordshire8</t>
  </si>
  <si>
    <t>Three Rivers</t>
  </si>
  <si>
    <t>Hertfordshire9</t>
  </si>
  <si>
    <t>Watford</t>
  </si>
  <si>
    <t>Hertfordshire10</t>
  </si>
  <si>
    <t>Welwyn Hatfield</t>
  </si>
  <si>
    <t>Ashford</t>
  </si>
  <si>
    <t>Kent2</t>
  </si>
  <si>
    <t>Canterbury</t>
  </si>
  <si>
    <t>Kent3</t>
  </si>
  <si>
    <t>Dartford</t>
  </si>
  <si>
    <t>Kent4</t>
  </si>
  <si>
    <t>Dover</t>
  </si>
  <si>
    <t>Kent5</t>
  </si>
  <si>
    <t>Gravesham</t>
  </si>
  <si>
    <t>Kent6</t>
  </si>
  <si>
    <t>Maidstone</t>
  </si>
  <si>
    <t>Kent7</t>
  </si>
  <si>
    <t>Sevenoaks</t>
  </si>
  <si>
    <t>Kent8</t>
  </si>
  <si>
    <t>Folkestone &amp; Hythe</t>
  </si>
  <si>
    <t>Kent9</t>
  </si>
  <si>
    <t>Swale</t>
  </si>
  <si>
    <t>Kent10</t>
  </si>
  <si>
    <t>Thanet</t>
  </si>
  <si>
    <t>Kent11</t>
  </si>
  <si>
    <t>Tonbridge and Malling</t>
  </si>
  <si>
    <t>Kent12</t>
  </si>
  <si>
    <t>Tunbridge Wells</t>
  </si>
  <si>
    <t>Burnley</t>
  </si>
  <si>
    <t>Lancashire2</t>
  </si>
  <si>
    <t>Chorley</t>
  </si>
  <si>
    <t>Lancashire3</t>
  </si>
  <si>
    <t>Fylde</t>
  </si>
  <si>
    <t>Lancashire4</t>
  </si>
  <si>
    <t>Hyndburn</t>
  </si>
  <si>
    <t>Lancashire5</t>
  </si>
  <si>
    <t>Lancaster</t>
  </si>
  <si>
    <t>Lancashire6</t>
  </si>
  <si>
    <t>Pendle</t>
  </si>
  <si>
    <t>E10000021</t>
  </si>
  <si>
    <t>Northamptonshire</t>
  </si>
  <si>
    <t>Lancashire7</t>
  </si>
  <si>
    <t>Preston</t>
  </si>
  <si>
    <t>Lancashire8</t>
  </si>
  <si>
    <t>Ribble Valley</t>
  </si>
  <si>
    <t>Lancashire9</t>
  </si>
  <si>
    <t>Rossendale</t>
  </si>
  <si>
    <t>Lancashire10</t>
  </si>
  <si>
    <t>South Ribble</t>
  </si>
  <si>
    <t>Lancashire11</t>
  </si>
  <si>
    <t>West Lancashire</t>
  </si>
  <si>
    <t>Lancashire12</t>
  </si>
  <si>
    <t>Wyre</t>
  </si>
  <si>
    <t>E06000065</t>
  </si>
  <si>
    <t>Blaby</t>
  </si>
  <si>
    <t>Leicestershire2</t>
  </si>
  <si>
    <t>Charnwood</t>
  </si>
  <si>
    <t>Leicestershire3</t>
  </si>
  <si>
    <t>Harborough</t>
  </si>
  <si>
    <t>Leicestershire4</t>
  </si>
  <si>
    <t>Hinckley and Bosworth</t>
  </si>
  <si>
    <t>Redcar And Cleveland</t>
  </si>
  <si>
    <t>Leicestershire5</t>
  </si>
  <si>
    <t>Melton</t>
  </si>
  <si>
    <t>Leicestershire6</t>
  </si>
  <si>
    <t>North West Leicestershire</t>
  </si>
  <si>
    <t>Leicestershire7</t>
  </si>
  <si>
    <t>Oadby and Wigston</t>
  </si>
  <si>
    <t>Boston</t>
  </si>
  <si>
    <t>Lincolnshire2</t>
  </si>
  <si>
    <t>East Lindsey</t>
  </si>
  <si>
    <t>Lincolnshire3</t>
  </si>
  <si>
    <t>Lincoln</t>
  </si>
  <si>
    <t>Lincolnshire4</t>
  </si>
  <si>
    <t>North Kesteven</t>
  </si>
  <si>
    <t>Lincolnshire5</t>
  </si>
  <si>
    <t>South Holland</t>
  </si>
  <si>
    <t>Lincolnshire6</t>
  </si>
  <si>
    <t>South Kesteven</t>
  </si>
  <si>
    <t>Lincolnshire7</t>
  </si>
  <si>
    <t>West Lindsey</t>
  </si>
  <si>
    <t>Breckland</t>
  </si>
  <si>
    <t>Norfolk2</t>
  </si>
  <si>
    <t>Broadland</t>
  </si>
  <si>
    <t>Norfolk3</t>
  </si>
  <si>
    <t>Great Yarmouth</t>
  </si>
  <si>
    <t>Norfolk4</t>
  </si>
  <si>
    <t>King's Lynn and West Norfolk</t>
  </si>
  <si>
    <t>Norfolk5</t>
  </si>
  <si>
    <t>North Norfolk</t>
  </si>
  <si>
    <t>Norfolk6</t>
  </si>
  <si>
    <t>Norwich</t>
  </si>
  <si>
    <t>Norfolk7</t>
  </si>
  <si>
    <t>South Norfolk</t>
  </si>
  <si>
    <t>Craven</t>
  </si>
  <si>
    <t>Hambleton</t>
  </si>
  <si>
    <t>Harrogate</t>
  </si>
  <si>
    <t>North Yorkshire4</t>
  </si>
  <si>
    <t>Richmondshire</t>
  </si>
  <si>
    <t>North Yorkshire5</t>
  </si>
  <si>
    <t>Ryedale</t>
  </si>
  <si>
    <t>E06000066</t>
  </si>
  <si>
    <t>North Yorkshire6</t>
  </si>
  <si>
    <t>Scarborough</t>
  </si>
  <si>
    <t>North Yorkshire7</t>
  </si>
  <si>
    <t>Selby</t>
  </si>
  <si>
    <t>Ashfield</t>
  </si>
  <si>
    <t>Nottinghamshire2</t>
  </si>
  <si>
    <t>Bassetlaw</t>
  </si>
  <si>
    <t>Nottinghamshire3</t>
  </si>
  <si>
    <t>Broxtowe</t>
  </si>
  <si>
    <t>Nottinghamshire4</t>
  </si>
  <si>
    <t>Gedling</t>
  </si>
  <si>
    <t>Nottinghamshire5</t>
  </si>
  <si>
    <t>Mansfield</t>
  </si>
  <si>
    <t>Telford And Wrekin</t>
  </si>
  <si>
    <t>Nottinghamshire6</t>
  </si>
  <si>
    <t>Newark and Sherwood</t>
  </si>
  <si>
    <t>Nottinghamshire7</t>
  </si>
  <si>
    <t>Rushcliffe</t>
  </si>
  <si>
    <t>Cherwell</t>
  </si>
  <si>
    <t>Oxford</t>
  </si>
  <si>
    <t>Oxfordshire3</t>
  </si>
  <si>
    <t>South Oxfordshire</t>
  </si>
  <si>
    <t>Oxfordshire4</t>
  </si>
  <si>
    <t>Vale of White Horse</t>
  </si>
  <si>
    <t>Oxfordshire5</t>
  </si>
  <si>
    <t>West Oxfordshire</t>
  </si>
  <si>
    <t>Mendip</t>
  </si>
  <si>
    <t>Somerset2</t>
  </si>
  <si>
    <t>Sedgemoor</t>
  </si>
  <si>
    <t>Somerset3</t>
  </si>
  <si>
    <t>South Somerset</t>
  </si>
  <si>
    <t>Somerset4</t>
  </si>
  <si>
    <t>Somerset West and Taunton</t>
  </si>
  <si>
    <t>Cannock Chase</t>
  </si>
  <si>
    <t>Staffordshire2</t>
  </si>
  <si>
    <t>East Staffordshire</t>
  </si>
  <si>
    <t>Staffordshire3</t>
  </si>
  <si>
    <t>Lichfield</t>
  </si>
  <si>
    <t>Staffordshire4</t>
  </si>
  <si>
    <t>Newcastle-under-Lyme</t>
  </si>
  <si>
    <t>Staffordshire5</t>
  </si>
  <si>
    <t>South Staffordshire</t>
  </si>
  <si>
    <t>Staffordshire6</t>
  </si>
  <si>
    <t>Stafford</t>
  </si>
  <si>
    <t>Staffordshire7</t>
  </si>
  <si>
    <t>Staffordshire Moorlands</t>
  </si>
  <si>
    <t>Windsor And Maidenhead</t>
  </si>
  <si>
    <t>Staffordshire8</t>
  </si>
  <si>
    <t>Tamworth</t>
  </si>
  <si>
    <t>Babergh</t>
  </si>
  <si>
    <t>Ipswich</t>
  </si>
  <si>
    <t>Suffolk3</t>
  </si>
  <si>
    <t>Mid Suffolk</t>
  </si>
  <si>
    <t>Suffolk4</t>
  </si>
  <si>
    <t>West Suffolk</t>
  </si>
  <si>
    <t>Suffolk5</t>
  </si>
  <si>
    <t>East Suffolk</t>
  </si>
  <si>
    <t>Elmbridge</t>
  </si>
  <si>
    <t>Epsom and Ewell</t>
  </si>
  <si>
    <t>Surrey3</t>
  </si>
  <si>
    <t>Guildford</t>
  </si>
  <si>
    <t>Surrey4</t>
  </si>
  <si>
    <t>Mole Valley</t>
  </si>
  <si>
    <t>Surrey5</t>
  </si>
  <si>
    <t>Reigate and Banstead</t>
  </si>
  <si>
    <t>Surrey6</t>
  </si>
  <si>
    <t>Runnymede</t>
  </si>
  <si>
    <t>Surrey7</t>
  </si>
  <si>
    <t>Spelthorne</t>
  </si>
  <si>
    <t>Surrey8</t>
  </si>
  <si>
    <t>Surrey Heath</t>
  </si>
  <si>
    <t>Surrey9</t>
  </si>
  <si>
    <t>Tandridge</t>
  </si>
  <si>
    <t>Surrey10</t>
  </si>
  <si>
    <t>Waverley</t>
  </si>
  <si>
    <t>Surrey11</t>
  </si>
  <si>
    <t>Woking</t>
  </si>
  <si>
    <t>North Warwickshire</t>
  </si>
  <si>
    <t>Warwickshire2</t>
  </si>
  <si>
    <t>Nuneaton and Bedworth</t>
  </si>
  <si>
    <t>Warwickshire3</t>
  </si>
  <si>
    <t>Rugby</t>
  </si>
  <si>
    <t>Warwickshire4</t>
  </si>
  <si>
    <t>Stratford-on-Avon</t>
  </si>
  <si>
    <t>Warwickshire5</t>
  </si>
  <si>
    <t>Warwick</t>
  </si>
  <si>
    <t>Adur</t>
  </si>
  <si>
    <t>Arun</t>
  </si>
  <si>
    <t>West Sussex3</t>
  </si>
  <si>
    <t>Chichester</t>
  </si>
  <si>
    <t>West Sussex4</t>
  </si>
  <si>
    <t>Crawley</t>
  </si>
  <si>
    <t>West Sussex5</t>
  </si>
  <si>
    <t>Horsham</t>
  </si>
  <si>
    <t>West Sussex6</t>
  </si>
  <si>
    <t>Mid Sussex</t>
  </si>
  <si>
    <t>West Sussex7</t>
  </si>
  <si>
    <t>Worthing</t>
  </si>
  <si>
    <t>Bromsgrove</t>
  </si>
  <si>
    <t>Worcestershire2</t>
  </si>
  <si>
    <t>Malvern Hills</t>
  </si>
  <si>
    <t>Worcestershire3</t>
  </si>
  <si>
    <t>Redditch</t>
  </si>
  <si>
    <t>Worcestershire4</t>
  </si>
  <si>
    <t>Worcester</t>
  </si>
  <si>
    <t>Worcestershire5</t>
  </si>
  <si>
    <t>Wychavon</t>
  </si>
  <si>
    <t>Worcestershire6</t>
  </si>
  <si>
    <t>Wyre Forest</t>
  </si>
  <si>
    <t>LKP</t>
  </si>
  <si>
    <t>Scheme Type</t>
  </si>
  <si>
    <t>SubType</t>
  </si>
  <si>
    <t>Units</t>
  </si>
  <si>
    <t>Assistive Technologies and Equipment</t>
  </si>
  <si>
    <t>Assistive technologies including telecare</t>
  </si>
  <si>
    <t xml:space="preserve">Number of beneficiaries </t>
  </si>
  <si>
    <t>Digital participation services</t>
  </si>
  <si>
    <t>Community based equipment</t>
  </si>
  <si>
    <t>Other</t>
  </si>
  <si>
    <t>Home Care or Domiciliary Care</t>
  </si>
  <si>
    <t>Domiciliary care packages</t>
  </si>
  <si>
    <t>Hours of care</t>
  </si>
  <si>
    <t>Domiciliary care to support hospital discharge (Discharge to Assess pathway 1)</t>
  </si>
  <si>
    <t>Short term domiciliary care (without reablement input)</t>
  </si>
  <si>
    <t>Packages</t>
  </si>
  <si>
    <t>Domiciliary care workforce development</t>
  </si>
  <si>
    <t>Bed based intermediate Care Services (Reablement, rehabilitation, wider short-term services supporting recovery)</t>
  </si>
  <si>
    <t>Bed-based intermediate care with rehabilitation (to support discharge)</t>
  </si>
  <si>
    <t>Number of Placements</t>
  </si>
  <si>
    <t>Bed-based intermediate care with reablement (to support discharge)</t>
  </si>
  <si>
    <t>Bed-based intermediate care with rehabilitation (to support admission avoidance)</t>
  </si>
  <si>
    <t>Bed-based intermediate care with reablement (to support admissions avoidance)</t>
  </si>
  <si>
    <t>Bed-based intermediate care with rehabilitation accepting step up and step down users</t>
  </si>
  <si>
    <t>Bed-based intermediate care with reablement accepting step up and step down users</t>
  </si>
  <si>
    <t>Home-based intermediate care services</t>
  </si>
  <si>
    <t xml:space="preserve">Reablement at home (to support discharge) </t>
  </si>
  <si>
    <t>Reablement at home (to prevent admission to hospital or residential care)</t>
  </si>
  <si>
    <t>Reablement at home (accepting step up and step down users)</t>
  </si>
  <si>
    <t>Rehabilitation at home (to support discharge)</t>
  </si>
  <si>
    <t>Rehabilitation at home (to prevent admission to hospital or residential care)</t>
  </si>
  <si>
    <t>Rehabilitation at home (accepting step up and step down users)</t>
  </si>
  <si>
    <t xml:space="preserve">Joint reablement and rehabilitation service (to support discharge) </t>
  </si>
  <si>
    <t>Joint reablement and rehabilitation service (to prevent admission to hospital or residential care)</t>
  </si>
  <si>
    <t>Joint reablement and rehabilitation service (accepting step up and step down users)</t>
  </si>
  <si>
    <t>Residential Placements</t>
  </si>
  <si>
    <t>Supported housing</t>
  </si>
  <si>
    <t>Number of beds/Placements</t>
  </si>
  <si>
    <t>Learning disability</t>
  </si>
  <si>
    <t>Extra care</t>
  </si>
  <si>
    <t>Care home</t>
  </si>
  <si>
    <t>Nursing home</t>
  </si>
  <si>
    <t>Discharge from hospital (with reablement) to long term residential care (Discharge to Assess Pathway 3)</t>
  </si>
  <si>
    <t>Short term residential care (without rehabilitation or reablement input)</t>
  </si>
  <si>
    <t>DFG Related Schemes</t>
  </si>
  <si>
    <t>Adaptations, including statutory DFG grants</t>
  </si>
  <si>
    <t>Number of adaptations funded/people supported</t>
  </si>
  <si>
    <t>Discretionary use of DFG</t>
  </si>
  <si>
    <t>Handyperson services</t>
  </si>
  <si>
    <t>Workforce recruitment and retention</t>
  </si>
  <si>
    <t>Improve retention of existing workforce</t>
  </si>
  <si>
    <t>WTE's gained</t>
  </si>
  <si>
    <t>Local recruitment initiatives</t>
  </si>
  <si>
    <t>Increase hours worked by existing workforce</t>
  </si>
  <si>
    <t>Additional or redeployed capacity from current care workers</t>
  </si>
  <si>
    <t>Carers Services</t>
  </si>
  <si>
    <t>Respite services</t>
  </si>
  <si>
    <t>Beneficiaries</t>
  </si>
  <si>
    <t>Carer advice and support related to Care Act duties</t>
  </si>
  <si>
    <t>See next sheet for Scheme Type (and Sub Type) descriptions</t>
  </si>
  <si>
    <t>length of list:</t>
  </si>
  <si>
    <t>Scheme Types</t>
  </si>
  <si>
    <t>Area of Spend</t>
  </si>
  <si>
    <t>Commissioner</t>
  </si>
  <si>
    <t>Provider</t>
  </si>
  <si>
    <t>Source of Funding</t>
  </si>
  <si>
    <t>New/Existing</t>
  </si>
  <si>
    <t>a1_Assistive Technologies and Equipment</t>
  </si>
  <si>
    <t>a2_Care Act Implementation Related Duties</t>
  </si>
  <si>
    <t>a3_Carers Services</t>
  </si>
  <si>
    <t>a4_Community Based Schemes</t>
  </si>
  <si>
    <t>a5_DFG Related Schemes</t>
  </si>
  <si>
    <t>a6_Enablers for Integration</t>
  </si>
  <si>
    <t>a7_High Impact Change Model for Managing Transfer of Care</t>
  </si>
  <si>
    <t>a8_Home Care or Domiciliary Care</t>
  </si>
  <si>
    <t>a10_Integrated Care Planning and Navigation</t>
  </si>
  <si>
    <t>a11_Bed based intermediate Care Services</t>
  </si>
  <si>
    <t>a12_Home-based intermediate care services</t>
  </si>
  <si>
    <t>a14_Personalised Care at Home</t>
  </si>
  <si>
    <t>a15_Prevention / Early Intervention</t>
  </si>
  <si>
    <t>a16_Residential Placements</t>
  </si>
  <si>
    <t>a17_Workforce recruitment and retention</t>
  </si>
  <si>
    <t>b1_Beds</t>
  </si>
  <si>
    <t>b2_Packages_or_placements_or_hours_of_care</t>
  </si>
  <si>
    <t>b3_Planned_service</t>
  </si>
  <si>
    <t>b4_Residential_care_placements</t>
  </si>
  <si>
    <t>b5_Packages_or_Hours_of_care_or_Placements_or_No._of_beds_or_Planned_service_capacity</t>
  </si>
  <si>
    <t>Lookups</t>
  </si>
  <si>
    <t>No. of beds</t>
  </si>
  <si>
    <t>Planned service capacity</t>
  </si>
  <si>
    <t>Placements</t>
  </si>
  <si>
    <t>Acute</t>
  </si>
  <si>
    <t>NHS</t>
  </si>
  <si>
    <t>NHS Acute Provider</t>
  </si>
  <si>
    <t>New</t>
  </si>
  <si>
    <t>Independent Mental Health Advocacy</t>
  </si>
  <si>
    <t>Integrated neighbourhood services</t>
  </si>
  <si>
    <t>Data Integration</t>
  </si>
  <si>
    <t>Early Discharge Planning</t>
  </si>
  <si>
    <t>Care navigation and planning</t>
  </si>
  <si>
    <t>Mental health /wellbeing</t>
  </si>
  <si>
    <t>Social Prescribing</t>
  </si>
  <si>
    <t>Hours of Care</t>
  </si>
  <si>
    <t>Care Act Implementation Related Duties</t>
  </si>
  <si>
    <t>Mental Health</t>
  </si>
  <si>
    <t>NHS Mental Health Provider</t>
  </si>
  <si>
    <t>Existing</t>
  </si>
  <si>
    <t>Multidisciplinary teams that are supporting independence, such as anticipatory care</t>
  </si>
  <si>
    <t>System IT Interoperability</t>
  </si>
  <si>
    <t>Monitoring and responding to system demand and capacity</t>
  </si>
  <si>
    <t>Assessment teams/joint assessment</t>
  </si>
  <si>
    <t>Physical health/wellbeing</t>
  </si>
  <si>
    <t>Risk Stratification</t>
  </si>
  <si>
    <t>Community Health</t>
  </si>
  <si>
    <t>NHS Community Provider</t>
  </si>
  <si>
    <t>Safeguarding</t>
  </si>
  <si>
    <t>Low level support for simple hospital discharges (Discharge to Assess pathway 0)</t>
  </si>
  <si>
    <t>Programme management</t>
  </si>
  <si>
    <t>Multi-Disciplinary/Multi-Agency Discharge Teams supporting discharge</t>
  </si>
  <si>
    <t>Support for implementation of anticipatory care</t>
  </si>
  <si>
    <t>Choice Policy</t>
  </si>
  <si>
    <t>Community Based Schemes</t>
  </si>
  <si>
    <t>Continuing Care</t>
  </si>
  <si>
    <t>Research and evaluation</t>
  </si>
  <si>
    <t>Home First/Discharge to Assess - process support/core costs</t>
  </si>
  <si>
    <t>Primary Care</t>
  </si>
  <si>
    <t>Local Authority</t>
  </si>
  <si>
    <t>Additional NHS Contribution</t>
  </si>
  <si>
    <t>Workforce development</t>
  </si>
  <si>
    <t>Flexible working patterns (including 7 day working)</t>
  </si>
  <si>
    <t>Enablers for Integration</t>
  </si>
  <si>
    <t>Social Care</t>
  </si>
  <si>
    <t>Charity / Voluntary Sector</t>
  </si>
  <si>
    <t>New governance arrangements</t>
  </si>
  <si>
    <t>Trusted Assessment</t>
  </si>
  <si>
    <t>Short-term residential/nursing care for someone likely to require a longer-term care home replacement</t>
  </si>
  <si>
    <t>High Impact Change Model for Managing Transfer of Care</t>
  </si>
  <si>
    <t>Private Sector</t>
  </si>
  <si>
    <t>Voluntary Sector Business Development</t>
  </si>
  <si>
    <t>Engagement and Choice</t>
  </si>
  <si>
    <t>Joint commissioning infrastructure</t>
  </si>
  <si>
    <t>Improved discharge to Care Homes</t>
  </si>
  <si>
    <t>Housing Related Schemes</t>
  </si>
  <si>
    <t>Integrated models of provision</t>
  </si>
  <si>
    <t>Housing and related services</t>
  </si>
  <si>
    <t>Integrated Care Planning and Navigation</t>
  </si>
  <si>
    <t>Red Bag scheme</t>
  </si>
  <si>
    <t>Personalised Budgeting and Commissioning</t>
  </si>
  <si>
    <t>Personalised Care at Home</t>
  </si>
  <si>
    <t>Prevention / Early Intervention</t>
  </si>
  <si>
    <t>5. Expenditure</t>
  </si>
  <si>
    <t>&lt;&lt; Link to summary sheet</t>
  </si>
  <si>
    <t>Running Balances</t>
  </si>
  <si>
    <t>Balance</t>
  </si>
  <si>
    <t>Display messages</t>
  </si>
  <si>
    <t>One or more Funding Sources have an underspend/overpend (see first table at top of this sheet)</t>
  </si>
  <si>
    <t>Required Spend</t>
  </si>
  <si>
    <t>Minimum Required Spend</t>
  </si>
  <si>
    <t>Planned Spend</t>
  </si>
  <si>
    <t>Under Spend</t>
  </si>
  <si>
    <t>One or more National Conditionals are not met (see second table at top of this sheet)</t>
  </si>
  <si>
    <t>Checklist</t>
  </si>
  <si>
    <t>Column complete:</t>
  </si>
  <si>
    <t>Sheet complete</t>
  </si>
  <si>
    <t>!!! Critical errors detected !!!</t>
  </si>
  <si>
    <t>This is usually due to cutting and pasting into cells - Please start over from the last working copy of this template or contact the BCF Team for support: england.bettercarefundteam@nhs.net</t>
  </si>
  <si>
    <t>Planned Expenditure</t>
  </si>
  <si>
    <t>&gt;&gt; Incomplete fields on row number(s):</t>
  </si>
  <si>
    <t>Scheme ID</t>
  </si>
  <si>
    <t>Scheme Name</t>
  </si>
  <si>
    <t>Brief Description of Scheme</t>
  </si>
  <si>
    <t>Sub Types</t>
  </si>
  <si>
    <t>Please specify if 'Scheme Type' is 'Other'</t>
  </si>
  <si>
    <t>Expected outputs 2023-24</t>
  </si>
  <si>
    <t>Expected outputs 2024-25</t>
  </si>
  <si>
    <t>Please specify if 'Area of Spend' is 'other'</t>
  </si>
  <si>
    <t>% NHS (if Joint Commissioner)</t>
  </si>
  <si>
    <t>% LA (if Joint Commissioner)</t>
  </si>
  <si>
    <t>New/ Existing Scheme</t>
  </si>
  <si>
    <t>Expenditure 23/24 (£)</t>
  </si>
  <si>
    <t>Expenditure 24/25 (£)</t>
  </si>
  <si>
    <t>% of Overall Spend (Average)</t>
  </si>
  <si>
    <t>Scheme Lookups</t>
  </si>
  <si>
    <t>Sub Type check</t>
  </si>
  <si>
    <t>NHS Commissioned Spend</t>
  </si>
  <si>
    <t>NHS Commissioned Spend 2</t>
  </si>
  <si>
    <t>Out of Hospital</t>
  </si>
  <si>
    <t>Out of Hospital 2</t>
  </si>
  <si>
    <t>Errors</t>
  </si>
  <si>
    <t>Row # if incomplete</t>
  </si>
  <si>
    <t>Further guidance for completing Expenditure sheet</t>
  </si>
  <si>
    <t>2023-25 Revised Scheme types</t>
  </si>
  <si>
    <t>Number</t>
  </si>
  <si>
    <t>Scheme type/ services</t>
  </si>
  <si>
    <t>Sub type</t>
  </si>
  <si>
    <t>Description</t>
  </si>
  <si>
    <t>1. Assistive technologies including telecare
2. Digital participation services
3. Community based equipment
4. Other</t>
  </si>
  <si>
    <t>Using technology in care processes to supportive self-management, maintenance of independence and more efficient and effective delivery of care. (eg. Telecare, Wellness services, Community based equipment, Digital participation services).</t>
  </si>
  <si>
    <t>1. Independent Mental Health Advocacy
2. Safeguarding
3. Other</t>
  </si>
  <si>
    <t>Funding planned towards the implementation of Care Act related duties. The specific scheme sub types reflect specific duties that are funded via the NHS minimum contribution to the BCF.</t>
  </si>
  <si>
    <t>1. Respite Services
2. Carer advice and support related to Care Act duties
3. Other</t>
  </si>
  <si>
    <t>Supporting people to sustain their role as carers and reduce the likelihood of crisis. 
This might include respite care/carers breaks, information, assessment, emotional and physical support, training, access to services to support wellbeing and improve independence.</t>
  </si>
  <si>
    <t>1. Integrated neighbourhood services
2. Multidisciplinary teams that are supporting independence, such as anticipatory care
3. Low level social support for simple hospital discharges (Discharge to Assess pathway 0)
4. Other</t>
  </si>
  <si>
    <t>Schemes that are based in the community and constitute a range of cross sector practitioners delivering collaborative services in the community typically at a neighbourhood/PCN level (eg: Integrated Neighbourhood Teams)
Reablement services should be recorded under the specific scheme type 'Reablement in a person's own home'</t>
  </si>
  <si>
    <r>
      <t>1. Adaptations, including statutory DFG grants
2. Discretionary use of DFG</t>
    </r>
    <r>
      <rPr>
        <strike/>
        <sz val="11"/>
        <color rgb="FFFF0000"/>
        <rFont val="Calibri"/>
        <family val="2"/>
      </rPr>
      <t xml:space="preserve">
</t>
    </r>
    <r>
      <rPr>
        <sz val="11"/>
        <color rgb="FF000000"/>
        <rFont val="Calibri"/>
        <family val="2"/>
      </rPr>
      <t>3. Handyperson services
4. Other</t>
    </r>
  </si>
  <si>
    <t>The DFG is a means-tested capital grant to help meet the costs of adapting a property; supporting people to stay independent in their own homes.
The grant can also be used to fund discretionary, capital spend to support people to remain independent in their own homes under a Regulatory Reform Order, if a published policy on doing so is in place. Schemes using this flexibility can be recorded under 'discretionary use of DFG' or 'handyperson services' as appropriate</t>
  </si>
  <si>
    <t>1. Data Integration
2. System IT Interoperability
3. Programme management
4. Research and evaluation
5. Workforce development
6. New governance arrangements
7. Voluntary Sector Business Development
8. Joint commissioning infrastructure
9. Integrated models of provision
10. Other</t>
  </si>
  <si>
    <t>Schemes that build and develop the enabling foundations of health, social care and housing integration, encompassing a wide range of potential areas including technology, workforce, market development (Voluntary Sector Business Development: Funding the business development and preparedness of local voluntary sector into provider Alliances/ Collaboratives) and programme management related schemes.
Joint commissioning infrastructure includes any personnel or teams that enable joint commissioning. Schemes could be focused on Data Integration, System IT Interoperability, Programme management, Research and evaluation, Supporting the Care Market, Workforce development, Community asset mapping, New governance arrangements, Voluntary Sector Development, Employment services, Joint commissioning infrastructure amongst others.</t>
  </si>
  <si>
    <t>1. Early Discharge Planning
2. Monitoring and responding to system demand and capacity
3. Multi-Disciplinary/Multi-Agency Discharge Teams supporting discharge
4. Home First/Discharge to Assess - process support/core costs
5. Flexible working patterns (including 7 day working)
6. Trusted Assessment
7. Engagement and Choice
8. Improved discharge to Care Homes
9. Housing and related services
10. Red Bag scheme
11. Other</t>
  </si>
  <si>
    <t>The eight changes or approaches identified as having a high impact on supporting timely and effective discharge through joint working across the social and health system. The Hospital to Home Transfer Protocol or the 'Red Bag' scheme, while not in the HICM, is included in this section.</t>
  </si>
  <si>
    <t>1. Domiciliary care packages
2. Domiciliary care to support hospital discharge (Discharge to Assess pathway 1)
3. Short term domiciliary care (without reablement input)
4. Domiciliary care workforce development
5. Other</t>
  </si>
  <si>
    <t>A range of services that aim to help people live in their own homes through the provision of domiciliary care including personal care, domestic tasks, shopping, home maintenance and social activities. Home care can link with other services in the community, such as supported housing, community health services and voluntary sector services.</t>
  </si>
  <si>
    <t>This covers expenditure on housing and housing-related services other than adaptations; eg: supported housing units.</t>
  </si>
  <si>
    <t>1. Care navigation and planning
2. Assessment teams/joint assessment
3. Support for implementation of anticipatory care
4. Other</t>
  </si>
  <si>
    <t>Care navigation services help people find their way to appropriate services and support and consequently support self-management. Also, the assistance offered to people in navigating through the complex health and social care systems (across primary care, community and voluntary services and social care) to overcome barriers in accessing the most appropriate care and support. Multi-agency teams typically provide these services which can be online or face to face care navigators for frail elderly, or dementia navigators etc. This includes approaches such as Anticipatory Care, which aims to provide holistic, co-ordinated care for complex individuals.
Integrated care planning constitutes a co-ordinated, person centred and proactive case management approach to conduct joint assessments of care needs and develop integrated care plans typically carried out by professionals as part of a multi-disciplinary, multi-agency teams.
Note: For Multi-Disciplinary Discharge Teams related specifically to discharge, please select HICM as scheme type and the relevant sub-type. Where the planned unit of care delivery and funding is in the form of Integrated care packages and needs to be expressed in such a manner, please select the appropriate sub-type alongside.</t>
  </si>
  <si>
    <t>Bed based intermediate Care Services (Reablement, rehabilitation in a bedded setting, wider short-term services supporting recovery)</t>
  </si>
  <si>
    <t>1. Bed-based intermediate care with rehabilitation (to support discharge)
2. Bed-based intermediate care with reablement (to support discharge)
3. Bed-based intermediate care with rehabilitation (to support admission avoidance)
4. Bed-based intermediate care with reablement (to support admissions avoidance)
5. Bed-based intermediate care with rehabilitation accepting step up and step down users
6. Bed-based intermediate care with reablement accepting step up and step down users
7. Other</t>
  </si>
  <si>
    <t xml:space="preserve">Short-term intervention to preserve the independence of people who might otherwise face unnecessarily prolonged hospital stays or avoidable admission to hospital or residential care. The care is person-centred and often delivered by a combination of professional groups. </t>
  </si>
  <si>
    <t xml:space="preserve">1. Reablement at home (to support discharge) 
2. Reablement at home (to prevent admission to hospital or residential care)
3. Reablement at home (accepting step up and step down users)
4. Rehabilitation at home (to support discharge)
5. Rehabilitation at home (to prevent admission to hospital or residential care)
6. Rehabilitation at home (accepting step up and step down users)
7. Joint reablement and rehabilitation service (to support discharge) 
8. Joint reablement and rehabilitation service (to prevent admission to hospital or residential care)
9. Joint reablement and rehabilitation service (accepting step up and step down users)
10. Other
</t>
  </si>
  <si>
    <t>Provides support in your own home to improve your confidence and ability to live as independently as possible</t>
  </si>
  <si>
    <t>Urgent community response teams provide urgent care to people in their homes which helps to avoid hospital admissions and enable people to live independently for longer. Through these teams, older people and adults with complex health needs who urgently need care, can get fast access to a range of health and social care professionals within two hours.</t>
  </si>
  <si>
    <t>Various person centred approaches to commissioning and budgeting, including direct payments.</t>
  </si>
  <si>
    <t>1. Mental health /wellbeing
2. Physical health/wellbeing
3. Other</t>
  </si>
  <si>
    <t>Schemes specifically designed to ensure that a person can continue to live at home, through the provision of health related support at home often complemented with support for home care needs or mental health needs. This could include promoting self-management/expert patient, establishment of ‘home ward’ for intensive period or to deliver support over the longer term to maintain independence or offer end of life care for people. Intermediate care services provide shorter term support and care interventions as opposed to the ongoing support provided in this scheme type.</t>
  </si>
  <si>
    <t>1. Social Prescribing
2. Risk Stratification
3. Choice Policy
4. Other</t>
  </si>
  <si>
    <t>Services or schemes where the population or identified high-risk groups are empowered and activated to live well in the holistic sense thereby helping prevent people from entering the care system in the first place. These are essentially upstream prevention initiatives to promote independence and well being.</t>
  </si>
  <si>
    <t>1. Supported housing
2. Learning disability
3. Extra care
4. Care home
5. Nursing home
6. Short-term residential/nursing care for someone likely to require a longer-term care home replacement
7. Short term residential care (without rehabilitation or reablement input)
8. Other</t>
  </si>
  <si>
    <t>Residential placements provide accommodation for people with learning or physical disabilities, mental health difficulties or with sight or hearing loss, who need more intensive or specialised support than can be provided at home.</t>
  </si>
  <si>
    <t>1. Improve retention of existing workforce
2. Local recruitment initiatives
3. Increase hours worked by existing workforce
4. Additional or redeployed capacity from current care workers
5. Other</t>
  </si>
  <si>
    <t>These scheme types were introduced in planning for the 22-23 AS Discharge Fund. Use these scheme decriptors where funding is used to for incentives or activity to recruit and retain staff or to incentivise staff to increase the number of hours they work.</t>
  </si>
  <si>
    <t>Where the scheme is not adequately represented by the above scheme types, please outline the objectives and services planned for the scheme in a short description in the comments column.</t>
  </si>
  <si>
    <t>Scheme type</t>
  </si>
  <si>
    <t>Number of beneficiaries</t>
  </si>
  <si>
    <t>Home Care and Domiciliary Care</t>
  </si>
  <si>
    <t>Hours of care (Unless short-term in which case it is packages)</t>
  </si>
  <si>
    <t>Bed Based Intermediate Care Services</t>
  </si>
  <si>
    <t>Number of placements</t>
  </si>
  <si>
    <t>Home Based Intermeditate Care Services</t>
  </si>
  <si>
    <t>Number of beds/placements</t>
  </si>
  <si>
    <t>Workforce Recruitment and Retention</t>
  </si>
  <si>
    <t>6. Metrics for 2023-24</t>
  </si>
  <si>
    <t>8.1 Avoidable admissions</t>
  </si>
  <si>
    <t>*Q4 Actual not available at time of publication</t>
  </si>
  <si>
    <t>2022-23 Q1
Actual</t>
  </si>
  <si>
    <t>2022-23 Q2
Actual</t>
  </si>
  <si>
    <t>2022-23 Q3
Actual</t>
  </si>
  <si>
    <t>2022-23 Q4
Plan</t>
  </si>
  <si>
    <t>Rationale for how ambition was set</t>
  </si>
  <si>
    <t>Local plan to meet ambition</t>
  </si>
  <si>
    <t>Indirectly standardised rate (ISR) of admissions per 100,000 population
(See Guidance)</t>
  </si>
  <si>
    <t>Number of Admissions</t>
  </si>
  <si>
    <t>-</t>
  </si>
  <si>
    <t>2023-24 Q1
Plan</t>
  </si>
  <si>
    <t>2023-24 Q2
Plan</t>
  </si>
  <si>
    <t>2023-24 Q3
Plan</t>
  </si>
  <si>
    <t>2023-24 Q4
Plan</t>
  </si>
  <si>
    <t>&gt;&gt; link to NHS Digital webpage (for more detailed guidance)</t>
  </si>
  <si>
    <t>8.2 Falls</t>
  </si>
  <si>
    <t>2021-22 Actual</t>
  </si>
  <si>
    <t>Rationale for ambition</t>
  </si>
  <si>
    <t>Public Health Outcomes Framework - Data - OHID (phe.org.uk)</t>
  </si>
  <si>
    <t>8.3 Discharge to usual place of residence</t>
  </si>
  <si>
    <t>2021-22 Q4
Plan</t>
  </si>
  <si>
    <t>Percentage of people, resident in the HWB, who are discharged from acute hospital to their normal place of residence
(SUS data - available on the Better Care Exchange)</t>
  </si>
  <si>
    <t>Quarter (%)</t>
  </si>
  <si>
    <t>Numerator</t>
  </si>
  <si>
    <t>Denominator</t>
  </si>
  <si>
    <t>8.4 Residential Admissions</t>
  </si>
  <si>
    <t>2022-23 Plan</t>
  </si>
  <si>
    <r>
      <t xml:space="preserve">Long-term support needs of older people (age 65 and over) met by admission to residential and nursing care homes, per 100,000 population (aged 65+) population projections are based on a calendar year using the 2018 based Sub-National Population Projections for Local Authorities in England:
</t>
    </r>
    <r>
      <rPr>
        <u/>
        <sz val="11"/>
        <color rgb="FF0000FF"/>
        <rFont val="Calibri"/>
        <family val="2"/>
        <scheme val="minor"/>
      </rPr>
      <t>https://www.ons.gov.uk/releases/subnationalpopulationprojectionsforengland2018based</t>
    </r>
  </si>
  <si>
    <t>8.5 Reablement</t>
  </si>
  <si>
    <r>
      <t xml:space="preserve">Please note that due to the demerging of  Cumbria information from previous years will not reflect the present geographies.
As such, the following adjustments have been made for the pre-populated figures above:
 - Actuals and plans for </t>
    </r>
    <r>
      <rPr>
        <u/>
        <sz val="11"/>
        <color theme="1"/>
        <rFont val="Calibri"/>
        <family val="2"/>
        <scheme val="minor"/>
      </rPr>
      <t>Cumberland</t>
    </r>
    <r>
      <rPr>
        <sz val="11"/>
        <color theme="1"/>
        <rFont val="Calibri"/>
        <family val="2"/>
        <scheme val="minor"/>
      </rPr>
      <t xml:space="preserve"> and </t>
    </r>
    <r>
      <rPr>
        <u/>
        <sz val="11"/>
        <color theme="1"/>
        <rFont val="Calibri"/>
        <family val="2"/>
        <scheme val="minor"/>
      </rPr>
      <t>Westmorland and Furness</t>
    </r>
    <r>
      <rPr>
        <sz val="11"/>
        <color theme="1"/>
        <rFont val="Calibri"/>
        <family val="2"/>
        <scheme val="minor"/>
      </rPr>
      <t xml:space="preserve"> are using the </t>
    </r>
    <r>
      <rPr>
        <u/>
        <sz val="11"/>
        <color theme="1"/>
        <rFont val="Calibri"/>
        <family val="2"/>
        <scheme val="minor"/>
      </rPr>
      <t>Cumbria</t>
    </r>
    <r>
      <rPr>
        <sz val="11"/>
        <color theme="1"/>
        <rFont val="Calibri"/>
        <family val="2"/>
        <scheme val="minor"/>
      </rPr>
      <t xml:space="preserve"> combined figure for all metrics since a split was not available; Please use comments box to advise.
 - 2022-23 and 2023-24 population projections (i.e. the denominator for </t>
    </r>
    <r>
      <rPr>
        <b/>
        <sz val="11"/>
        <color theme="1"/>
        <rFont val="Calibri"/>
        <family val="2"/>
        <scheme val="minor"/>
      </rPr>
      <t>Residential Admissions</t>
    </r>
    <r>
      <rPr>
        <sz val="11"/>
        <color theme="1"/>
        <rFont val="Calibri"/>
        <family val="2"/>
        <scheme val="minor"/>
      </rPr>
      <t>) have been calculated from a ratio based on the 2021-22 estimates.</t>
    </r>
  </si>
  <si>
    <t>2020-21:</t>
  </si>
  <si>
    <t>https://www.ons.gov.uk/releases/populationestimatesfortheukenglandandwalesscotlandandnorthernirelandmid2020</t>
  </si>
  <si>
    <t>2021-22:</t>
  </si>
  <si>
    <t>https://www.ons.gov.uk/releases/subnationalpopulationprojectionsforengland2018based</t>
  </si>
  <si>
    <t>2023-24:</t>
  </si>
  <si>
    <t>ASOF actuals:</t>
  </si>
  <si>
    <t>https://digital.nhs.uk/data-and-information/publications/statistical/adult-social-care-outcomes-framework-ascof/england-2020-21</t>
  </si>
  <si>
    <t>IGNORE - removed from 2020-21</t>
  </si>
  <si>
    <t>Delayed Transfers of Care</t>
  </si>
  <si>
    <t>Length of Stay 21+</t>
  </si>
  <si>
    <t>Discharge to usual place of residence</t>
  </si>
  <si>
    <t>2019/20 Plans</t>
  </si>
  <si>
    <t>2019-20 Actual</t>
  </si>
  <si>
    <t>2021-22</t>
  </si>
  <si>
    <t>2022-23</t>
  </si>
  <si>
    <t>Indicator Value</t>
  </si>
  <si>
    <t>Actual Admissions</t>
  </si>
  <si>
    <t>19-20 Code</t>
  </si>
  <si>
    <t>23-24 Code</t>
  </si>
  <si>
    <t>Code (inc GM &amp; Northamptonshire)</t>
  </si>
  <si>
    <t>Total Delayed Days</t>
  </si>
  <si>
    <t>Population (65+)</t>
  </si>
  <si>
    <t>Rate (per 100k)</t>
  </si>
  <si>
    <t>65+ Population</t>
  </si>
  <si>
    <t>Rate</t>
  </si>
  <si>
    <t>2022-23 Q1 Actual</t>
  </si>
  <si>
    <t>2022-23 Q2 Actual</t>
  </si>
  <si>
    <t>2022-23 Q3 Actual</t>
  </si>
  <si>
    <t>2022-23 Q4 Plan</t>
  </si>
  <si>
    <t>2022-23 Q4 Actual</t>
  </si>
  <si>
    <t>2021-22 Q1 Actual</t>
  </si>
  <si>
    <t>2021-22 Q2 Actual</t>
  </si>
  <si>
    <t>2021-22 Q3 Actual</t>
  </si>
  <si>
    <t>2021-22 Q4 Actual</t>
  </si>
  <si>
    <t>GM</t>
  </si>
  <si>
    <t>NULL</t>
  </si>
  <si>
    <t>E06000028</t>
  </si>
  <si>
    <t>Bournemouth</t>
  </si>
  <si>
    <t>E06000029</t>
  </si>
  <si>
    <t>Poole</t>
  </si>
  <si>
    <t>E07000048</t>
  </si>
  <si>
    <t>Christchurch</t>
  </si>
  <si>
    <t>E10000009</t>
  </si>
  <si>
    <t>7. Confirmation of Planning Requirements</t>
  </si>
  <si>
    <t>Planning Requirement</t>
  </si>
  <si>
    <r>
      <t>Key considerations for meeting the planning requirement
T</t>
    </r>
    <r>
      <rPr>
        <sz val="12"/>
        <color theme="0"/>
        <rFont val="Calibri"/>
        <family val="2"/>
        <scheme val="minor"/>
      </rPr>
      <t>hese are the Key Lines of Enquiry (KLOEs) underpinning the Planning Requirements (PR)</t>
    </r>
  </si>
  <si>
    <t xml:space="preserve">Confirmed through </t>
  </si>
  <si>
    <t>Please confirm whether your BCF plan meets the Planning Requirement?</t>
  </si>
  <si>
    <t>Please note any supporting documents referred to and relevant page numbers to assist the assurers</t>
  </si>
  <si>
    <t>Where the Planning requirement is not met, please note the actions in place towards meeting the requirement</t>
  </si>
  <si>
    <t>Where the Planning requirement is not met, please note the anticipated timeframe for meeting it</t>
  </si>
  <si>
    <t>A jointly developed and agreed plan that all parties sign up to</t>
  </si>
  <si>
    <r>
      <t xml:space="preserve">Has a plan; jointly developed and agreed between all partners from ICB(s) in accordance with ICB governance rules, and the LA; been submitted? </t>
    </r>
    <r>
      <rPr>
        <i/>
        <sz val="9"/>
        <color rgb="FF000000"/>
        <rFont val="Calibri"/>
        <family val="2"/>
      </rPr>
      <t xml:space="preserve">Paragraph 11
</t>
    </r>
    <r>
      <rPr>
        <sz val="9"/>
        <color rgb="FF000000"/>
        <rFont val="Calibri"/>
        <family val="2"/>
      </rPr>
      <t xml:space="preserve">
Has the HWB approved the plan/delegated approval? </t>
    </r>
    <r>
      <rPr>
        <i/>
        <sz val="9"/>
        <color rgb="FF000000"/>
        <rFont val="Calibri"/>
        <family val="2"/>
      </rPr>
      <t xml:space="preserve">Paragraph 11
</t>
    </r>
    <r>
      <rPr>
        <sz val="9"/>
        <color rgb="FF000000"/>
        <rFont val="Calibri"/>
        <family val="2"/>
      </rPr>
      <t xml:space="preserve">
Have local partners, including providers, VCS representatives and local authority service leads (including housing and DFG leads) been involved in the development of the plan? </t>
    </r>
    <r>
      <rPr>
        <i/>
        <sz val="9"/>
        <color rgb="FF000000"/>
        <rFont val="Calibri"/>
        <family val="2"/>
      </rPr>
      <t>Paragraph 11</t>
    </r>
    <r>
      <rPr>
        <sz val="9"/>
        <color rgb="FF000000"/>
        <rFont val="Calibri"/>
        <family val="2"/>
      </rPr>
      <t xml:space="preserve">
Where the narrative section of the plan has been agreed across more than one HWB, have individual income, expenditure and metric sections of the plan been submitted for each HWB concerned?
Have all elements of the Planning template been completed? </t>
    </r>
    <r>
      <rPr>
        <i/>
        <sz val="9"/>
        <color rgb="FF000000"/>
        <rFont val="Calibri"/>
        <family val="2"/>
      </rPr>
      <t>Paragraph 12</t>
    </r>
    <r>
      <rPr>
        <sz val="9"/>
        <color rgb="FF000000"/>
        <rFont val="Calibri"/>
        <family val="2"/>
      </rPr>
      <t xml:space="preserve">
</t>
    </r>
  </si>
  <si>
    <t>Expenditure plan
Expenditure plan
Narrative plan
Validation of submitted plans
Expenditure plan, narrative plan</t>
  </si>
  <si>
    <t>A clear narrative for the integration of health, social care and housing</t>
  </si>
  <si>
    <r>
      <rPr>
        <sz val="9"/>
        <color rgb="FF000000"/>
        <rFont val="Calibri"/>
        <family val="2"/>
      </rPr>
      <t>Is there a narrative plan for the HWB that describes the approach to delivering integrated health and social care that describes:
 • How the area will continue to implement a joined-up approach to integration of health, social care and housing services including DFG to support further improvement of outcomes for people with care and support needs</t>
    </r>
    <r>
      <rPr>
        <i/>
        <sz val="9"/>
        <color rgb="FF000000"/>
        <rFont val="Calibri"/>
        <family val="2"/>
      </rPr>
      <t xml:space="preserve"> Paragraph 13
</t>
    </r>
    <r>
      <rPr>
        <sz val="9"/>
        <color rgb="FF000000"/>
        <rFont val="Calibri"/>
        <family val="2"/>
      </rPr>
      <t xml:space="preserve">
 • The approach to joint commissioning </t>
    </r>
    <r>
      <rPr>
        <i/>
        <sz val="9"/>
        <color rgb="FF000000"/>
        <rFont val="Calibri"/>
        <family val="2"/>
      </rPr>
      <t xml:space="preserve">Paragraph 13
</t>
    </r>
    <r>
      <rPr>
        <sz val="9"/>
        <color rgb="FF000000"/>
        <rFont val="Calibri"/>
        <family val="2"/>
      </rPr>
      <t xml:space="preserve">
 • How the plan will contribute to reducing health inequalities and disparities for the local population, taking account of people with protected characteristics? This should include
   - How equality impacts of the local BCF plan have been considered </t>
    </r>
    <r>
      <rPr>
        <i/>
        <sz val="9"/>
        <color rgb="FF000000"/>
        <rFont val="Calibri"/>
        <family val="2"/>
      </rPr>
      <t xml:space="preserve">Paragraph 14
</t>
    </r>
    <r>
      <rPr>
        <sz val="9"/>
        <color rgb="FF000000"/>
        <rFont val="Calibri"/>
        <family val="2"/>
      </rPr>
      <t xml:space="preserve">
   - Changes to local priorities related to health inequality and equality and how activities in the document will address these. </t>
    </r>
    <r>
      <rPr>
        <i/>
        <sz val="9"/>
        <color rgb="FF000000"/>
        <rFont val="Calibri"/>
        <family val="2"/>
      </rPr>
      <t xml:space="preserve">Paragraph 14
</t>
    </r>
    <r>
      <rPr>
        <sz val="9"/>
        <color rgb="FF000000"/>
        <rFont val="Calibri"/>
        <family val="2"/>
      </rPr>
      <t xml:space="preserve">
The area will need to also take into account Priorities and Operational Guidelines regarding health inequalities, as well as local authorities' priorities under the Equality Act and NHS actions in line with Core20PLUS5. </t>
    </r>
    <r>
      <rPr>
        <i/>
        <sz val="9"/>
        <color rgb="FF000000"/>
        <rFont val="Calibri"/>
        <family val="2"/>
      </rPr>
      <t>Paragraph 15</t>
    </r>
  </si>
  <si>
    <t xml:space="preserve">Narrative plan </t>
  </si>
  <si>
    <t>A strategic, joined up plan for Disabled Facilities Grant (DFG) spending</t>
  </si>
  <si>
    <r>
      <rPr>
        <sz val="9"/>
        <color rgb="FF000000"/>
        <rFont val="Calibri"/>
        <family val="2"/>
      </rPr>
      <t xml:space="preserve">Is there confirmation that use of DFG has been agreed with housing authorities? </t>
    </r>
    <r>
      <rPr>
        <i/>
        <sz val="9"/>
        <color rgb="FF000000"/>
        <rFont val="Calibri"/>
        <family val="2"/>
      </rPr>
      <t xml:space="preserve">Paragraph 33
</t>
    </r>
    <r>
      <rPr>
        <sz val="9"/>
        <color rgb="FF000000"/>
        <rFont val="Calibri"/>
        <family val="2"/>
      </rPr>
      <t xml:space="preserve">
 • Does the narrative set out a strategic approach to using housing support, including DFG funding that supports independence at home? </t>
    </r>
    <r>
      <rPr>
        <i/>
        <sz val="9"/>
        <color rgb="FF000000"/>
        <rFont val="Calibri"/>
        <family val="2"/>
      </rPr>
      <t xml:space="preserve">Paragraph 33
</t>
    </r>
    <r>
      <rPr>
        <sz val="9"/>
        <color rgb="FF000000"/>
        <rFont val="Calibri"/>
        <family val="2"/>
      </rPr>
      <t xml:space="preserve">
 • In two tier areas, has:
   - Agreement been reached on the amount of DFG funding to be passed to district councils to cover statutory DFG? or
   - The funding been passed in its entirety to district councils?</t>
    </r>
    <r>
      <rPr>
        <i/>
        <sz val="9"/>
        <color rgb="FF000000"/>
        <rFont val="Calibri"/>
        <family val="2"/>
      </rPr>
      <t xml:space="preserve"> Paragraph 34</t>
    </r>
  </si>
  <si>
    <t>Expenditure plan
Narrative plan
Expenditure plan</t>
  </si>
  <si>
    <t>NC2: Implementing BCF Policy Objective 1: Enabling people to stay well, safe and independent at home for longer</t>
  </si>
  <si>
    <t xml:space="preserve">A demonstration of how the services the area commissions will support people to remain independent for longer, and where possible support them to remain in their own home </t>
  </si>
  <si>
    <r>
      <rPr>
        <sz val="9"/>
        <color rgb="FF000000"/>
        <rFont val="Calibri"/>
        <family val="2"/>
      </rPr>
      <t xml:space="preserve">Does the plan include an approach to support improvement against BCF objective 1? </t>
    </r>
    <r>
      <rPr>
        <i/>
        <sz val="9"/>
        <color rgb="FF000000"/>
        <rFont val="Calibri"/>
        <family val="2"/>
      </rPr>
      <t xml:space="preserve">Paragraph 16
</t>
    </r>
    <r>
      <rPr>
        <sz val="9"/>
        <color rgb="FF000000"/>
        <rFont val="Calibri"/>
        <family val="2"/>
      </rPr>
      <t xml:space="preserve">
Does the expenditure plan detail how expenditure from BCF sources supports prevention and improvement against this objective? </t>
    </r>
    <r>
      <rPr>
        <i/>
        <sz val="9"/>
        <color rgb="FF000000"/>
        <rFont val="Calibri"/>
        <family val="2"/>
      </rPr>
      <t xml:space="preserve">Paragraph 19
</t>
    </r>
    <r>
      <rPr>
        <sz val="9"/>
        <color rgb="FF000000"/>
        <rFont val="Calibri"/>
        <family val="2"/>
      </rPr>
      <t xml:space="preserve">
Does the narrative plan provide an overview of how overall spend supports improvement against this objective? </t>
    </r>
    <r>
      <rPr>
        <i/>
        <sz val="9"/>
        <color rgb="FF000000"/>
        <rFont val="Calibri"/>
        <family val="2"/>
      </rPr>
      <t>Paragraph 19</t>
    </r>
    <r>
      <rPr>
        <sz val="9"/>
        <color rgb="FF000000"/>
        <rFont val="Calibri"/>
        <family val="2"/>
      </rPr>
      <t xml:space="preserve"> 
Has the intermediate care capacity and demand planning section of the plan been used to ensure improved performance against this objctive and has the narrative plan incorporated learnings from this exercise? </t>
    </r>
    <r>
      <rPr>
        <i/>
        <sz val="9"/>
        <color rgb="FF000000"/>
        <rFont val="Calibri"/>
        <family val="2"/>
      </rPr>
      <t xml:space="preserve">Paragraph 66
</t>
    </r>
    <r>
      <rPr>
        <sz val="9"/>
        <color rgb="FF000000"/>
        <rFont val="Calibri"/>
        <family val="2"/>
      </rPr>
      <t xml:space="preserve">
</t>
    </r>
  </si>
  <si>
    <t xml:space="preserve">Narrative plan
Expenditure plan
Narrative plan
Expenditure plan, narrative plan
</t>
  </si>
  <si>
    <t>Additional discharge funding</t>
  </si>
  <si>
    <t xml:space="preserve">An agreement between ICBs and relevant Local Authorities on how the additional funding to support discharge will be allocated for ASC and community-based reablement capacity to reduce delayed discharges and improve outcomes. </t>
  </si>
  <si>
    <r>
      <rPr>
        <sz val="9"/>
        <color rgb="FF000000"/>
        <rFont val="Calibri"/>
        <family val="2"/>
      </rPr>
      <t xml:space="preserve">Have all partners agreed on how all of the additional discharge funding will be allocated to achieve the greatest impact in terms of reducing delayed discharges? </t>
    </r>
    <r>
      <rPr>
        <i/>
        <sz val="9"/>
        <color rgb="FF000000"/>
        <rFont val="Calibri"/>
        <family val="2"/>
      </rPr>
      <t xml:space="preserve">Paragraph 41
</t>
    </r>
    <r>
      <rPr>
        <sz val="9"/>
        <color rgb="FF000000"/>
        <rFont val="Calibri"/>
        <family val="2"/>
      </rPr>
      <t xml:space="preserve">
Does the plan indicate how the area has used the discharge funding, particularly in the relation to National Condition 3 (see below), and in conjunction with wider funding to build additional social care and community-based reablement capacity, maximise the number of hospital beds freed up and deliver sustainable improvement for patients? </t>
    </r>
    <r>
      <rPr>
        <i/>
        <sz val="9"/>
        <color rgb="FF000000"/>
        <rFont val="Calibri"/>
        <family val="2"/>
      </rPr>
      <t xml:space="preserve">Paragraph 41
</t>
    </r>
    <r>
      <rPr>
        <sz val="9"/>
        <color rgb="FF000000"/>
        <rFont val="Calibri"/>
        <family val="2"/>
      </rPr>
      <t xml:space="preserve">
Does the plan take account of the area's capacity and demand work to identify likely variation in levels of demand over the course of the year and build the workforce capacity needed for additional services? </t>
    </r>
    <r>
      <rPr>
        <i/>
        <sz val="9"/>
        <color rgb="FF000000"/>
        <rFont val="Calibri"/>
        <family val="2"/>
      </rPr>
      <t xml:space="preserve">Paragraph 44
</t>
    </r>
    <r>
      <rPr>
        <sz val="9"/>
        <color rgb="FF000000"/>
        <rFont val="Calibri"/>
        <family val="2"/>
      </rPr>
      <t xml:space="preserve">
Has the area been identified as an area of concern in relation to discharge performance, relating to the 'Delivery plan for recovering urgent and emergency services'?
     If so, have their plans adhered to the additional conditions placed on them relating to performance improvement? </t>
    </r>
    <r>
      <rPr>
        <i/>
        <sz val="9"/>
        <color rgb="FF000000"/>
        <rFont val="Calibri"/>
        <family val="2"/>
      </rPr>
      <t xml:space="preserve">Paragraph 51
</t>
    </r>
    <r>
      <rPr>
        <sz val="9"/>
        <color rgb="FF000000"/>
        <rFont val="Calibri"/>
        <family val="2"/>
      </rPr>
      <t xml:space="preserve">
Is the plan for spending the additonal discharge grant in line with grant conditions?</t>
    </r>
  </si>
  <si>
    <t>Expenditure plan
Narrative and Expenditure plans
Narrative plan
Narrative and Expenditure plans</t>
  </si>
  <si>
    <t>NC3: Implementing BCF Policy Objective 2: Providing the right care in the right place at the right time</t>
  </si>
  <si>
    <t>A demonstration of how the services the area commissions will support provision of the right care in the right place at the right time</t>
  </si>
  <si>
    <r>
      <rPr>
        <sz val="9"/>
        <color rgb="FF000000"/>
        <rFont val="Calibri"/>
        <family val="2"/>
      </rPr>
      <t xml:space="preserve">Does the plan include an approach to how services the area commissions will support people to receive the right care in the right place at the right time? </t>
    </r>
    <r>
      <rPr>
        <i/>
        <sz val="9"/>
        <color rgb="FF000000"/>
        <rFont val="Calibri"/>
        <family val="2"/>
      </rPr>
      <t xml:space="preserve">Paragraph 21
</t>
    </r>
    <r>
      <rPr>
        <sz val="9"/>
        <color rgb="FF000000"/>
        <rFont val="Calibri"/>
        <family val="2"/>
      </rPr>
      <t xml:space="preserve">
Does the expenditure plan detail how expenditure from BCF sources supports improvement against this objective? </t>
    </r>
    <r>
      <rPr>
        <i/>
        <sz val="9"/>
        <color rgb="FF000000"/>
        <rFont val="Calibri"/>
        <family val="2"/>
      </rPr>
      <t>Paragraph 22</t>
    </r>
    <r>
      <rPr>
        <sz val="9"/>
        <color rgb="FF000000"/>
        <rFont val="Calibri"/>
        <family val="2"/>
      </rPr>
      <t xml:space="preserve"> 
Does the narrative plan provide an overview of how overall spend supports improvement against this metric and how estimates of capacity and demand have been taken on board (including gaps) and reflected in the wider BCF plans? </t>
    </r>
    <r>
      <rPr>
        <i/>
        <sz val="9"/>
        <color rgb="FF000000"/>
        <rFont val="Calibri"/>
        <family val="2"/>
      </rPr>
      <t xml:space="preserve">Paragraph 24
</t>
    </r>
    <r>
      <rPr>
        <sz val="9"/>
        <color rgb="FF000000"/>
        <rFont val="Calibri"/>
        <family val="2"/>
      </rPr>
      <t xml:space="preserve">
Has the intermediate care capacity and demand planning section of the plan been used to ensure improved performance against this objective and has the narrative plan incorporated learnings from this exercise? </t>
    </r>
    <r>
      <rPr>
        <i/>
        <sz val="9"/>
        <color rgb="FF000000"/>
        <rFont val="Calibri"/>
        <family val="2"/>
      </rPr>
      <t xml:space="preserve">Paragraph 66
</t>
    </r>
    <r>
      <rPr>
        <sz val="9"/>
        <color rgb="FF000000"/>
        <rFont val="Calibri"/>
        <family val="2"/>
      </rPr>
      <t xml:space="preserve">Has the area reviewed their assessment of progress against the High Impact Change Model for Managing Transfers of care and summarised progress against areas for improvement identified in 2022-23? </t>
    </r>
    <r>
      <rPr>
        <i/>
        <sz val="9"/>
        <color rgb="FF000000"/>
        <rFont val="Calibri"/>
        <family val="2"/>
      </rPr>
      <t>Paragraph 23</t>
    </r>
  </si>
  <si>
    <t>Narrative plan
Expenditure plan
Narrative plan
Expenditure plan, narrative plan
Expenditure plan
Narrative plan</t>
  </si>
  <si>
    <t xml:space="preserve">
NC4: Maintaining NHS's contribution to adult social care and investment in NHS commissioned out of hospital services</t>
  </si>
  <si>
    <t>A demonstration of how the area will maintain the level of spending on social care services from the NHS minimum contribution to the fund in line with the uplift to the overall contribution</t>
  </si>
  <si>
    <r>
      <rPr>
        <sz val="9"/>
        <color rgb="FF000000"/>
        <rFont val="Calibri"/>
        <family val="2"/>
      </rPr>
      <t xml:space="preserve">Does the total spend from the NHS minimum contribution on social care match or exceed the minimum required contribution? </t>
    </r>
    <r>
      <rPr>
        <i/>
        <sz val="9"/>
        <color rgb="FF000000"/>
        <rFont val="Calibri"/>
        <family val="2"/>
      </rPr>
      <t>Paragraphs 52-55</t>
    </r>
  </si>
  <si>
    <t>Auto-validated on the expenditure plan</t>
  </si>
  <si>
    <t>Is there a confirmation that the components of the Better Care Fund pool that are earmarked for a purpose are being planned to be used for that purpose?</t>
  </si>
  <si>
    <r>
      <rPr>
        <sz val="9"/>
        <color rgb="FF000000"/>
        <rFont val="Calibri"/>
        <family val="2"/>
      </rPr>
      <t xml:space="preserve">Do expenditure plans for each element of the BCF pool match the funding inputs? </t>
    </r>
    <r>
      <rPr>
        <i/>
        <sz val="9"/>
        <color rgb="FF000000"/>
        <rFont val="Calibri"/>
        <family val="2"/>
      </rPr>
      <t xml:space="preserve">Paragraph 12
</t>
    </r>
    <r>
      <rPr>
        <sz val="9"/>
        <color rgb="FF000000"/>
        <rFont val="Calibri"/>
        <family val="2"/>
      </rPr>
      <t xml:space="preserve">
Has the area included estimated amounts of activity that will be delivered, funded through BCF funded schemes, and outlined the metrics that these schemes support? </t>
    </r>
    <r>
      <rPr>
        <i/>
        <sz val="9"/>
        <color rgb="FF000000"/>
        <rFont val="Calibri"/>
        <family val="2"/>
      </rPr>
      <t xml:space="preserve">Paragraph 12
</t>
    </r>
    <r>
      <rPr>
        <sz val="9"/>
        <color rgb="FF000000"/>
        <rFont val="Calibri"/>
        <family val="2"/>
      </rPr>
      <t xml:space="preserve">
Has the area indicated the percentage of overall spend, where appropriate, that constitutes BCF spend? </t>
    </r>
    <r>
      <rPr>
        <i/>
        <sz val="9"/>
        <color rgb="FF000000"/>
        <rFont val="Calibri"/>
        <family val="2"/>
      </rPr>
      <t xml:space="preserve">Paragraph 73
</t>
    </r>
    <r>
      <rPr>
        <sz val="9"/>
        <color rgb="FF000000"/>
        <rFont val="Calibri"/>
        <family val="2"/>
      </rPr>
      <t xml:space="preserve">
Is there confirmation that the use of grant funding is in line with the relevant grant conditions? </t>
    </r>
    <r>
      <rPr>
        <i/>
        <sz val="9"/>
        <color rgb="FF000000"/>
        <rFont val="Calibri"/>
        <family val="2"/>
      </rPr>
      <t xml:space="preserve">Paragraphs 25 – 51
</t>
    </r>
    <r>
      <rPr>
        <sz val="9"/>
        <color rgb="FF000000"/>
        <rFont val="Calibri"/>
        <family val="2"/>
      </rPr>
      <t xml:space="preserve">Has an agreed amount from the ICB allocation(s) of discharge funding been agreed and entered into the income sheet? </t>
    </r>
    <r>
      <rPr>
        <i/>
        <sz val="9"/>
        <color rgb="FF000000"/>
        <rFont val="Calibri"/>
        <family val="2"/>
      </rPr>
      <t xml:space="preserve">Paragraph 41
</t>
    </r>
    <r>
      <rPr>
        <sz val="9"/>
        <color rgb="FF000000"/>
        <rFont val="Calibri"/>
        <family val="2"/>
      </rPr>
      <t xml:space="preserve">
Has the area included a description of how they will work with services and use BCF funding to support unpaid carers? </t>
    </r>
    <r>
      <rPr>
        <i/>
        <sz val="9"/>
        <color rgb="FF000000"/>
        <rFont val="Calibri"/>
        <family val="2"/>
      </rPr>
      <t xml:space="preserve">Paragraph 13
</t>
    </r>
    <r>
      <rPr>
        <sz val="9"/>
        <color rgb="FF000000"/>
        <rFont val="Calibri"/>
        <family val="2"/>
      </rPr>
      <t xml:space="preserve">
Has funding for the following from the NHS contribution been identified for the area:
   - Implementation of Care Act duties?
   - Funding dedicated to carer-specific support?
   - Reablement? </t>
    </r>
    <r>
      <rPr>
        <i/>
        <sz val="9"/>
        <color rgb="FF000000"/>
        <rFont val="Calibri"/>
        <family val="2"/>
      </rPr>
      <t>Paragraph 12</t>
    </r>
  </si>
  <si>
    <t>Auto-validated in the expenditure plan
Expenditure plan
Expenditure plan
Expenditure plan
Expenditure plan
Narrative plans, expenditure plan
Expenditure plan</t>
  </si>
  <si>
    <t>PR9</t>
  </si>
  <si>
    <t>Does the plan set stretching metrics and are there clear and ambitious plans for delivering these?</t>
  </si>
  <si>
    <r>
      <rPr>
        <sz val="9"/>
        <color rgb="FF000000"/>
        <rFont val="Calibri"/>
        <family val="2"/>
      </rPr>
      <t xml:space="preserve">Have stretching ambitions been agreed locally for all BCF metrics based on:
- current performance (from locally derived and published data)
- local priorities, expected demand and capacity
- planned (particularly BCF funded) services and changes to locally delivered services based on performance to date? </t>
    </r>
    <r>
      <rPr>
        <i/>
        <sz val="9"/>
        <color rgb="FF000000"/>
        <rFont val="Calibri"/>
        <family val="2"/>
      </rPr>
      <t xml:space="preserve">Paragraph 59
</t>
    </r>
    <r>
      <rPr>
        <sz val="9"/>
        <color rgb="FF000000"/>
        <rFont val="Calibri"/>
        <family val="2"/>
      </rPr>
      <t xml:space="preserve">
Is there a clear narrative for each metric setting out: 
        - supporting rationales for the ambition set, 
        - plans for achieving these ambitions, and 
        - how BCF funded services will support this? </t>
    </r>
    <r>
      <rPr>
        <i/>
        <sz val="9"/>
        <color rgb="FF000000"/>
        <rFont val="Calibri"/>
        <family val="2"/>
      </rPr>
      <t>Paragraph 57</t>
    </r>
  </si>
  <si>
    <t>Expenditure plan
Expenditure plan</t>
  </si>
  <si>
    <t>Demand - Community</t>
  </si>
  <si>
    <t>D165</t>
  </si>
  <si>
    <t>D167</t>
  </si>
  <si>
    <t>D169</t>
  </si>
  <si>
    <t>D171</t>
  </si>
  <si>
    <t>C188:C190</t>
  </si>
  <si>
    <t>E181:E190</t>
  </si>
  <si>
    <t>F181:F190</t>
  </si>
  <si>
    <t>G181:G190</t>
  </si>
  <si>
    <t>H181:H190</t>
  </si>
  <si>
    <t>C199</t>
  </si>
  <si>
    <t>C200</t>
  </si>
  <si>
    <t>C201</t>
  </si>
  <si>
    <t>C202</t>
  </si>
  <si>
    <t>C203</t>
  </si>
  <si>
    <t>C53:C302</t>
  </si>
  <si>
    <t>D53:D302</t>
  </si>
  <si>
    <t>E53:E302</t>
  </si>
  <si>
    <t>F53:F302</t>
  </si>
  <si>
    <t>G53:G302</t>
  </si>
  <si>
    <t>H53:H302</t>
  </si>
  <si>
    <t>I53:I302</t>
  </si>
  <si>
    <t>J53:J302</t>
  </si>
  <si>
    <t>K53:K302</t>
  </si>
  <si>
    <t>L53:L302</t>
  </si>
  <si>
    <t>M53:M302</t>
  </si>
  <si>
    <t>N53:N302</t>
  </si>
  <si>
    <t>O53:O302</t>
  </si>
  <si>
    <t>P53:P302</t>
  </si>
  <si>
    <t>G8</t>
  </si>
  <si>
    <t>G9</t>
  </si>
  <si>
    <t>G10</t>
  </si>
  <si>
    <t>G11</t>
  </si>
  <si>
    <t>G12</t>
  </si>
  <si>
    <t>G13</t>
  </si>
  <si>
    <t>G14</t>
  </si>
  <si>
    <t>G15</t>
  </si>
  <si>
    <t>G16</t>
  </si>
  <si>
    <t>H8</t>
  </si>
  <si>
    <t>H9</t>
  </si>
  <si>
    <t>H10</t>
  </si>
  <si>
    <t>H11</t>
  </si>
  <si>
    <t>H12</t>
  </si>
  <si>
    <t>H13</t>
  </si>
  <si>
    <t>H14</t>
  </si>
  <si>
    <t>H15</t>
  </si>
  <si>
    <t>H16</t>
  </si>
  <si>
    <t>I8</t>
  </si>
  <si>
    <t>I9</t>
  </si>
  <si>
    <t>I10</t>
  </si>
  <si>
    <t>I11</t>
  </si>
  <si>
    <t>I12</t>
  </si>
  <si>
    <t>I13</t>
  </si>
  <si>
    <t>I14</t>
  </si>
  <si>
    <t>I15</t>
  </si>
  <si>
    <t>I16</t>
  </si>
  <si>
    <t>J8</t>
  </si>
  <si>
    <t>J9</t>
  </si>
  <si>
    <t>J10</t>
  </si>
  <si>
    <t>J11</t>
  </si>
  <si>
    <t>J12</t>
  </si>
  <si>
    <t>J13</t>
  </si>
  <si>
    <t>J14</t>
  </si>
  <si>
    <t>J15</t>
  </si>
  <si>
    <t>J16</t>
  </si>
  <si>
    <t>B157</t>
  </si>
  <si>
    <t>Row Number</t>
  </si>
  <si>
    <t>Health and Wellbeing Board</t>
  </si>
  <si>
    <t>Area Assurance Contact Details - Role:</t>
  </si>
  <si>
    <t>Area Assurance Contact Details - Title:</t>
  </si>
  <si>
    <t>Area Assurance Contact Details - First-name:</t>
  </si>
  <si>
    <t>Area Assurance Contact Details - Surname:</t>
  </si>
  <si>
    <t>Area Assurance Contact Details - E-mail:</t>
  </si>
  <si>
    <t>2. Cover pending</t>
  </si>
  <si>
    <t>5. Income pending</t>
  </si>
  <si>
    <t>6. Expenditure pending</t>
  </si>
  <si>
    <t>8. Metrics pending</t>
  </si>
  <si>
    <t>9. Planning Requirements pending</t>
  </si>
  <si>
    <t>Any assumption made:</t>
  </si>
  <si>
    <t>Demand - Community Service Type</t>
  </si>
  <si>
    <t>Capacity - Hospital Discharge Service Area</t>
  </si>
  <si>
    <t>Commissioning responsibility - ICB</t>
  </si>
  <si>
    <t>Commissioning responsibility - LA</t>
  </si>
  <si>
    <t>Commissioning responsibility - Joint</t>
  </si>
  <si>
    <t>Capacity - Community Service Area</t>
  </si>
  <si>
    <t>Local Authority Contribution (DFG)
Gross Contribution Yr 1</t>
  </si>
  <si>
    <t>Local Authority Contribution
Gross Contribution Yr 2</t>
  </si>
  <si>
    <t>Local Authority Discharge Funding
Contribution Yr 1</t>
  </si>
  <si>
    <t>Local Authority Discharge Funding
Contribution Yr 2</t>
  </si>
  <si>
    <t>iBCF Contribution Yr 1</t>
  </si>
  <si>
    <t>iBCF Contribution Yr 2</t>
  </si>
  <si>
    <t>Additional LA Contributions?</t>
  </si>
  <si>
    <t>Local Authorities</t>
  </si>
  <si>
    <t>Commentary (Add LA)</t>
  </si>
  <si>
    <t>Additional ICB Contributions?</t>
  </si>
  <si>
    <t>Contributions Yr 1</t>
  </si>
  <si>
    <t>Contributions Yr 2</t>
  </si>
  <si>
    <t>Commentary (Add ICB)</t>
  </si>
  <si>
    <t>Funding Contributions Comments</t>
  </si>
  <si>
    <t>Expected outputs</t>
  </si>
  <si>
    <t>22-23 Q1 Indicator value</t>
  </si>
  <si>
    <t>22-23 Q2 Indicator value</t>
  </si>
  <si>
    <t>22-23 Q3 Indicator value</t>
  </si>
  <si>
    <t>22-23 Q4 Indicator value</t>
  </si>
  <si>
    <t>Avoidable admissions: Rationale for ambition</t>
  </si>
  <si>
    <t>Avoidable admissions: Local plan to meet ambition</t>
  </si>
  <si>
    <t>Falls 2022-23 estimated indicator value</t>
  </si>
  <si>
    <t>Falls 2023-24 Plan indicator value</t>
  </si>
  <si>
    <t>Falls 2022-23 estimated Count</t>
  </si>
  <si>
    <t>Falls 2023-24 Plan Count</t>
  </si>
  <si>
    <t>Falls 2022-23 estimated population</t>
  </si>
  <si>
    <t>Falls 2023-24 Plan population</t>
  </si>
  <si>
    <t>Falls: Rationale for ambition</t>
  </si>
  <si>
    <t>Falls: Local plan to meet ambition</t>
  </si>
  <si>
    <t>22-23 Discharge to Usual Place Q1 Quarter (%)</t>
  </si>
  <si>
    <t>22-23 Discharge to Usual Place Q1 Numerator</t>
  </si>
  <si>
    <t>22-23 Discharge to Usual Place Q2 Numerator</t>
  </si>
  <si>
    <t>22-23 Discharge to Usual Place Q3 Numerator</t>
  </si>
  <si>
    <t>22-23 Discharge to Usual Place Q4 Numerator</t>
  </si>
  <si>
    <t>22-23 Discharge to Usual Place Q1 Denominator</t>
  </si>
  <si>
    <t>22-23 Discharge to Usual Place Q2 Denominator</t>
  </si>
  <si>
    <t>22-23 Discharge to Usual Place Q3 Denominator</t>
  </si>
  <si>
    <t>22-23 Discharge to Usual Place Q4 Denominator</t>
  </si>
  <si>
    <t>Discharge to Usual Place: Rationale for ambition</t>
  </si>
  <si>
    <t>Discharge to Usual Place: Local plan to meet ambition</t>
  </si>
  <si>
    <t>2022-23 estimated Residential Admissions Numerator:</t>
  </si>
  <si>
    <t>2022-23 Plan Residential Admissions Numerator:</t>
  </si>
  <si>
    <t>Residential Admissions: Rationale for ambition</t>
  </si>
  <si>
    <t>Residential Admissions: Local plan to meet ambition</t>
  </si>
  <si>
    <t>2022-23 estimated Reablement Numerator:</t>
  </si>
  <si>
    <t>2022-23 Plan Reablement Numerator:</t>
  </si>
  <si>
    <t>2022-23 estimated Reablement Denominator:</t>
  </si>
  <si>
    <t>2022-23 Plan Reablement Denominator:</t>
  </si>
  <si>
    <t>Reablement: Rationale for ambition</t>
  </si>
  <si>
    <t>Reablement: Local plan to meet ambition</t>
  </si>
  <si>
    <t>PR1: NC1: Jointly agreed plan - Plan to Meet</t>
  </si>
  <si>
    <t>PR2: NC1: Jointly agreed plan - Plan to Meet</t>
  </si>
  <si>
    <t>PR3: NC1: Jointly agreed plan - Plan to Meet</t>
  </si>
  <si>
    <t>PR4: NC2: Implementing BCF Policy Objective 1</t>
  </si>
  <si>
    <t>PR5: additional discharge funding</t>
  </si>
  <si>
    <t>PR6: NC2: Implementing BCF Policy Objective 2</t>
  </si>
  <si>
    <t>PR7: NC4: Maintaining NHS's contribution</t>
  </si>
  <si>
    <t>PR8: Agreed Expenditure</t>
  </si>
  <si>
    <t>PR9: Metrics</t>
  </si>
  <si>
    <t>PR1: Supporting References</t>
  </si>
  <si>
    <t>PR2: Supporting References</t>
  </si>
  <si>
    <t>PR3: Supporting References</t>
  </si>
  <si>
    <t>PR4: Supporting References</t>
  </si>
  <si>
    <t>PR5: Supporting References</t>
  </si>
  <si>
    <t>PR6: Supporting References</t>
  </si>
  <si>
    <t>PR7: Supporting References</t>
  </si>
  <si>
    <t>PR8: Supporting References</t>
  </si>
  <si>
    <t>PR9: Supporting References</t>
  </si>
  <si>
    <t>PR1: Actions in place if not</t>
  </si>
  <si>
    <t>PR2: Actions in place if not</t>
  </si>
  <si>
    <t>PR3: Actions in place if not</t>
  </si>
  <si>
    <t>PR4: Actions in place if not</t>
  </si>
  <si>
    <t>PR5: Actions in place if not</t>
  </si>
  <si>
    <t>PR6: Actions in place if not</t>
  </si>
  <si>
    <t>PR7: Actions in place if not</t>
  </si>
  <si>
    <t>PR8: Actions in place if not</t>
  </si>
  <si>
    <t>PR9: Actions in place if not</t>
  </si>
  <si>
    <t>PR1: Timeframe if not met</t>
  </si>
  <si>
    <t>PR2: Timeframe if not met</t>
  </si>
  <si>
    <t>PR3: Timeframe if not met</t>
  </si>
  <si>
    <t>PR4: Timeframe if not met</t>
  </si>
  <si>
    <t>PR5: Timeframe if not met</t>
  </si>
  <si>
    <t>PR6: Timeframe if not met</t>
  </si>
  <si>
    <t>PR7: Timeframe if not met</t>
  </si>
  <si>
    <t>PR8: Timeframe if not met</t>
  </si>
  <si>
    <t>PR9: Timeframe if not met</t>
  </si>
  <si>
    <t>Version</t>
  </si>
  <si>
    <t>Trust Referral Source                                         (Select as many as you need)</t>
  </si>
  <si>
    <t>Sue Graham</t>
  </si>
  <si>
    <t>sue.graham@northtyneside.gov.uk</t>
  </si>
  <si>
    <t>07753 113741</t>
  </si>
  <si>
    <t>Ms</t>
  </si>
  <si>
    <t>Karen</t>
  </si>
  <si>
    <t>Clark</t>
  </si>
  <si>
    <t>karen.clark@northtynesdie.gov.uk</t>
  </si>
  <si>
    <t>Sam</t>
  </si>
  <si>
    <t>Allen</t>
  </si>
  <si>
    <t>s.allen24@nhs.net</t>
  </si>
  <si>
    <t>Anya</t>
  </si>
  <si>
    <t>Paradis</t>
  </si>
  <si>
    <t>a.paradis@nhs.net</t>
  </si>
  <si>
    <t xml:space="preserve">Mr </t>
  </si>
  <si>
    <t>Paul</t>
  </si>
  <si>
    <t>Hanson</t>
  </si>
  <si>
    <t>paul.hanson@northtyneside.gov.uk</t>
  </si>
  <si>
    <t>Mrs</t>
  </si>
  <si>
    <t>Eleanor</t>
  </si>
  <si>
    <t>Binks</t>
  </si>
  <si>
    <t>eleanor.binks@northtyneside.gov.uk</t>
  </si>
  <si>
    <t>Sue</t>
  </si>
  <si>
    <t>Graham</t>
  </si>
  <si>
    <t>Mr</t>
  </si>
  <si>
    <t>Jon</t>
  </si>
  <si>
    <t>Ritchie</t>
  </si>
  <si>
    <t>jon.ritchie@northtyneside.gov.uk</t>
  </si>
  <si>
    <t>DFG carry forward</t>
  </si>
  <si>
    <t>Impact on care home fees of national living wage</t>
  </si>
  <si>
    <t>Impact on domiciliary care fees of national living wage</t>
  </si>
  <si>
    <t>Impact on other fees (ISL, day care, direct payments etc) of national living wage</t>
  </si>
  <si>
    <t>Effect of democratic growth and change in acuity of need</t>
  </si>
  <si>
    <t>Community based support</t>
  </si>
  <si>
    <t>Intermediate Care - commmunity based</t>
  </si>
  <si>
    <t>Improving Access to advice and Information</t>
  </si>
  <si>
    <t>Care Act Implementation</t>
  </si>
  <si>
    <t>Carers Support</t>
  </si>
  <si>
    <t>Independent Support for people with a learning disability</t>
  </si>
  <si>
    <t>Community Based Support</t>
  </si>
  <si>
    <t>Intermediate Care beds</t>
  </si>
  <si>
    <t>Liaison Psychiatry</t>
  </si>
  <si>
    <t>End of life care - RAPID</t>
  </si>
  <si>
    <t>Step down beds - residential</t>
  </si>
  <si>
    <t>Step down - extra care</t>
  </si>
  <si>
    <t>Homecare capacity</t>
  </si>
  <si>
    <t>Pathway development</t>
  </si>
  <si>
    <t>Transport</t>
  </si>
  <si>
    <t>Step down beds - nursing</t>
  </si>
  <si>
    <t>Step down  - extra care</t>
  </si>
  <si>
    <t>Disabled Facilities Grant</t>
  </si>
  <si>
    <t>Disabled Facuilities Grant carry forward</t>
  </si>
  <si>
    <t>meet costs of paying national living wage to staff in care homes</t>
  </si>
  <si>
    <t>Meet costs of paying real living wage to staff in homecare providers</t>
  </si>
  <si>
    <t>meet costs of paying national living wage to staff in care providers</t>
  </si>
  <si>
    <t>increased volume and complexity in care provision</t>
  </si>
  <si>
    <t>includes Carepoint, reablement,immediate response and overnight homecare, adaptations and loan equipment, telecare and seven day social work</t>
  </si>
  <si>
    <t>Community Rehabilitation Team</t>
  </si>
  <si>
    <t>Mycare and Living Well in North Tyneside</t>
  </si>
  <si>
    <t>Maintaining the duties and eligibilities brought in by the Care Act</t>
  </si>
  <si>
    <t>independent support for people with a learning disability</t>
  </si>
  <si>
    <t>Health contribution to single point of access Carepoint</t>
  </si>
  <si>
    <t>bed based intermediate care</t>
  </si>
  <si>
    <t xml:space="preserve">Liaison Psychiatry - working age </t>
  </si>
  <si>
    <t>End of life care</t>
  </si>
  <si>
    <t xml:space="preserve">Step down - extra care flats </t>
  </si>
  <si>
    <t>Homecare capacity building</t>
  </si>
  <si>
    <t>Pathway development supporting effective discharges</t>
  </si>
  <si>
    <t>Step down  - extra care flats</t>
  </si>
  <si>
    <t>web based support providing information and advice and initial contact</t>
  </si>
  <si>
    <t>Supported by the ongoing development of the frailty pathway  and the integration of existing provision including mental health roles supporting the multi-disciplinary health and social care approach to delivery. Improvements relating to  2 hour urgent community response and the introduction of vuirtual ward approach for frailty will also suppprt meeting this target</t>
  </si>
  <si>
    <t>Continued development of Carepoint within the integrated frailty service implementing the 'home first' response to hospital discharges. Measures to improve workforce issues in the local care market include paying a fee increase to support the Real Living wage and use of assistive technology solutions to increase the capacity of care in a person's own home.</t>
  </si>
  <si>
    <t>Additional extra care available from 2022/23 and are now largely filled (approx 100 units), measures to improve workforce issues in local homecare market (e.g. paying a fee increase to support the Real Living Wage) and use of short term reablement flats to prevent short term admissions which often become a long term arrangement. Additional management challenge of all proposed placements. Additional homecare capacity to be developed inhouse within LA</t>
  </si>
  <si>
    <t>Careful management of skill mix within the service to maintain capacity - levels of experience and skill of staff vary due to recruitment issues and the age profile of staff. Restructuring of the service has taken place to deliver this target and to provide opportunities for career development and progression.</t>
  </si>
  <si>
    <t>Assistive technology</t>
  </si>
  <si>
    <t>Nurse Assessor post</t>
  </si>
  <si>
    <t>Post to assist with trusted assessor model</t>
  </si>
  <si>
    <t>Provide telecare and assistive technology to all relevant pathway 0 and pathway 1 discharges</t>
  </si>
  <si>
    <t>Low level voluntary sector support</t>
  </si>
  <si>
    <t>Support for pathway 0 discharges</t>
  </si>
  <si>
    <t>NEAS contract for additional transport to support discharges</t>
  </si>
  <si>
    <t>Supporting recruitment and retention  - focus on homecare</t>
  </si>
  <si>
    <t>Residential care contingency</t>
  </si>
  <si>
    <t>Ambulance Trust</t>
  </si>
  <si>
    <t>Target was not achieved in 2022/23 (missed by 9% with an estimated outturn of 1139 compared to annual target of 1044) with continuing pressure experienced at emergency departments. Ambition set at 2022/23 estimated average outturn for the north end of the NENC region 1115, a 2% improvement on 2022/23 estimated outturn</t>
  </si>
  <si>
    <t>Set a target of 90% as in 2022/23. We evaluate against an adjusted metric where those admitted to hospital from residential care and returning there are counted as being discharged to their normal place of residence. Our main trust does not code this way. We are concerned about continuing challenges in homecare capacity because of workforce issues.</t>
  </si>
  <si>
    <t>National average rate in 2021/22 was 538.5 compared to North Tyneside's rate of 497.1. In 2022/23 we have experienced ongoing issues with homecare capacity leading to more use of residential care. In addition clients are more frail with higher levels of need. There has been some improvement in homecare capacity in recent months but we are anticipating ongoing capacity issues through the winter months when providers historically have greater recruitment and retention challenges. The target is therefore set at a 5% improvement of the 2022/23 expected outturn</t>
  </si>
  <si>
    <t>Local falls service consisting of  a falls pathway with specialist clinic, local exercise campaign and support, telecare service responding to falls including non injurous falls referred by ambulance service</t>
  </si>
  <si>
    <t>There was an improvement between 2021/22 and 2022/23 despite residents presenting later with more complex needs. We have set the target as maintaining a standstill position in the light of our population showing increasing levels of frailty and are more prone to falling</t>
  </si>
  <si>
    <t>Performance dropped in 2022/23 as a result of higher level of deaths and admissions to residential care in line with generally higher level of frailty and comorbidities. Aim to return to improve level of performance to 85% in 2023/24 while reviewing to establish if there has been an ongoing change in the condition of clients referred to the service. A restructure of the service continues to bed in and newer staff develop their experience.</t>
  </si>
  <si>
    <t>Disabled Facilities Grant carry forward</t>
  </si>
  <si>
    <t xml:space="preserve">Average hours for a short term extra care step down packge is 15 hours per week, average for short term homecare 
Length of stay  Reablement in a bedded setting -  28 days
Length of stay Rehabilitation in a bedded setting - 26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</si>
</sst>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0.0%"/>
    <numFmt numFmtId="165" formatCode="_-* #,##0_-;\-* #,##0_-;_-* &quot;-&quot;??_-;_-@_-"/>
    <numFmt numFmtId="166" formatCode="_-* #,##0.0_-;\-* #,##0.0_-;_-* &quot;-&quot;??_-;_-@_-"/>
    <numFmt numFmtId="167" formatCode="&quot;£&quot;#,##0"/>
    <numFmt numFmtId="168" formatCode="ddd\ dd/mm/yyyy"/>
    <numFmt numFmtId="169" formatCode="#,##0.0"/>
    <numFmt numFmtId="170" formatCode="0.0"/>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1"/>
      <name val="Calibri"/>
      <family val="2"/>
      <scheme val="minor"/>
    </font>
    <font>
      <i/>
      <sz val="11"/>
      <color theme="1"/>
      <name val="Calibri"/>
      <family val="2"/>
      <scheme val="minor"/>
    </font>
    <font>
      <b/>
      <sz val="14"/>
      <color theme="0"/>
      <name val="Calibri"/>
      <family val="2"/>
      <scheme val="minor"/>
    </font>
    <font>
      <u/>
      <sz val="11"/>
      <color theme="10"/>
      <name val="Calibri"/>
      <family val="2"/>
      <scheme val="minor"/>
    </font>
    <font>
      <b/>
      <sz val="12"/>
      <color theme="0"/>
      <name val="Calibri"/>
      <family val="2"/>
      <scheme val="minor"/>
    </font>
    <font>
      <b/>
      <sz val="13"/>
      <color theme="0"/>
      <name val="Calibri"/>
      <family val="2"/>
      <scheme val="minor"/>
    </font>
    <font>
      <b/>
      <sz val="13"/>
      <name val="Calibri"/>
      <family val="2"/>
      <scheme val="minor"/>
    </font>
    <font>
      <sz val="11"/>
      <color theme="4" tint="-0.249977111117893"/>
      <name val="Calibri"/>
      <family val="2"/>
      <scheme val="minor"/>
    </font>
    <font>
      <sz val="9"/>
      <color indexed="81"/>
      <name val="Tahoma"/>
      <family val="2"/>
    </font>
    <font>
      <sz val="11"/>
      <color rgb="FFFF0000"/>
      <name val="Calibri"/>
      <family val="2"/>
      <scheme val="minor"/>
    </font>
    <font>
      <sz val="12"/>
      <color theme="0"/>
      <name val="Calibri"/>
      <family val="2"/>
      <scheme val="minor"/>
    </font>
    <font>
      <b/>
      <u/>
      <sz val="11"/>
      <color theme="1"/>
      <name val="Calibri"/>
      <family val="2"/>
      <scheme val="minor"/>
    </font>
    <font>
      <sz val="10"/>
      <color theme="1"/>
      <name val="Calibri"/>
      <family val="2"/>
      <scheme val="minor"/>
    </font>
    <font>
      <sz val="11"/>
      <color rgb="FF9C0006"/>
      <name val="Calibri"/>
      <family val="2"/>
      <scheme val="minor"/>
    </font>
    <font>
      <b/>
      <sz val="22"/>
      <color theme="1"/>
      <name val="Calibri"/>
      <family val="2"/>
      <scheme val="minor"/>
    </font>
    <font>
      <sz val="11"/>
      <color rgb="FF000000"/>
      <name val="Calibri"/>
      <family val="2"/>
      <scheme val="minor"/>
    </font>
    <font>
      <b/>
      <sz val="14"/>
      <color theme="1"/>
      <name val="Calibri"/>
      <family val="2"/>
      <scheme val="minor"/>
    </font>
    <font>
      <u/>
      <sz val="11"/>
      <color theme="1"/>
      <name val="Calibri"/>
      <family val="2"/>
      <scheme val="minor"/>
    </font>
    <font>
      <b/>
      <sz val="11"/>
      <color rgb="FFFF0000"/>
      <name val="Calibri"/>
      <family val="2"/>
      <scheme val="minor"/>
    </font>
    <font>
      <b/>
      <sz val="9"/>
      <color theme="1"/>
      <name val="Calibri"/>
      <family val="2"/>
      <scheme val="minor"/>
    </font>
    <font>
      <sz val="9"/>
      <color theme="1"/>
      <name val="Calibri"/>
      <family val="2"/>
      <scheme val="minor"/>
    </font>
    <font>
      <u/>
      <sz val="11"/>
      <color rgb="FF0000FF"/>
      <name val="Calibri"/>
      <family val="2"/>
      <scheme val="minor"/>
    </font>
    <font>
      <b/>
      <sz val="11"/>
      <name val="Calibri"/>
      <family val="2"/>
      <scheme val="minor"/>
    </font>
    <font>
      <sz val="8"/>
      <name val="Calibri"/>
      <family val="2"/>
      <scheme val="minor"/>
    </font>
    <font>
      <b/>
      <sz val="12"/>
      <color rgb="FFFFFF00"/>
      <name val="Calibri"/>
      <family val="2"/>
      <scheme val="minor"/>
    </font>
    <font>
      <b/>
      <sz val="11"/>
      <color rgb="FFFFFFFF"/>
      <name val="Calibri"/>
      <family val="2"/>
      <scheme val="minor"/>
    </font>
    <font>
      <sz val="11"/>
      <color rgb="FF000000"/>
      <name val="Calibri"/>
      <family val="2"/>
    </font>
    <font>
      <strike/>
      <sz val="11"/>
      <color rgb="FFFF0000"/>
      <name val="Calibri"/>
      <family val="2"/>
    </font>
    <font>
      <b/>
      <sz val="10"/>
      <name val="Calibri"/>
      <family val="2"/>
      <scheme val="minor"/>
    </font>
    <font>
      <sz val="10"/>
      <name val="Calibri"/>
      <family val="2"/>
      <scheme val="minor"/>
    </font>
    <font>
      <b/>
      <u/>
      <sz val="18"/>
      <name val="Calibri"/>
      <family val="2"/>
    </font>
    <font>
      <sz val="11"/>
      <name val="Calibri"/>
      <family val="2"/>
    </font>
    <font>
      <sz val="9"/>
      <color rgb="FF000000"/>
      <name val="Calibri"/>
      <family val="2"/>
    </font>
    <font>
      <i/>
      <sz val="9"/>
      <color rgb="FF000000"/>
      <name val="Calibri"/>
      <family val="2"/>
    </font>
    <font>
      <sz val="8"/>
      <color theme="1"/>
      <name val="Calibri"/>
      <family val="2"/>
      <scheme val="minor"/>
    </font>
    <font>
      <b/>
      <sz val="12"/>
      <color theme="1"/>
      <name val="Calibri"/>
      <family val="2"/>
      <scheme val="minor"/>
    </font>
    <font>
      <b/>
      <sz val="11"/>
      <color rgb="FFE1F4F7"/>
      <name val="Calibri"/>
      <family val="2"/>
      <scheme val="minor"/>
    </font>
    <font>
      <b/>
      <sz val="11"/>
      <color rgb="FF000000"/>
      <name val="Calibri"/>
      <family val="2"/>
    </font>
    <font>
      <i/>
      <u/>
      <sz val="10"/>
      <color theme="1"/>
      <name val="Calibri"/>
      <family val="2"/>
      <scheme val="minor"/>
    </font>
  </fonts>
  <fills count="22">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C7CE"/>
      </patternFill>
    </fill>
    <fill>
      <patternFill patternType="solid">
        <fgColor theme="5" tint="0.59999389629810485"/>
        <bgColor indexed="65"/>
      </patternFill>
    </fill>
    <fill>
      <patternFill patternType="solid">
        <fgColor theme="8" tint="0.59999389629810485"/>
        <bgColor indexed="65"/>
      </patternFill>
    </fill>
    <fill>
      <patternFill patternType="solid">
        <fgColor rgb="FFFFC0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1B5E7F"/>
        <bgColor indexed="64"/>
      </patternFill>
    </fill>
    <fill>
      <patternFill patternType="solid">
        <fgColor rgb="FFE1F4F7"/>
        <bgColor indexed="64"/>
      </patternFill>
    </fill>
    <fill>
      <patternFill patternType="solid">
        <fgColor theme="7" tint="0.79998168889431442"/>
        <bgColor indexed="64"/>
      </patternFill>
    </fill>
    <fill>
      <patternFill patternType="solid">
        <fgColor rgb="FFE9F0F7"/>
        <bgColor indexed="64"/>
      </patternFill>
    </fill>
    <fill>
      <patternFill patternType="solid">
        <fgColor rgb="FF1B5E7F"/>
        <bgColor rgb="FF000000"/>
      </patternFill>
    </fill>
    <fill>
      <patternFill patternType="solid">
        <fgColor rgb="FFFFF2CC"/>
        <bgColor indexed="64"/>
      </patternFill>
    </fill>
  </fills>
  <borders count="10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diagonal/>
    </border>
    <border>
      <left style="thin">
        <color auto="1"/>
      </left>
      <right/>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theme="9" tint="0.59996337778862885"/>
      </left>
      <right/>
      <top style="thin">
        <color theme="9" tint="0.59996337778862885"/>
      </top>
      <bottom/>
      <diagonal/>
    </border>
    <border>
      <left/>
      <right/>
      <top style="thin">
        <color theme="9" tint="0.59996337778862885"/>
      </top>
      <bottom/>
      <diagonal/>
    </border>
    <border>
      <left style="thin">
        <color theme="0"/>
      </left>
      <right style="thin">
        <color theme="0"/>
      </right>
      <top style="thin">
        <color theme="0"/>
      </top>
      <bottom style="thin">
        <color theme="0"/>
      </bottom>
      <diagonal/>
    </border>
    <border>
      <left/>
      <right/>
      <top/>
      <bottom style="thin">
        <color theme="9" tint="0.59996337778862885"/>
      </bottom>
      <diagonal/>
    </border>
    <border>
      <left style="thin">
        <color indexed="64"/>
      </left>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bottom style="hair">
        <color auto="1"/>
      </bottom>
      <diagonal/>
    </border>
    <border>
      <left/>
      <right style="thin">
        <color indexed="64"/>
      </right>
      <top/>
      <bottom style="hair">
        <color auto="1"/>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theme="0" tint="-0.14996795556505021"/>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hair">
        <color indexed="64"/>
      </left>
      <right/>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thin">
        <color indexed="64"/>
      </bottom>
      <diagonal/>
    </border>
    <border>
      <left/>
      <right/>
      <top style="thin">
        <color rgb="FF000000"/>
      </top>
      <bottom style="thin">
        <color rgb="FF000000"/>
      </bottom>
      <diagonal/>
    </border>
    <border>
      <left style="thin">
        <color rgb="FF000000"/>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9">
    <xf numFmtId="0" fontId="0" fillId="0" borderId="0"/>
    <xf numFmtId="9" fontId="1" fillId="0" borderId="0" applyFont="0" applyFill="0" applyBorder="0" applyAlignment="0" applyProtection="0"/>
    <xf numFmtId="0" fontId="5" fillId="0" borderId="0"/>
    <xf numFmtId="0" fontId="9" fillId="0" borderId="0" applyNumberForma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cellStyleXfs>
  <cellXfs count="591">
    <xf numFmtId="0" fontId="0" fillId="0" borderId="0" xfId="0"/>
    <xf numFmtId="0" fontId="3" fillId="0" borderId="0" xfId="0" applyFont="1"/>
    <xf numFmtId="0" fontId="3" fillId="0" borderId="6" xfId="0" applyFont="1" applyBorder="1" applyAlignment="1">
      <alignment horizontal="center"/>
    </xf>
    <xf numFmtId="0" fontId="0" fillId="3" borderId="0" xfId="0" applyFill="1"/>
    <xf numFmtId="0" fontId="3" fillId="0" borderId="0" xfId="0" applyFont="1" applyAlignment="1">
      <alignment horizontal="center"/>
    </xf>
    <xf numFmtId="0" fontId="3" fillId="0" borderId="4" xfId="0" applyFont="1" applyBorder="1"/>
    <xf numFmtId="0" fontId="3" fillId="3" borderId="0" xfId="0" applyFont="1" applyFill="1"/>
    <xf numFmtId="0" fontId="0" fillId="0" borderId="8" xfId="0" applyBorder="1" applyAlignment="1">
      <alignment wrapText="1"/>
    </xf>
    <xf numFmtId="0" fontId="0" fillId="0" borderId="8" xfId="0" applyBorder="1" applyAlignment="1">
      <alignment vertical="top" wrapText="1"/>
    </xf>
    <xf numFmtId="0" fontId="4" fillId="0" borderId="0" xfId="0" applyFont="1"/>
    <xf numFmtId="165" fontId="0" fillId="0" borderId="0" xfId="4" applyNumberFormat="1" applyFont="1"/>
    <xf numFmtId="164" fontId="0" fillId="0" borderId="0" xfId="1" applyNumberFormat="1" applyFont="1"/>
    <xf numFmtId="0" fontId="0" fillId="0" borderId="0" xfId="0" applyAlignment="1">
      <alignment wrapText="1"/>
    </xf>
    <xf numFmtId="165" fontId="0" fillId="6" borderId="0" xfId="4" applyNumberFormat="1" applyFont="1" applyFill="1"/>
    <xf numFmtId="0" fontId="0" fillId="0" borderId="0" xfId="0" applyAlignment="1">
      <alignment horizontal="left" vertical="top"/>
    </xf>
    <xf numFmtId="0" fontId="3" fillId="3" borderId="0" xfId="0" applyFont="1" applyFill="1" applyAlignment="1">
      <alignment vertical="top" wrapText="1"/>
    </xf>
    <xf numFmtId="0" fontId="0" fillId="3" borderId="0" xfId="0" applyFill="1" applyAlignment="1">
      <alignment vertical="top"/>
    </xf>
    <xf numFmtId="0" fontId="0" fillId="3" borderId="0" xfId="0" applyFill="1" applyAlignment="1">
      <alignment wrapText="1"/>
    </xf>
    <xf numFmtId="0" fontId="6" fillId="0" borderId="0" xfId="0" applyFont="1"/>
    <xf numFmtId="0" fontId="0" fillId="0" borderId="0" xfId="0" applyAlignment="1">
      <alignment horizontal="center"/>
    </xf>
    <xf numFmtId="0" fontId="13" fillId="0" borderId="17" xfId="3" applyFont="1" applyBorder="1" applyAlignment="1"/>
    <xf numFmtId="0" fontId="13" fillId="0" borderId="0" xfId="3" applyFont="1"/>
    <xf numFmtId="0" fontId="0" fillId="0" borderId="4" xfId="0" applyBorder="1" applyProtection="1">
      <protection hidden="1"/>
    </xf>
    <xf numFmtId="0" fontId="4" fillId="5" borderId="4" xfId="0" applyFont="1" applyFill="1" applyBorder="1" applyAlignment="1" applyProtection="1">
      <alignment horizontal="center"/>
      <protection hidden="1"/>
    </xf>
    <xf numFmtId="0" fontId="0" fillId="0" borderId="0" xfId="0" quotePrefix="1"/>
    <xf numFmtId="0" fontId="0" fillId="0" borderId="0" xfId="0" applyAlignment="1">
      <alignment horizontal="centerContinuous"/>
    </xf>
    <xf numFmtId="0" fontId="0" fillId="8" borderId="0" xfId="0" applyFill="1"/>
    <xf numFmtId="0" fontId="17" fillId="9" borderId="27" xfId="0" applyFont="1" applyFill="1" applyBorder="1"/>
    <xf numFmtId="0" fontId="0" fillId="9" borderId="28" xfId="0" applyFill="1" applyBorder="1"/>
    <xf numFmtId="0" fontId="0" fillId="9" borderId="0" xfId="0" applyFill="1"/>
    <xf numFmtId="0" fontId="4" fillId="5" borderId="29" xfId="0" applyFont="1" applyFill="1" applyBorder="1" applyAlignment="1" applyProtection="1">
      <alignment horizontal="center"/>
      <protection hidden="1"/>
    </xf>
    <xf numFmtId="0" fontId="0" fillId="9" borderId="30" xfId="0" applyFill="1" applyBorder="1"/>
    <xf numFmtId="0" fontId="20" fillId="0" borderId="0" xfId="0" applyFont="1"/>
    <xf numFmtId="0" fontId="21" fillId="0" borderId="24" xfId="0" applyFont="1" applyBorder="1" applyAlignment="1">
      <alignment horizontal="left" vertical="top"/>
    </xf>
    <xf numFmtId="0" fontId="21" fillId="0" borderId="24" xfId="0" applyFont="1" applyBorder="1" applyAlignment="1">
      <alignment vertical="top" wrapText="1"/>
    </xf>
    <xf numFmtId="0" fontId="21" fillId="0" borderId="26" xfId="0" applyFont="1" applyBorder="1" applyAlignment="1">
      <alignment horizontal="left" vertical="top"/>
    </xf>
    <xf numFmtId="0" fontId="21" fillId="0" borderId="26" xfId="0" applyFont="1" applyBorder="1" applyAlignment="1">
      <alignment vertical="top" wrapText="1"/>
    </xf>
    <xf numFmtId="0" fontId="21" fillId="7" borderId="26" xfId="8" applyFont="1" applyFill="1" applyBorder="1" applyAlignment="1">
      <alignment horizontal="left" vertical="top"/>
    </xf>
    <xf numFmtId="0" fontId="21" fillId="7" borderId="26" xfId="8" applyFont="1" applyFill="1" applyBorder="1" applyAlignment="1">
      <alignment vertical="top" wrapText="1"/>
    </xf>
    <xf numFmtId="0" fontId="21" fillId="0" borderId="26" xfId="8" applyFont="1" applyFill="1" applyBorder="1" applyAlignment="1">
      <alignment vertical="top" wrapText="1"/>
    </xf>
    <xf numFmtId="0" fontId="21" fillId="7" borderId="26" xfId="6" applyFont="1" applyFill="1" applyBorder="1" applyAlignment="1">
      <alignment horizontal="left" vertical="top"/>
    </xf>
    <xf numFmtId="0" fontId="21" fillId="7" borderId="26" xfId="6" applyFont="1" applyFill="1" applyBorder="1" applyAlignment="1">
      <alignment vertical="top" wrapText="1"/>
    </xf>
    <xf numFmtId="0" fontId="21" fillId="0" borderId="26" xfId="6" applyFont="1" applyFill="1" applyBorder="1" applyAlignment="1">
      <alignment vertical="top" wrapText="1"/>
    </xf>
    <xf numFmtId="0" fontId="21" fillId="7" borderId="26" xfId="7" applyFont="1" applyFill="1" applyBorder="1" applyAlignment="1">
      <alignment vertical="top" wrapText="1"/>
    </xf>
    <xf numFmtId="0" fontId="21" fillId="0" borderId="25" xfId="0" applyFont="1" applyBorder="1" applyAlignment="1">
      <alignment horizontal="left" vertical="top"/>
    </xf>
    <xf numFmtId="0" fontId="21" fillId="0" borderId="25" xfId="0" applyFont="1" applyBorder="1" applyAlignment="1">
      <alignment vertical="top" wrapText="1"/>
    </xf>
    <xf numFmtId="0" fontId="22" fillId="0" borderId="0" xfId="0" applyFont="1"/>
    <xf numFmtId="0" fontId="4" fillId="5" borderId="29" xfId="0" applyFont="1" applyFill="1" applyBorder="1" applyAlignment="1" applyProtection="1">
      <alignment horizontal="center" vertical="center"/>
      <protection hidden="1"/>
    </xf>
    <xf numFmtId="0" fontId="3" fillId="0" borderId="12" xfId="0" applyFont="1" applyBorder="1"/>
    <xf numFmtId="0" fontId="3" fillId="0" borderId="16" xfId="0" applyFont="1" applyBorder="1"/>
    <xf numFmtId="0" fontId="0" fillId="0" borderId="0" xfId="0" applyAlignment="1">
      <alignment horizontal="left" indent="1"/>
    </xf>
    <xf numFmtId="0" fontId="17" fillId="0" borderId="0" xfId="0" applyFont="1"/>
    <xf numFmtId="0" fontId="15" fillId="0" borderId="0" xfId="0" applyFont="1" applyProtection="1">
      <protection hidden="1"/>
    </xf>
    <xf numFmtId="168" fontId="0" fillId="3" borderId="0" xfId="0" applyNumberFormat="1" applyFill="1"/>
    <xf numFmtId="0" fontId="4" fillId="5" borderId="29" xfId="0" applyFont="1" applyFill="1" applyBorder="1" applyAlignment="1" applyProtection="1">
      <alignment horizontal="center" vertical="top"/>
      <protection hidden="1"/>
    </xf>
    <xf numFmtId="0" fontId="23" fillId="3" borderId="0" xfId="0" applyFont="1" applyFill="1" applyAlignment="1">
      <alignment horizontal="right"/>
    </xf>
    <xf numFmtId="168" fontId="0" fillId="13" borderId="0" xfId="0" applyNumberFormat="1" applyFill="1"/>
    <xf numFmtId="0" fontId="6" fillId="0" borderId="8" xfId="0" applyFont="1" applyBorder="1" applyAlignment="1">
      <alignment horizontal="left" vertical="top" wrapText="1"/>
    </xf>
    <xf numFmtId="0" fontId="0" fillId="0" borderId="0" xfId="0" applyProtection="1">
      <protection hidden="1"/>
    </xf>
    <xf numFmtId="0" fontId="3" fillId="0" borderId="0" xfId="0" applyFont="1" applyAlignment="1">
      <alignment horizontal="centerContinuous"/>
    </xf>
    <xf numFmtId="0" fontId="3" fillId="15" borderId="0" xfId="0" applyFont="1" applyFill="1"/>
    <xf numFmtId="166" fontId="0" fillId="15" borderId="0" xfId="4" applyNumberFormat="1" applyFont="1" applyFill="1"/>
    <xf numFmtId="0" fontId="6" fillId="0" borderId="8" xfId="0" applyFont="1" applyBorder="1" applyAlignment="1">
      <alignment vertical="top" wrapText="1"/>
    </xf>
    <xf numFmtId="0" fontId="0" fillId="0" borderId="8" xfId="0" applyBorder="1" applyAlignment="1">
      <alignment vertical="top"/>
    </xf>
    <xf numFmtId="0" fontId="0" fillId="0" borderId="23" xfId="0" applyBorder="1" applyAlignment="1">
      <alignment vertical="top" wrapText="1"/>
    </xf>
    <xf numFmtId="0" fontId="0" fillId="0" borderId="8" xfId="3" applyFont="1" applyBorder="1" applyAlignment="1">
      <alignment vertical="top" wrapText="1"/>
    </xf>
    <xf numFmtId="0" fontId="0" fillId="0" borderId="67" xfId="0" applyBorder="1"/>
    <xf numFmtId="0" fontId="3" fillId="0" borderId="0" xfId="0" applyFont="1" applyAlignment="1">
      <alignment horizontal="right" wrapText="1"/>
    </xf>
    <xf numFmtId="0" fontId="0" fillId="14" borderId="0" xfId="0" applyFill="1"/>
    <xf numFmtId="0" fontId="9" fillId="0" borderId="0" xfId="3" applyFill="1" applyBorder="1"/>
    <xf numFmtId="166" fontId="0" fillId="6" borderId="0" xfId="4" applyNumberFormat="1" applyFont="1" applyFill="1"/>
    <xf numFmtId="0" fontId="3" fillId="7" borderId="8" xfId="0" applyFont="1" applyFill="1" applyBorder="1"/>
    <xf numFmtId="0" fontId="8" fillId="16" borderId="10" xfId="0" applyFont="1" applyFill="1" applyBorder="1" applyAlignment="1" applyProtection="1">
      <alignment horizontal="center"/>
      <protection hidden="1"/>
    </xf>
    <xf numFmtId="0" fontId="0" fillId="17" borderId="8" xfId="0" applyFill="1" applyBorder="1"/>
    <xf numFmtId="0" fontId="0" fillId="18" borderId="24" xfId="0" applyFill="1" applyBorder="1" applyAlignment="1" applyProtection="1">
      <alignment horizontal="left" vertical="top" wrapText="1"/>
      <protection locked="0"/>
    </xf>
    <xf numFmtId="0" fontId="0" fillId="18" borderId="26" xfId="0" applyFill="1" applyBorder="1" applyAlignment="1" applyProtection="1">
      <alignment horizontal="left" vertical="top" wrapText="1"/>
      <protection locked="0"/>
    </xf>
    <xf numFmtId="0" fontId="2" fillId="16" borderId="8" xfId="3" applyFont="1" applyFill="1" applyBorder="1"/>
    <xf numFmtId="0" fontId="2" fillId="16" borderId="8" xfId="0" applyFont="1" applyFill="1" applyBorder="1"/>
    <xf numFmtId="0" fontId="2" fillId="16" borderId="57" xfId="0" applyFont="1" applyFill="1" applyBorder="1" applyAlignment="1">
      <alignment wrapText="1"/>
    </xf>
    <xf numFmtId="0" fontId="2" fillId="16" borderId="57" xfId="0" applyFont="1" applyFill="1" applyBorder="1"/>
    <xf numFmtId="0" fontId="2" fillId="16" borderId="63" xfId="0" applyFont="1" applyFill="1" applyBorder="1"/>
    <xf numFmtId="0" fontId="2" fillId="16" borderId="17" xfId="0" applyFont="1" applyFill="1" applyBorder="1" applyAlignment="1">
      <alignment horizontal="left" vertical="center" wrapText="1"/>
    </xf>
    <xf numFmtId="0" fontId="2" fillId="16" borderId="45" xfId="0" applyFont="1" applyFill="1" applyBorder="1" applyAlignment="1">
      <alignment horizontal="right"/>
    </xf>
    <xf numFmtId="0" fontId="4" fillId="16" borderId="5" xfId="0" applyFont="1" applyFill="1" applyBorder="1" applyAlignment="1">
      <alignment horizontal="left" indent="1"/>
    </xf>
    <xf numFmtId="0" fontId="4" fillId="16" borderId="14" xfId="0" applyFont="1" applyFill="1" applyBorder="1" applyAlignment="1">
      <alignment horizontal="left" indent="1"/>
    </xf>
    <xf numFmtId="0" fontId="4" fillId="16" borderId="9" xfId="0" applyFont="1" applyFill="1" applyBorder="1" applyAlignment="1">
      <alignment horizontal="left" indent="1"/>
    </xf>
    <xf numFmtId="0" fontId="4" fillId="16" borderId="15" xfId="0" applyFont="1" applyFill="1" applyBorder="1" applyAlignment="1">
      <alignment horizontal="left" indent="1"/>
    </xf>
    <xf numFmtId="0" fontId="4" fillId="16" borderId="41" xfId="0" applyFont="1" applyFill="1" applyBorder="1" applyAlignment="1">
      <alignment horizontal="left" indent="1"/>
    </xf>
    <xf numFmtId="0" fontId="4" fillId="16" borderId="42" xfId="0" applyFont="1" applyFill="1" applyBorder="1" applyAlignment="1">
      <alignment horizontal="left" indent="1"/>
    </xf>
    <xf numFmtId="0" fontId="2" fillId="16" borderId="38" xfId="0" applyFont="1" applyFill="1" applyBorder="1"/>
    <xf numFmtId="0" fontId="2" fillId="16" borderId="40" xfId="0" applyFont="1" applyFill="1" applyBorder="1"/>
    <xf numFmtId="0" fontId="4" fillId="16" borderId="35" xfId="0" applyFont="1" applyFill="1" applyBorder="1" applyAlignment="1">
      <alignment horizontal="left" indent="1"/>
    </xf>
    <xf numFmtId="0" fontId="2" fillId="16" borderId="37" xfId="0" applyFont="1" applyFill="1" applyBorder="1"/>
    <xf numFmtId="0" fontId="4" fillId="16" borderId="38" xfId="0" applyFont="1" applyFill="1" applyBorder="1" applyAlignment="1">
      <alignment horizontal="left" indent="1"/>
    </xf>
    <xf numFmtId="0" fontId="4" fillId="16" borderId="52" xfId="0" applyFont="1" applyFill="1" applyBorder="1" applyAlignment="1" applyProtection="1">
      <alignment horizontal="right" wrapText="1"/>
      <protection hidden="1"/>
    </xf>
    <xf numFmtId="0" fontId="4" fillId="16" borderId="4" xfId="0" applyFont="1" applyFill="1" applyBorder="1" applyAlignment="1">
      <alignment vertical="center"/>
    </xf>
    <xf numFmtId="0" fontId="4" fillId="16" borderId="45" xfId="0" applyFont="1" applyFill="1" applyBorder="1" applyAlignment="1" applyProtection="1">
      <alignment horizontal="right" wrapText="1"/>
      <protection hidden="1"/>
    </xf>
    <xf numFmtId="0" fontId="4" fillId="16" borderId="4" xfId="0" applyFont="1" applyFill="1" applyBorder="1" applyAlignment="1" applyProtection="1">
      <alignment horizontal="right" wrapText="1"/>
      <protection hidden="1"/>
    </xf>
    <xf numFmtId="0" fontId="4" fillId="16" borderId="4" xfId="0" applyFont="1" applyFill="1" applyBorder="1"/>
    <xf numFmtId="0" fontId="2" fillId="16" borderId="4" xfId="0" applyFont="1" applyFill="1" applyBorder="1" applyAlignment="1">
      <alignment vertical="center"/>
    </xf>
    <xf numFmtId="0" fontId="4" fillId="16" borderId="4" xfId="0" applyFont="1" applyFill="1" applyBorder="1" applyAlignment="1">
      <alignment horizontal="left"/>
    </xf>
    <xf numFmtId="0" fontId="4" fillId="16" borderId="4" xfId="0" applyFont="1" applyFill="1" applyBorder="1" applyAlignment="1">
      <alignment horizontal="right" wrapText="1"/>
    </xf>
    <xf numFmtId="0" fontId="2" fillId="16" borderId="4" xfId="0" applyFont="1" applyFill="1" applyBorder="1"/>
    <xf numFmtId="0" fontId="4" fillId="16" borderId="4" xfId="0" applyFont="1" applyFill="1" applyBorder="1" applyAlignment="1">
      <alignment horizontal="right"/>
    </xf>
    <xf numFmtId="0" fontId="4" fillId="16" borderId="4" xfId="0" applyFont="1" applyFill="1" applyBorder="1" applyAlignment="1">
      <alignment vertical="top" wrapText="1"/>
    </xf>
    <xf numFmtId="0" fontId="4" fillId="16" borderId="17" xfId="0" applyFont="1" applyFill="1" applyBorder="1" applyAlignment="1">
      <alignment wrapText="1"/>
    </xf>
    <xf numFmtId="0" fontId="4" fillId="16" borderId="18" xfId="0" applyFont="1" applyFill="1" applyBorder="1" applyAlignment="1">
      <alignment wrapText="1"/>
    </xf>
    <xf numFmtId="0" fontId="2" fillId="16" borderId="6" xfId="0" applyFont="1" applyFill="1" applyBorder="1" applyAlignment="1">
      <alignment wrapText="1"/>
    </xf>
    <xf numFmtId="0" fontId="2" fillId="16" borderId="17" xfId="0" applyFont="1" applyFill="1" applyBorder="1"/>
    <xf numFmtId="0" fontId="2" fillId="16" borderId="19" xfId="0" applyFont="1" applyFill="1" applyBorder="1"/>
    <xf numFmtId="0" fontId="2" fillId="16" borderId="18" xfId="0" applyFont="1" applyFill="1" applyBorder="1"/>
    <xf numFmtId="0" fontId="4" fillId="16" borderId="4" xfId="0" applyFont="1" applyFill="1" applyBorder="1" applyAlignment="1">
      <alignment horizontal="right" vertical="top" wrapText="1"/>
    </xf>
    <xf numFmtId="0" fontId="4" fillId="16" borderId="52" xfId="0" applyFont="1" applyFill="1" applyBorder="1" applyAlignment="1">
      <alignment horizontal="right" wrapText="1"/>
    </xf>
    <xf numFmtId="0" fontId="4" fillId="16" borderId="44" xfId="0" applyFont="1" applyFill="1" applyBorder="1" applyAlignment="1">
      <alignment horizontal="right" wrapText="1"/>
    </xf>
    <xf numFmtId="0" fontId="4" fillId="16" borderId="45" xfId="0" applyFont="1" applyFill="1" applyBorder="1" applyAlignment="1">
      <alignment horizontal="right" wrapText="1"/>
    </xf>
    <xf numFmtId="0" fontId="4" fillId="16" borderId="6" xfId="0" applyFont="1" applyFill="1" applyBorder="1" applyAlignment="1">
      <alignment horizontal="left" wrapText="1"/>
    </xf>
    <xf numFmtId="0" fontId="4" fillId="16" borderId="8" xfId="0" applyFont="1" applyFill="1" applyBorder="1" applyAlignment="1">
      <alignment horizontal="left" wrapText="1"/>
    </xf>
    <xf numFmtId="0" fontId="0" fillId="16" borderId="9" xfId="0" applyFill="1" applyBorder="1"/>
    <xf numFmtId="0" fontId="4" fillId="16" borderId="23" xfId="0" applyFont="1" applyFill="1" applyBorder="1" applyAlignment="1">
      <alignment horizontal="left" wrapText="1"/>
    </xf>
    <xf numFmtId="0" fontId="4" fillId="16" borderId="24" xfId="0" applyFont="1" applyFill="1" applyBorder="1" applyAlignment="1">
      <alignment wrapText="1"/>
    </xf>
    <xf numFmtId="0" fontId="4" fillId="16" borderId="26" xfId="0" applyFont="1" applyFill="1" applyBorder="1" applyAlignment="1">
      <alignment wrapText="1"/>
    </xf>
    <xf numFmtId="0" fontId="4" fillId="16" borderId="25" xfId="0" applyFont="1" applyFill="1" applyBorder="1" applyAlignment="1">
      <alignment wrapText="1"/>
    </xf>
    <xf numFmtId="0" fontId="4" fillId="16" borderId="24" xfId="0" applyFont="1" applyFill="1" applyBorder="1" applyAlignment="1">
      <alignment horizontal="left" wrapText="1"/>
    </xf>
    <xf numFmtId="0" fontId="4" fillId="16" borderId="26" xfId="0" applyFont="1" applyFill="1" applyBorder="1" applyAlignment="1">
      <alignment horizontal="left" wrapText="1"/>
    </xf>
    <xf numFmtId="0" fontId="4" fillId="16" borderId="25" xfId="0" applyFont="1" applyFill="1" applyBorder="1" applyAlignment="1">
      <alignment horizontal="left" wrapText="1"/>
    </xf>
    <xf numFmtId="0" fontId="10" fillId="16" borderId="4" xfId="0" applyFont="1" applyFill="1" applyBorder="1" applyAlignment="1">
      <alignment wrapText="1"/>
    </xf>
    <xf numFmtId="0" fontId="10" fillId="16" borderId="4" xfId="0" applyFont="1" applyFill="1" applyBorder="1" applyAlignment="1">
      <alignment vertical="top" wrapText="1"/>
    </xf>
    <xf numFmtId="167" fontId="0" fillId="17" borderId="47" xfId="0" applyNumberFormat="1" applyFill="1" applyBorder="1" applyProtection="1">
      <protection hidden="1"/>
    </xf>
    <xf numFmtId="167" fontId="0" fillId="17" borderId="49" xfId="0" applyNumberFormat="1" applyFill="1" applyBorder="1" applyProtection="1">
      <protection hidden="1"/>
    </xf>
    <xf numFmtId="167" fontId="3" fillId="17" borderId="51" xfId="0" applyNumberFormat="1" applyFont="1" applyFill="1" applyBorder="1" applyProtection="1">
      <protection hidden="1"/>
    </xf>
    <xf numFmtId="167" fontId="0" fillId="17" borderId="24" xfId="0" applyNumberFormat="1" applyFill="1" applyBorder="1" applyProtection="1">
      <protection hidden="1"/>
    </xf>
    <xf numFmtId="167" fontId="0" fillId="17" borderId="25" xfId="0" applyNumberFormat="1" applyFill="1" applyBorder="1" applyProtection="1">
      <protection hidden="1"/>
    </xf>
    <xf numFmtId="169" fontId="0" fillId="17" borderId="52" xfId="0" applyNumberFormat="1" applyFill="1" applyBorder="1" applyAlignment="1" applyProtection="1">
      <alignment vertical="center"/>
      <protection hidden="1"/>
    </xf>
    <xf numFmtId="164" fontId="0" fillId="17" borderId="52" xfId="0" applyNumberFormat="1" applyFill="1" applyBorder="1" applyAlignment="1" applyProtection="1">
      <alignment vertical="center"/>
      <protection hidden="1"/>
    </xf>
    <xf numFmtId="3" fontId="0" fillId="17" borderId="52" xfId="0" applyNumberFormat="1" applyFill="1" applyBorder="1" applyAlignment="1" applyProtection="1">
      <alignment vertical="center"/>
      <protection hidden="1"/>
    </xf>
    <xf numFmtId="3" fontId="0" fillId="17" borderId="45" xfId="0" applyNumberFormat="1" applyFill="1" applyBorder="1" applyAlignment="1" applyProtection="1">
      <alignment vertical="center"/>
      <protection hidden="1"/>
    </xf>
    <xf numFmtId="164" fontId="0" fillId="17" borderId="4" xfId="0" applyNumberFormat="1" applyFill="1" applyBorder="1" applyAlignment="1" applyProtection="1">
      <alignment vertical="center"/>
      <protection hidden="1"/>
    </xf>
    <xf numFmtId="0" fontId="0" fillId="17" borderId="4" xfId="0" applyFill="1" applyBorder="1" applyAlignment="1" applyProtection="1">
      <alignment horizontal="left" vertical="center"/>
      <protection hidden="1"/>
    </xf>
    <xf numFmtId="0" fontId="0" fillId="17" borderId="24" xfId="0" applyFill="1" applyBorder="1" applyProtection="1">
      <protection hidden="1"/>
    </xf>
    <xf numFmtId="0" fontId="0" fillId="17" borderId="25" xfId="0" applyFill="1" applyBorder="1" applyProtection="1">
      <protection hidden="1"/>
    </xf>
    <xf numFmtId="0" fontId="0" fillId="17" borderId="26" xfId="0" applyFill="1" applyBorder="1" applyProtection="1">
      <protection hidden="1"/>
    </xf>
    <xf numFmtId="167" fontId="0" fillId="17" borderId="26" xfId="0" applyNumberFormat="1" applyFill="1" applyBorder="1" applyProtection="1">
      <protection hidden="1"/>
    </xf>
    <xf numFmtId="0" fontId="3" fillId="17" borderId="4" xfId="0" applyFont="1" applyFill="1" applyBorder="1"/>
    <xf numFmtId="167" fontId="3" fillId="17" borderId="4" xfId="0" applyNumberFormat="1" applyFont="1" applyFill="1" applyBorder="1" applyProtection="1">
      <protection hidden="1"/>
    </xf>
    <xf numFmtId="0" fontId="0" fillId="17" borderId="24" xfId="0" applyFill="1" applyBorder="1" applyProtection="1">
      <protection locked="0"/>
    </xf>
    <xf numFmtId="167" fontId="0" fillId="17" borderId="24" xfId="0" applyNumberFormat="1" applyFill="1" applyBorder="1" applyProtection="1">
      <protection locked="0"/>
    </xf>
    <xf numFmtId="0" fontId="0" fillId="17" borderId="26" xfId="0" applyFill="1" applyBorder="1" applyProtection="1">
      <protection locked="0"/>
    </xf>
    <xf numFmtId="167" fontId="0" fillId="17" borderId="26" xfId="0" applyNumberFormat="1" applyFill="1" applyBorder="1" applyProtection="1">
      <protection locked="0"/>
    </xf>
    <xf numFmtId="0" fontId="0" fillId="17" borderId="25" xfId="0" applyFill="1" applyBorder="1" applyProtection="1">
      <protection locked="0"/>
    </xf>
    <xf numFmtId="167" fontId="0" fillId="17" borderId="25" xfId="0" applyNumberFormat="1" applyFill="1" applyBorder="1" applyProtection="1">
      <protection locked="0"/>
    </xf>
    <xf numFmtId="0" fontId="0" fillId="18" borderId="26" xfId="0" applyFill="1" applyBorder="1" applyAlignment="1" applyProtection="1">
      <alignment vertical="top" wrapText="1"/>
      <protection locked="0"/>
    </xf>
    <xf numFmtId="0" fontId="0" fillId="18" borderId="25" xfId="0" applyFill="1" applyBorder="1" applyAlignment="1" applyProtection="1">
      <alignment horizontal="left" vertical="top" wrapText="1"/>
      <protection locked="0"/>
    </xf>
    <xf numFmtId="167" fontId="0" fillId="18" borderId="24" xfId="0" applyNumberFormat="1" applyFill="1" applyBorder="1" applyAlignment="1" applyProtection="1">
      <alignment horizontal="right" vertical="top" wrapText="1"/>
      <protection locked="0"/>
    </xf>
    <xf numFmtId="167" fontId="0" fillId="18" borderId="26" xfId="0" applyNumberFormat="1" applyFill="1" applyBorder="1" applyAlignment="1" applyProtection="1">
      <alignment horizontal="right" vertical="top" wrapText="1"/>
      <protection locked="0"/>
    </xf>
    <xf numFmtId="167" fontId="0" fillId="18" borderId="25" xfId="0" applyNumberFormat="1" applyFill="1" applyBorder="1" applyAlignment="1" applyProtection="1">
      <alignment horizontal="right" vertical="top" wrapText="1"/>
      <protection locked="0"/>
    </xf>
    <xf numFmtId="0" fontId="0" fillId="17" borderId="24" xfId="0" applyFill="1" applyBorder="1" applyAlignment="1" applyProtection="1">
      <alignment horizontal="left" vertical="top" wrapText="1"/>
      <protection locked="0"/>
    </xf>
    <xf numFmtId="0" fontId="0" fillId="17" borderId="26" xfId="0" applyFill="1" applyBorder="1" applyAlignment="1" applyProtection="1">
      <alignment horizontal="left" vertical="top" wrapText="1"/>
      <protection locked="0"/>
    </xf>
    <xf numFmtId="0" fontId="0" fillId="17" borderId="26" xfId="0" applyFill="1" applyBorder="1" applyAlignment="1" applyProtection="1">
      <alignment vertical="top" wrapText="1"/>
      <protection locked="0"/>
    </xf>
    <xf numFmtId="0" fontId="0" fillId="17" borderId="25" xfId="0" applyFill="1" applyBorder="1" applyAlignment="1" applyProtection="1">
      <alignment horizontal="left" vertical="top" wrapText="1"/>
      <protection locked="0"/>
    </xf>
    <xf numFmtId="164" fontId="0" fillId="17" borderId="24" xfId="1" applyNumberFormat="1" applyFont="1" applyFill="1" applyBorder="1" applyAlignment="1" applyProtection="1">
      <alignment vertical="top" wrapText="1"/>
      <protection locked="0"/>
    </xf>
    <xf numFmtId="164" fontId="0" fillId="17" borderId="24" xfId="1" applyNumberFormat="1" applyFont="1" applyFill="1" applyBorder="1" applyAlignment="1" applyProtection="1">
      <alignment vertical="top" wrapText="1"/>
      <protection hidden="1"/>
    </xf>
    <xf numFmtId="164" fontId="0" fillId="17" borderId="26" xfId="1" applyNumberFormat="1" applyFont="1" applyFill="1" applyBorder="1" applyAlignment="1" applyProtection="1">
      <alignment vertical="top" wrapText="1"/>
      <protection locked="0"/>
    </xf>
    <xf numFmtId="164" fontId="0" fillId="17" borderId="26" xfId="1" applyNumberFormat="1" applyFont="1" applyFill="1" applyBorder="1" applyAlignment="1" applyProtection="1">
      <alignment vertical="top" wrapText="1"/>
      <protection hidden="1"/>
    </xf>
    <xf numFmtId="164" fontId="0" fillId="17" borderId="25" xfId="1" applyNumberFormat="1" applyFont="1" applyFill="1" applyBorder="1" applyAlignment="1" applyProtection="1">
      <alignment vertical="top" wrapText="1"/>
      <protection locked="0"/>
    </xf>
    <xf numFmtId="164" fontId="0" fillId="17" borderId="25" xfId="1" applyNumberFormat="1" applyFont="1" applyFill="1" applyBorder="1" applyAlignment="1" applyProtection="1">
      <alignment vertical="top" wrapText="1"/>
      <protection hidden="1"/>
    </xf>
    <xf numFmtId="164" fontId="0" fillId="17" borderId="56" xfId="1" applyNumberFormat="1" applyFont="1" applyFill="1" applyBorder="1" applyProtection="1">
      <protection hidden="1"/>
    </xf>
    <xf numFmtId="164" fontId="0" fillId="17" borderId="57" xfId="1" applyNumberFormat="1" applyFont="1" applyFill="1" applyBorder="1" applyProtection="1">
      <protection hidden="1"/>
    </xf>
    <xf numFmtId="164" fontId="0" fillId="17" borderId="63" xfId="1" applyNumberFormat="1" applyFont="1" applyFill="1" applyBorder="1" applyProtection="1">
      <protection hidden="1"/>
    </xf>
    <xf numFmtId="3" fontId="0" fillId="17" borderId="64" xfId="1" applyNumberFormat="1" applyFont="1" applyFill="1" applyBorder="1" applyProtection="1">
      <protection hidden="1"/>
    </xf>
    <xf numFmtId="3" fontId="0" fillId="17" borderId="65" xfId="1" applyNumberFormat="1" applyFont="1" applyFill="1" applyBorder="1" applyProtection="1">
      <protection hidden="1"/>
    </xf>
    <xf numFmtId="3" fontId="0" fillId="17" borderId="66" xfId="1" applyNumberFormat="1" applyFont="1" applyFill="1" applyBorder="1" applyProtection="1">
      <protection hidden="1"/>
    </xf>
    <xf numFmtId="3" fontId="0" fillId="17" borderId="55" xfId="1" applyNumberFormat="1" applyFont="1" applyFill="1" applyBorder="1" applyProtection="1">
      <protection hidden="1"/>
    </xf>
    <xf numFmtId="3" fontId="0" fillId="17" borderId="50" xfId="1" applyNumberFormat="1" applyFont="1" applyFill="1" applyBorder="1" applyProtection="1">
      <protection hidden="1"/>
    </xf>
    <xf numFmtId="3" fontId="0" fillId="17" borderId="51" xfId="1" applyNumberFormat="1" applyFont="1" applyFill="1" applyBorder="1" applyProtection="1">
      <protection hidden="1"/>
    </xf>
    <xf numFmtId="170" fontId="0" fillId="17" borderId="56" xfId="1" applyNumberFormat="1" applyFont="1" applyFill="1" applyBorder="1" applyProtection="1">
      <protection hidden="1"/>
    </xf>
    <xf numFmtId="0" fontId="3" fillId="17" borderId="4" xfId="0" applyFont="1" applyFill="1" applyBorder="1" applyAlignment="1">
      <alignment vertical="top"/>
    </xf>
    <xf numFmtId="0" fontId="25" fillId="17" borderId="4" xfId="0" applyFont="1" applyFill="1" applyBorder="1" applyAlignment="1">
      <alignment vertical="top" wrapText="1"/>
    </xf>
    <xf numFmtId="0" fontId="26" fillId="17" borderId="4" xfId="0" applyFont="1" applyFill="1" applyBorder="1" applyAlignment="1">
      <alignment vertical="top" wrapText="1"/>
    </xf>
    <xf numFmtId="0" fontId="26" fillId="17" borderId="4" xfId="0" quotePrefix="1" applyFont="1" applyFill="1" applyBorder="1" applyAlignment="1">
      <alignment vertical="top" wrapText="1"/>
    </xf>
    <xf numFmtId="0" fontId="0" fillId="17" borderId="4" xfId="0" applyFill="1" applyBorder="1" applyAlignment="1">
      <alignment vertical="center" wrapText="1"/>
    </xf>
    <xf numFmtId="0" fontId="26" fillId="17" borderId="4" xfId="0" applyFont="1" applyFill="1" applyBorder="1" applyAlignment="1">
      <alignment horizontal="left" vertical="top" wrapText="1"/>
    </xf>
    <xf numFmtId="0" fontId="0" fillId="17" borderId="6" xfId="0" applyFill="1" applyBorder="1" applyAlignment="1">
      <alignment horizontal="left" vertical="center" wrapText="1"/>
    </xf>
    <xf numFmtId="0" fontId="0" fillId="17" borderId="4" xfId="0" applyFill="1" applyBorder="1" applyAlignment="1" applyProtection="1">
      <alignment horizontal="left" vertical="top" wrapText="1"/>
      <protection locked="0"/>
    </xf>
    <xf numFmtId="0" fontId="0" fillId="18" borderId="8" xfId="0" applyFill="1" applyBorder="1"/>
    <xf numFmtId="0" fontId="0" fillId="18" borderId="65" xfId="0" applyFill="1" applyBorder="1" applyAlignment="1" applyProtection="1">
      <alignment horizontal="left" vertical="top" wrapText="1"/>
      <protection locked="0"/>
    </xf>
    <xf numFmtId="0" fontId="0" fillId="18" borderId="66" xfId="0" applyFill="1" applyBorder="1" applyAlignment="1" applyProtection="1">
      <alignment horizontal="left" vertical="top" wrapText="1"/>
      <protection locked="0"/>
    </xf>
    <xf numFmtId="0" fontId="0" fillId="18" borderId="50" xfId="0" applyFill="1" applyBorder="1" applyAlignment="1" applyProtection="1">
      <alignment horizontal="left" vertical="top" wrapText="1"/>
      <protection locked="0"/>
    </xf>
    <xf numFmtId="0" fontId="0" fillId="18" borderId="51" xfId="0" applyFill="1" applyBorder="1" applyAlignment="1" applyProtection="1">
      <alignment horizontal="left" vertical="top" wrapText="1"/>
      <protection locked="0"/>
    </xf>
    <xf numFmtId="0" fontId="0" fillId="18" borderId="4" xfId="0" applyFill="1" applyBorder="1" applyAlignment="1" applyProtection="1">
      <alignment horizontal="center" vertical="center" wrapText="1"/>
      <protection locked="0"/>
    </xf>
    <xf numFmtId="3" fontId="0" fillId="18" borderId="55" xfId="1" applyNumberFormat="1" applyFont="1" applyFill="1" applyBorder="1" applyProtection="1">
      <protection locked="0"/>
    </xf>
    <xf numFmtId="3" fontId="0" fillId="18" borderId="50" xfId="1" applyNumberFormat="1" applyFont="1" applyFill="1" applyBorder="1" applyProtection="1">
      <protection locked="0"/>
    </xf>
    <xf numFmtId="3" fontId="0" fillId="18" borderId="51" xfId="1" applyNumberFormat="1" applyFont="1" applyFill="1" applyBorder="1" applyProtection="1">
      <protection locked="0"/>
    </xf>
    <xf numFmtId="3" fontId="0" fillId="18" borderId="64" xfId="1" applyNumberFormat="1" applyFont="1" applyFill="1" applyBorder="1" applyProtection="1">
      <protection locked="0"/>
    </xf>
    <xf numFmtId="3" fontId="0" fillId="18" borderId="65" xfId="1" applyNumberFormat="1" applyFont="1" applyFill="1" applyBorder="1" applyProtection="1">
      <protection locked="0"/>
    </xf>
    <xf numFmtId="3" fontId="0" fillId="18" borderId="66" xfId="1" applyNumberFormat="1" applyFont="1" applyFill="1" applyBorder="1" applyProtection="1">
      <protection locked="0"/>
    </xf>
    <xf numFmtId="0" fontId="0" fillId="0" borderId="0" xfId="0" applyAlignment="1">
      <alignment vertical="center"/>
    </xf>
    <xf numFmtId="0" fontId="4" fillId="0" borderId="29" xfId="0" applyFont="1" applyBorder="1" applyAlignment="1" applyProtection="1">
      <alignment horizontal="center" vertical="top"/>
      <protection hidden="1"/>
    </xf>
    <xf numFmtId="0" fontId="17" fillId="0" borderId="0" xfId="0" applyFont="1" applyAlignment="1">
      <alignment horizontal="center" vertical="center"/>
    </xf>
    <xf numFmtId="0" fontId="17" fillId="0" borderId="0" xfId="0" applyFont="1" applyAlignment="1">
      <alignment horizontal="center" vertical="top"/>
    </xf>
    <xf numFmtId="0" fontId="0" fillId="18" borderId="4" xfId="0" applyFill="1" applyBorder="1" applyAlignment="1" applyProtection="1">
      <alignment horizontal="left" vertical="center" wrapText="1"/>
      <protection locked="0"/>
    </xf>
    <xf numFmtId="17" fontId="0" fillId="18" borderId="4" xfId="0" applyNumberFormat="1" applyFill="1" applyBorder="1" applyAlignment="1" applyProtection="1">
      <alignment horizontal="left" vertical="top" wrapText="1"/>
      <protection locked="0"/>
    </xf>
    <xf numFmtId="0" fontId="0" fillId="18" borderId="4" xfId="0" applyFill="1" applyBorder="1" applyAlignment="1" applyProtection="1">
      <alignment horizontal="left" vertical="top" wrapText="1"/>
      <protection locked="0"/>
    </xf>
    <xf numFmtId="0" fontId="0" fillId="17" borderId="4" xfId="0" applyFill="1" applyBorder="1" applyProtection="1">
      <protection hidden="1"/>
    </xf>
    <xf numFmtId="167" fontId="0" fillId="17" borderId="4" xfId="0" applyNumberFormat="1" applyFill="1" applyBorder="1" applyProtection="1">
      <protection hidden="1"/>
    </xf>
    <xf numFmtId="0" fontId="2" fillId="16" borderId="11" xfId="0" applyFont="1" applyFill="1" applyBorder="1"/>
    <xf numFmtId="0" fontId="2" fillId="16" borderId="12" xfId="0" applyFont="1" applyFill="1" applyBorder="1"/>
    <xf numFmtId="0" fontId="8" fillId="0" borderId="9" xfId="0" applyFont="1" applyBorder="1" applyProtection="1">
      <protection hidden="1"/>
    </xf>
    <xf numFmtId="0" fontId="8" fillId="0" borderId="0" xfId="0" applyFont="1" applyProtection="1">
      <protection hidden="1"/>
    </xf>
    <xf numFmtId="0" fontId="0" fillId="0" borderId="17" xfId="0" applyBorder="1"/>
    <xf numFmtId="0" fontId="0" fillId="0" borderId="9" xfId="0" applyBorder="1"/>
    <xf numFmtId="0" fontId="21" fillId="0" borderId="0" xfId="0" applyFont="1" applyAlignment="1">
      <alignment horizontal="center" vertical="top" wrapText="1"/>
    </xf>
    <xf numFmtId="0" fontId="6" fillId="19" borderId="4" xfId="0" applyFont="1" applyFill="1" applyBorder="1" applyAlignment="1" applyProtection="1">
      <alignment vertical="top"/>
      <protection locked="0"/>
    </xf>
    <xf numFmtId="0" fontId="24" fillId="0" borderId="12" xfId="0" applyFont="1" applyBorder="1" applyAlignment="1">
      <alignment horizontal="center"/>
    </xf>
    <xf numFmtId="0" fontId="2" fillId="16" borderId="4" xfId="0" applyFont="1" applyFill="1" applyBorder="1" applyAlignment="1">
      <alignment horizontal="left" vertical="top" wrapText="1"/>
    </xf>
    <xf numFmtId="17" fontId="10" fillId="16" borderId="14" xfId="0" applyNumberFormat="1" applyFont="1" applyFill="1" applyBorder="1" applyAlignment="1">
      <alignment horizontal="left" wrapText="1"/>
    </xf>
    <xf numFmtId="17" fontId="10" fillId="16" borderId="6" xfId="0" applyNumberFormat="1" applyFont="1" applyFill="1" applyBorder="1" applyAlignment="1">
      <alignment horizontal="left" wrapText="1"/>
    </xf>
    <xf numFmtId="0" fontId="10" fillId="16" borderId="69" xfId="0" applyFont="1" applyFill="1" applyBorder="1" applyAlignment="1">
      <alignment wrapText="1"/>
    </xf>
    <xf numFmtId="0" fontId="6" fillId="18" borderId="70" xfId="0" applyFont="1" applyFill="1" applyBorder="1" applyAlignment="1" applyProtection="1">
      <alignment vertical="top"/>
      <protection locked="0"/>
    </xf>
    <xf numFmtId="0" fontId="6" fillId="18" borderId="4" xfId="0" applyFont="1" applyFill="1" applyBorder="1" applyAlignment="1" applyProtection="1">
      <alignment vertical="top"/>
      <protection locked="0"/>
    </xf>
    <xf numFmtId="0" fontId="6" fillId="17" borderId="4" xfId="0" applyFont="1" applyFill="1" applyBorder="1" applyAlignment="1" applyProtection="1">
      <alignment vertical="top"/>
      <protection locked="0"/>
    </xf>
    <xf numFmtId="0" fontId="2" fillId="0" borderId="12" xfId="0" applyFont="1" applyBorder="1" applyAlignment="1">
      <alignment horizontal="center"/>
    </xf>
    <xf numFmtId="0" fontId="2" fillId="16" borderId="8" xfId="0" applyFont="1" applyFill="1" applyBorder="1" applyAlignment="1">
      <alignment vertical="top" wrapText="1"/>
    </xf>
    <xf numFmtId="0" fontId="2" fillId="16" borderId="4" xfId="0" applyFont="1" applyFill="1" applyBorder="1" applyAlignment="1">
      <alignment vertical="top" wrapText="1"/>
    </xf>
    <xf numFmtId="0" fontId="2" fillId="16" borderId="6" xfId="0" applyFont="1" applyFill="1" applyBorder="1" applyAlignment="1">
      <alignment vertical="top" wrapText="1"/>
    </xf>
    <xf numFmtId="0" fontId="21" fillId="0" borderId="9" xfId="0" applyFont="1" applyBorder="1" applyAlignment="1">
      <alignment horizontal="left" wrapText="1"/>
    </xf>
    <xf numFmtId="0" fontId="21" fillId="0" borderId="0" xfId="0" applyFont="1" applyAlignment="1">
      <alignment horizontal="left" wrapText="1"/>
    </xf>
    <xf numFmtId="0" fontId="21" fillId="0" borderId="15" xfId="0" applyFont="1" applyBorder="1" applyAlignment="1">
      <alignment horizontal="left" wrapText="1"/>
    </xf>
    <xf numFmtId="0" fontId="31" fillId="20" borderId="8" xfId="0" applyFont="1" applyFill="1" applyBorder="1"/>
    <xf numFmtId="0" fontId="21" fillId="0" borderId="9" xfId="0" applyFont="1" applyBorder="1" applyAlignment="1">
      <alignment horizontal="left" vertical="top" wrapText="1"/>
    </xf>
    <xf numFmtId="0" fontId="21" fillId="0" borderId="0" xfId="0" applyFont="1" applyAlignment="1">
      <alignment horizontal="left" vertical="top" wrapText="1"/>
    </xf>
    <xf numFmtId="0" fontId="21" fillId="0" borderId="15" xfId="0" applyFont="1" applyBorder="1" applyAlignment="1">
      <alignment horizontal="left" vertical="top" wrapText="1"/>
    </xf>
    <xf numFmtId="0" fontId="2" fillId="0" borderId="11" xfId="0" applyFont="1" applyBorder="1" applyAlignment="1">
      <alignment horizontal="center"/>
    </xf>
    <xf numFmtId="0" fontId="0" fillId="0" borderId="9" xfId="0" applyBorder="1" applyAlignment="1">
      <alignment horizontal="left" vertical="top"/>
    </xf>
    <xf numFmtId="0" fontId="0" fillId="0" borderId="15" xfId="0" applyBorder="1" applyAlignment="1">
      <alignment horizontal="left" vertical="top"/>
    </xf>
    <xf numFmtId="0" fontId="10" fillId="16" borderId="73" xfId="0" applyFont="1" applyFill="1" applyBorder="1" applyAlignment="1">
      <alignment wrapText="1"/>
    </xf>
    <xf numFmtId="0" fontId="0" fillId="17" borderId="74" xfId="0" applyFill="1" applyBorder="1" applyAlignment="1" applyProtection="1">
      <alignment vertical="top" wrapText="1"/>
      <protection locked="0"/>
    </xf>
    <xf numFmtId="0" fontId="0" fillId="17" borderId="75" xfId="0" applyFill="1" applyBorder="1" applyAlignment="1" applyProtection="1">
      <alignment vertical="top" wrapText="1"/>
      <protection locked="0"/>
    </xf>
    <xf numFmtId="0" fontId="6" fillId="18" borderId="14" xfId="0" applyFont="1" applyFill="1" applyBorder="1" applyAlignment="1" applyProtection="1">
      <alignment vertical="top"/>
      <protection locked="0"/>
    </xf>
    <xf numFmtId="0" fontId="33" fillId="0" borderId="26" xfId="6" applyFont="1" applyFill="1" applyBorder="1" applyAlignment="1">
      <alignment vertical="top" wrapText="1"/>
    </xf>
    <xf numFmtId="9" fontId="0" fillId="18" borderId="24" xfId="1" applyFont="1" applyFill="1" applyBorder="1" applyAlignment="1" applyProtection="1">
      <alignment horizontal="left" vertical="top" wrapText="1"/>
      <protection locked="0"/>
    </xf>
    <xf numFmtId="9" fontId="0" fillId="18" borderId="26" xfId="1" applyFont="1" applyFill="1" applyBorder="1" applyAlignment="1" applyProtection="1">
      <alignment horizontal="left" vertical="top" wrapText="1"/>
      <protection locked="0"/>
    </xf>
    <xf numFmtId="9" fontId="0" fillId="18" borderId="25" xfId="1" applyFont="1" applyFill="1" applyBorder="1" applyAlignment="1" applyProtection="1">
      <alignment horizontal="left" vertical="top" wrapText="1"/>
      <protection locked="0"/>
    </xf>
    <xf numFmtId="0" fontId="34" fillId="0" borderId="0" xfId="2" applyFont="1"/>
    <xf numFmtId="0" fontId="35" fillId="0" borderId="0" xfId="2" applyFont="1"/>
    <xf numFmtId="0" fontId="36" fillId="0" borderId="0" xfId="0" applyFont="1"/>
    <xf numFmtId="0" fontId="8" fillId="16" borderId="4" xfId="0" applyFont="1" applyFill="1" applyBorder="1"/>
    <xf numFmtId="0" fontId="8" fillId="16" borderId="17" xfId="0" applyFont="1" applyFill="1" applyBorder="1" applyAlignment="1">
      <alignment horizontal="left"/>
    </xf>
    <xf numFmtId="0" fontId="37" fillId="0" borderId="24" xfId="0" applyFont="1" applyBorder="1" applyAlignment="1">
      <alignment vertical="top" wrapText="1"/>
    </xf>
    <xf numFmtId="0" fontId="37" fillId="0" borderId="26" xfId="0" applyFont="1" applyBorder="1" applyAlignment="1">
      <alignment vertical="top" wrapText="1"/>
    </xf>
    <xf numFmtId="0" fontId="37" fillId="7" borderId="26" xfId="7" applyFont="1" applyFill="1" applyBorder="1" applyAlignment="1">
      <alignment vertical="top" wrapText="1"/>
    </xf>
    <xf numFmtId="0" fontId="37" fillId="7" borderId="31" xfId="6" applyFont="1" applyFill="1" applyBorder="1" applyAlignment="1">
      <alignment vertical="top" wrapText="1"/>
    </xf>
    <xf numFmtId="0" fontId="37" fillId="0" borderId="26" xfId="6" applyFont="1" applyFill="1" applyBorder="1" applyAlignment="1">
      <alignment vertical="top" wrapText="1"/>
    </xf>
    <xf numFmtId="0" fontId="21" fillId="0" borderId="8" xfId="3" applyFont="1" applyFill="1" applyBorder="1" applyAlignment="1">
      <alignment wrapText="1"/>
    </xf>
    <xf numFmtId="0" fontId="21" fillId="0" borderId="8" xfId="3" applyFont="1" applyFill="1" applyBorder="1"/>
    <xf numFmtId="0" fontId="6" fillId="13" borderId="8" xfId="0" applyFont="1" applyFill="1" applyBorder="1" applyAlignment="1">
      <alignment horizontal="left" vertical="top" wrapText="1"/>
    </xf>
    <xf numFmtId="0" fontId="21" fillId="7" borderId="82" xfId="8" applyFont="1" applyFill="1" applyBorder="1" applyAlignment="1">
      <alignment horizontal="left" vertical="top"/>
    </xf>
    <xf numFmtId="0" fontId="21" fillId="7" borderId="82" xfId="8" applyFont="1" applyFill="1" applyBorder="1" applyAlignment="1">
      <alignment vertical="top" wrapText="1"/>
    </xf>
    <xf numFmtId="0" fontId="37" fillId="0" borderId="82" xfId="8" applyFont="1" applyFill="1" applyBorder="1" applyAlignment="1">
      <alignment vertical="top" wrapText="1"/>
    </xf>
    <xf numFmtId="0" fontId="21" fillId="0" borderId="82" xfId="8" applyFont="1" applyFill="1" applyBorder="1" applyAlignment="1">
      <alignment vertical="top" wrapText="1"/>
    </xf>
    <xf numFmtId="0" fontId="4" fillId="16" borderId="13" xfId="0" applyFont="1" applyFill="1" applyBorder="1" applyAlignment="1">
      <alignment horizontal="left" indent="1"/>
    </xf>
    <xf numFmtId="0" fontId="4" fillId="16" borderId="0" xfId="0" applyFont="1" applyFill="1" applyAlignment="1">
      <alignment horizontal="left" indent="1"/>
    </xf>
    <xf numFmtId="0" fontId="2" fillId="16" borderId="39" xfId="0" applyFont="1" applyFill="1" applyBorder="1"/>
    <xf numFmtId="0" fontId="2" fillId="16" borderId="52" xfId="0" applyFont="1" applyFill="1" applyBorder="1" applyAlignment="1">
      <alignment horizontal="right"/>
    </xf>
    <xf numFmtId="0" fontId="2" fillId="16" borderId="53" xfId="0" applyFont="1" applyFill="1" applyBorder="1" applyAlignment="1">
      <alignment horizontal="right"/>
    </xf>
    <xf numFmtId="0" fontId="2" fillId="16" borderId="47" xfId="0" applyFont="1" applyFill="1" applyBorder="1" applyAlignment="1">
      <alignment horizontal="right"/>
    </xf>
    <xf numFmtId="167" fontId="0" fillId="17" borderId="53" xfId="0" applyNumberFormat="1" applyFill="1" applyBorder="1" applyProtection="1">
      <protection hidden="1"/>
    </xf>
    <xf numFmtId="167" fontId="0" fillId="17" borderId="54" xfId="0" applyNumberFormat="1" applyFill="1" applyBorder="1" applyProtection="1">
      <protection hidden="1"/>
    </xf>
    <xf numFmtId="167" fontId="3" fillId="17" borderId="55" xfId="0" applyNumberFormat="1" applyFont="1" applyFill="1" applyBorder="1" applyProtection="1">
      <protection hidden="1"/>
    </xf>
    <xf numFmtId="167" fontId="0" fillId="17" borderId="56" xfId="0" quotePrefix="1" applyNumberFormat="1" applyFill="1" applyBorder="1" applyProtection="1">
      <protection hidden="1"/>
    </xf>
    <xf numFmtId="167" fontId="0" fillId="17" borderId="63" xfId="0" quotePrefix="1" applyNumberFormat="1" applyFill="1" applyBorder="1" applyProtection="1">
      <protection hidden="1"/>
    </xf>
    <xf numFmtId="167" fontId="0" fillId="17" borderId="55" xfId="0" quotePrefix="1" applyNumberFormat="1" applyFill="1" applyBorder="1" applyProtection="1">
      <protection hidden="1"/>
    </xf>
    <xf numFmtId="167" fontId="0" fillId="17" borderId="51" xfId="0" quotePrefix="1" applyNumberFormat="1" applyFill="1" applyBorder="1" applyProtection="1">
      <protection hidden="1"/>
    </xf>
    <xf numFmtId="0" fontId="6" fillId="18" borderId="6" xfId="0" applyFont="1" applyFill="1" applyBorder="1" applyAlignment="1" applyProtection="1">
      <alignment vertical="top"/>
      <protection locked="0"/>
    </xf>
    <xf numFmtId="0" fontId="0" fillId="17" borderId="83" xfId="0" applyFill="1" applyBorder="1" applyAlignment="1" applyProtection="1">
      <alignment vertical="top" wrapText="1"/>
      <protection locked="0"/>
    </xf>
    <xf numFmtId="167" fontId="1" fillId="17" borderId="6" xfId="5" applyNumberFormat="1" applyFont="1" applyFill="1" applyBorder="1" applyAlignment="1" applyProtection="1">
      <protection hidden="1"/>
    </xf>
    <xf numFmtId="0" fontId="0" fillId="0" borderId="0" xfId="0" applyAlignment="1">
      <alignment vertical="top" wrapText="1"/>
    </xf>
    <xf numFmtId="167" fontId="0" fillId="18" borderId="24" xfId="0" applyNumberFormat="1" applyFill="1" applyBorder="1" applyProtection="1">
      <protection locked="0" hidden="1"/>
    </xf>
    <xf numFmtId="0" fontId="4" fillId="0" borderId="0" xfId="0" applyFont="1" applyAlignment="1">
      <alignment horizontal="right"/>
    </xf>
    <xf numFmtId="167" fontId="0" fillId="17" borderId="8" xfId="5" applyNumberFormat="1" applyFont="1" applyFill="1" applyBorder="1" applyAlignment="1" applyProtection="1">
      <protection hidden="1"/>
    </xf>
    <xf numFmtId="167" fontId="0" fillId="17" borderId="43" xfId="5" applyNumberFormat="1" applyFont="1" applyFill="1" applyBorder="1" applyAlignment="1" applyProtection="1">
      <protection hidden="1"/>
    </xf>
    <xf numFmtId="167" fontId="3" fillId="17" borderId="25" xfId="5" applyNumberFormat="1" applyFont="1" applyFill="1" applyBorder="1" applyAlignment="1" applyProtection="1">
      <protection hidden="1"/>
    </xf>
    <xf numFmtId="0" fontId="0" fillId="17" borderId="24" xfId="0" applyFill="1" applyBorder="1" applyAlignment="1">
      <alignment horizontal="left" vertical="top" wrapText="1"/>
    </xf>
    <xf numFmtId="0" fontId="0" fillId="17" borderId="26" xfId="0" applyFill="1" applyBorder="1" applyAlignment="1">
      <alignment horizontal="left" vertical="top" wrapText="1"/>
    </xf>
    <xf numFmtId="0" fontId="0" fillId="17" borderId="25" xfId="0" applyFill="1" applyBorder="1" applyAlignment="1">
      <alignment horizontal="left" vertical="top" wrapText="1"/>
    </xf>
    <xf numFmtId="0" fontId="10" fillId="16" borderId="6" xfId="0" applyFont="1" applyFill="1" applyBorder="1" applyAlignment="1">
      <alignment wrapText="1"/>
    </xf>
    <xf numFmtId="17" fontId="0" fillId="0" borderId="0" xfId="0" applyNumberFormat="1"/>
    <xf numFmtId="0" fontId="0" fillId="0" borderId="9"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3" fontId="0" fillId="17" borderId="66" xfId="1" applyNumberFormat="1" applyFont="1" applyFill="1" applyBorder="1" applyAlignment="1" applyProtection="1">
      <alignment horizontal="center"/>
      <protection hidden="1"/>
    </xf>
    <xf numFmtId="169" fontId="0" fillId="17" borderId="56" xfId="1" applyNumberFormat="1" applyFont="1" applyFill="1" applyBorder="1" applyProtection="1">
      <protection hidden="1"/>
    </xf>
    <xf numFmtId="169" fontId="0" fillId="17" borderId="57" xfId="1" applyNumberFormat="1" applyFont="1" applyFill="1" applyBorder="1" applyProtection="1">
      <protection hidden="1"/>
    </xf>
    <xf numFmtId="169" fontId="0" fillId="17" borderId="63" xfId="1" applyNumberFormat="1" applyFont="1" applyFill="1" applyBorder="1" applyProtection="1">
      <protection hidden="1"/>
    </xf>
    <xf numFmtId="0" fontId="0" fillId="16" borderId="8" xfId="0" applyFill="1" applyBorder="1"/>
    <xf numFmtId="0" fontId="40" fillId="0" borderId="0" xfId="0" applyFont="1"/>
    <xf numFmtId="0" fontId="8" fillId="16" borderId="6" xfId="0" applyFont="1" applyFill="1" applyBorder="1"/>
    <xf numFmtId="0" fontId="6" fillId="18" borderId="19" xfId="0" applyFont="1" applyFill="1" applyBorder="1" applyAlignment="1" applyProtection="1">
      <alignment vertical="top"/>
      <protection locked="0"/>
    </xf>
    <xf numFmtId="167" fontId="0" fillId="17" borderId="46" xfId="0" applyNumberFormat="1" applyFill="1" applyBorder="1" applyProtection="1">
      <protection hidden="1"/>
    </xf>
    <xf numFmtId="167" fontId="0" fillId="17" borderId="48" xfId="0" applyNumberFormat="1" applyFill="1" applyBorder="1" applyProtection="1">
      <protection hidden="1"/>
    </xf>
    <xf numFmtId="167" fontId="3" fillId="17" borderId="50" xfId="0" applyNumberFormat="1" applyFont="1" applyFill="1" applyBorder="1" applyProtection="1">
      <protection hidden="1"/>
    </xf>
    <xf numFmtId="0" fontId="2" fillId="16" borderId="44" xfId="0" applyFont="1" applyFill="1" applyBorder="1" applyAlignment="1">
      <alignment horizontal="right"/>
    </xf>
    <xf numFmtId="0" fontId="18" fillId="0" borderId="0" xfId="0" applyFont="1"/>
    <xf numFmtId="170" fontId="0" fillId="0" borderId="0" xfId="0" applyNumberFormat="1"/>
    <xf numFmtId="170" fontId="41" fillId="0" borderId="0" xfId="0" applyNumberFormat="1" applyFont="1" applyAlignment="1">
      <alignment horizontal="center" vertical="center"/>
    </xf>
    <xf numFmtId="170" fontId="41" fillId="0" borderId="0" xfId="0" applyNumberFormat="1" applyFont="1" applyAlignment="1" applyProtection="1">
      <alignment horizontal="center" vertical="center"/>
      <protection locked="0"/>
    </xf>
    <xf numFmtId="0" fontId="0" fillId="0" borderId="16" xfId="0" applyBorder="1"/>
    <xf numFmtId="0" fontId="2" fillId="16" borderId="8" xfId="3" applyFont="1" applyFill="1" applyBorder="1" applyAlignment="1">
      <alignment horizontal="left" vertical="top" wrapText="1"/>
    </xf>
    <xf numFmtId="0" fontId="3" fillId="9" borderId="76" xfId="0" applyFont="1" applyFill="1" applyBorder="1"/>
    <xf numFmtId="0" fontId="3" fillId="9" borderId="77" xfId="0" applyFont="1" applyFill="1" applyBorder="1"/>
    <xf numFmtId="0" fontId="3" fillId="9" borderId="78" xfId="0" applyFont="1" applyFill="1" applyBorder="1"/>
    <xf numFmtId="0" fontId="18" fillId="9" borderId="79" xfId="0" applyFont="1" applyFill="1" applyBorder="1" applyAlignment="1">
      <alignment wrapText="1"/>
    </xf>
    <xf numFmtId="0" fontId="18" fillId="9" borderId="80" xfId="0" applyFont="1" applyFill="1" applyBorder="1" applyAlignment="1">
      <alignment wrapText="1"/>
    </xf>
    <xf numFmtId="0" fontId="18" fillId="9" borderId="81" xfId="0" applyFont="1" applyFill="1" applyBorder="1" applyAlignment="1">
      <alignment wrapText="1"/>
    </xf>
    <xf numFmtId="0" fontId="32" fillId="0" borderId="26" xfId="0" applyFont="1" applyBorder="1" applyAlignment="1">
      <alignment vertical="top" wrapText="1"/>
    </xf>
    <xf numFmtId="0" fontId="38" fillId="17" borderId="4" xfId="0" applyFont="1" applyFill="1" applyBorder="1" applyAlignment="1">
      <alignment vertical="top" wrapText="1"/>
    </xf>
    <xf numFmtId="0" fontId="2" fillId="16" borderId="71" xfId="0" applyFont="1" applyFill="1" applyBorder="1" applyAlignment="1">
      <alignment vertical="top"/>
    </xf>
    <xf numFmtId="0" fontId="4" fillId="16" borderId="82" xfId="0" applyFont="1" applyFill="1" applyBorder="1" applyAlignment="1">
      <alignment horizontal="left" wrapText="1"/>
    </xf>
    <xf numFmtId="0" fontId="4" fillId="16" borderId="31" xfId="0" applyFont="1" applyFill="1" applyBorder="1"/>
    <xf numFmtId="0" fontId="4" fillId="16" borderId="17" xfId="0" applyFont="1" applyFill="1" applyBorder="1" applyAlignment="1">
      <alignment horizontal="right" wrapText="1"/>
    </xf>
    <xf numFmtId="0" fontId="4" fillId="16" borderId="87" xfId="0" applyFont="1" applyFill="1" applyBorder="1" applyAlignment="1">
      <alignment horizontal="right" wrapText="1"/>
    </xf>
    <xf numFmtId="169" fontId="0" fillId="17" borderId="35" xfId="1" applyNumberFormat="1" applyFont="1" applyFill="1" applyBorder="1" applyProtection="1">
      <protection hidden="1"/>
    </xf>
    <xf numFmtId="3" fontId="6" fillId="17" borderId="31" xfId="0" applyNumberFormat="1" applyFont="1" applyFill="1" applyBorder="1" applyAlignment="1">
      <alignment horizontal="right" wrapText="1"/>
    </xf>
    <xf numFmtId="3" fontId="0" fillId="17" borderId="38" xfId="1" applyNumberFormat="1" applyFont="1" applyFill="1" applyBorder="1" applyProtection="1"/>
    <xf numFmtId="169" fontId="0" fillId="17" borderId="91" xfId="1" applyNumberFormat="1" applyFont="1" applyFill="1" applyBorder="1" applyProtection="1">
      <protection hidden="1"/>
    </xf>
    <xf numFmtId="3" fontId="6" fillId="17" borderId="92" xfId="0" applyNumberFormat="1" applyFont="1" applyFill="1" applyBorder="1" applyAlignment="1">
      <alignment horizontal="right" wrapText="1"/>
    </xf>
    <xf numFmtId="3" fontId="0" fillId="17" borderId="90" xfId="1" applyNumberFormat="1" applyFont="1" applyFill="1" applyBorder="1" applyProtection="1"/>
    <xf numFmtId="0" fontId="6" fillId="18" borderId="50" xfId="1" applyNumberFormat="1" applyFont="1" applyFill="1" applyBorder="1" applyProtection="1">
      <protection locked="0"/>
    </xf>
    <xf numFmtId="0" fontId="6" fillId="18" borderId="51" xfId="1" applyNumberFormat="1" applyFont="1" applyFill="1" applyBorder="1" applyProtection="1">
      <protection locked="0"/>
    </xf>
    <xf numFmtId="0" fontId="4" fillId="16" borderId="24" xfId="0" applyFont="1" applyFill="1" applyBorder="1" applyAlignment="1">
      <alignment vertical="center" wrapText="1"/>
    </xf>
    <xf numFmtId="0" fontId="4" fillId="16" borderId="8" xfId="0" applyFont="1" applyFill="1" applyBorder="1" applyAlignment="1">
      <alignment vertical="center" wrapText="1"/>
    </xf>
    <xf numFmtId="0" fontId="4" fillId="16" borderId="25" xfId="0" applyFont="1" applyFill="1" applyBorder="1" applyAlignment="1">
      <alignment vertical="center"/>
    </xf>
    <xf numFmtId="169" fontId="6" fillId="17" borderId="57" xfId="1" applyNumberFormat="1" applyFont="1" applyFill="1" applyBorder="1" applyProtection="1">
      <protection hidden="1"/>
    </xf>
    <xf numFmtId="169" fontId="6" fillId="17" borderId="63" xfId="1" applyNumberFormat="1" applyFont="1" applyFill="1" applyBorder="1" applyProtection="1">
      <protection hidden="1"/>
    </xf>
    <xf numFmtId="0" fontId="6" fillId="17" borderId="65" xfId="0" applyFont="1" applyFill="1" applyBorder="1" applyAlignment="1">
      <alignment horizontal="right" wrapText="1"/>
    </xf>
    <xf numFmtId="0" fontId="6" fillId="17" borderId="66" xfId="0" applyFont="1" applyFill="1" applyBorder="1" applyAlignment="1">
      <alignment horizontal="right" wrapText="1"/>
    </xf>
    <xf numFmtId="0" fontId="6" fillId="17" borderId="50" xfId="1" applyNumberFormat="1" applyFont="1" applyFill="1" applyBorder="1" applyProtection="1"/>
    <xf numFmtId="0" fontId="6" fillId="17" borderId="51" xfId="1" applyNumberFormat="1" applyFont="1" applyFill="1" applyBorder="1" applyProtection="1"/>
    <xf numFmtId="0" fontId="0" fillId="17" borderId="35" xfId="0" applyFill="1" applyBorder="1" applyProtection="1">
      <protection hidden="1"/>
    </xf>
    <xf numFmtId="0" fontId="0" fillId="17" borderId="31" xfId="0" applyFill="1" applyBorder="1" applyProtection="1">
      <protection hidden="1"/>
    </xf>
    <xf numFmtId="0" fontId="0" fillId="17" borderId="38" xfId="0" applyFill="1" applyBorder="1" applyProtection="1">
      <protection hidden="1"/>
    </xf>
    <xf numFmtId="167" fontId="0" fillId="18" borderId="37" xfId="0" applyNumberFormat="1" applyFill="1" applyBorder="1" applyProtection="1">
      <protection locked="0" hidden="1"/>
    </xf>
    <xf numFmtId="167" fontId="0" fillId="18" borderId="93" xfId="0" applyNumberFormat="1" applyFill="1" applyBorder="1" applyProtection="1">
      <protection locked="0" hidden="1"/>
    </xf>
    <xf numFmtId="167" fontId="0" fillId="18" borderId="40" xfId="0" applyNumberFormat="1" applyFill="1" applyBorder="1" applyProtection="1">
      <protection locked="0" hidden="1"/>
    </xf>
    <xf numFmtId="167" fontId="0" fillId="18" borderId="4" xfId="0" applyNumberFormat="1" applyFill="1" applyBorder="1" applyProtection="1">
      <protection locked="0" hidden="1"/>
    </xf>
    <xf numFmtId="0" fontId="0" fillId="18" borderId="4" xfId="0" applyFill="1" applyBorder="1" applyProtection="1">
      <protection locked="0"/>
    </xf>
    <xf numFmtId="168" fontId="0" fillId="4" borderId="4" xfId="0" applyNumberFormat="1" applyFill="1" applyBorder="1" applyAlignment="1" applyProtection="1">
      <alignment horizontal="left"/>
      <protection locked="0"/>
    </xf>
    <xf numFmtId="0" fontId="9" fillId="18" borderId="66" xfId="3" applyFill="1" applyBorder="1" applyAlignment="1" applyProtection="1">
      <alignment horizontal="left" vertical="top" wrapText="1"/>
      <protection locked="0"/>
    </xf>
    <xf numFmtId="0" fontId="31" fillId="16" borderId="94" xfId="0" applyFont="1" applyFill="1" applyBorder="1"/>
    <xf numFmtId="167" fontId="0" fillId="17" borderId="24" xfId="0" applyNumberFormat="1" applyFill="1" applyBorder="1" applyProtection="1">
      <protection locked="0" hidden="1"/>
    </xf>
    <xf numFmtId="0" fontId="0" fillId="0" borderId="4" xfId="0" applyBorder="1"/>
    <xf numFmtId="0" fontId="42" fillId="16" borderId="4" xfId="0" applyFont="1" applyFill="1" applyBorder="1"/>
    <xf numFmtId="0" fontId="0" fillId="0" borderId="15" xfId="0" applyBorder="1"/>
    <xf numFmtId="0" fontId="0" fillId="18" borderId="6" xfId="0" applyFill="1" applyBorder="1" applyProtection="1">
      <protection locked="0"/>
    </xf>
    <xf numFmtId="0" fontId="0" fillId="18" borderId="52" xfId="1" applyNumberFormat="1" applyFont="1" applyFill="1" applyBorder="1" applyProtection="1">
      <protection locked="0" hidden="1"/>
    </xf>
    <xf numFmtId="0" fontId="0" fillId="18" borderId="44" xfId="1" applyNumberFormat="1" applyFont="1" applyFill="1" applyBorder="1" applyProtection="1">
      <protection locked="0" hidden="1"/>
    </xf>
    <xf numFmtId="0" fontId="0" fillId="18" borderId="45" xfId="1" applyNumberFormat="1" applyFont="1" applyFill="1" applyBorder="1" applyProtection="1">
      <protection locked="0" hidden="1"/>
    </xf>
    <xf numFmtId="167" fontId="0" fillId="17" borderId="26" xfId="0" applyNumberFormat="1" applyFill="1" applyBorder="1" applyProtection="1">
      <protection locked="0" hidden="1"/>
    </xf>
    <xf numFmtId="167" fontId="0" fillId="17" borderId="25" xfId="0" applyNumberFormat="1" applyFill="1" applyBorder="1" applyProtection="1">
      <protection locked="0" hidden="1"/>
    </xf>
    <xf numFmtId="167" fontId="0" fillId="18" borderId="25" xfId="0" applyNumberFormat="1" applyFill="1" applyBorder="1" applyProtection="1">
      <protection locked="0" hidden="1"/>
    </xf>
    <xf numFmtId="0" fontId="10" fillId="16" borderId="69" xfId="0" applyFont="1" applyFill="1" applyBorder="1"/>
    <xf numFmtId="0" fontId="31" fillId="16" borderId="95" xfId="0" applyFont="1" applyFill="1" applyBorder="1"/>
    <xf numFmtId="0" fontId="0" fillId="17" borderId="96" xfId="0" applyFill="1" applyBorder="1" applyAlignment="1" applyProtection="1">
      <alignment vertical="top" wrapText="1"/>
      <protection locked="0"/>
    </xf>
    <xf numFmtId="0" fontId="32" fillId="0" borderId="0" xfId="0" applyFont="1"/>
    <xf numFmtId="9" fontId="0" fillId="21" borderId="95" xfId="0" applyNumberFormat="1" applyFill="1" applyBorder="1" applyProtection="1">
      <protection locked="0"/>
    </xf>
    <xf numFmtId="9" fontId="0" fillId="21" borderId="94" xfId="0" applyNumberFormat="1" applyFill="1" applyBorder="1" applyProtection="1">
      <protection locked="0"/>
    </xf>
    <xf numFmtId="169" fontId="6" fillId="18" borderId="57" xfId="1" applyNumberFormat="1" applyFont="1" applyFill="1" applyBorder="1" applyProtection="1">
      <protection locked="0" hidden="1"/>
    </xf>
    <xf numFmtId="169" fontId="6" fillId="18" borderId="63" xfId="1" applyNumberFormat="1" applyFont="1" applyFill="1" applyBorder="1" applyProtection="1">
      <protection locked="0" hidden="1"/>
    </xf>
    <xf numFmtId="0" fontId="6" fillId="18" borderId="65" xfId="0" applyFont="1" applyFill="1" applyBorder="1" applyAlignment="1" applyProtection="1">
      <alignment horizontal="right" wrapText="1"/>
      <protection locked="0"/>
    </xf>
    <xf numFmtId="0" fontId="6" fillId="18" borderId="66" xfId="0" applyFont="1" applyFill="1" applyBorder="1" applyAlignment="1" applyProtection="1">
      <alignment horizontal="right" wrapText="1"/>
      <protection locked="0"/>
    </xf>
    <xf numFmtId="0" fontId="32" fillId="0" borderId="26" xfId="8" applyFont="1" applyFill="1" applyBorder="1" applyAlignment="1">
      <alignment vertical="top" wrapText="1"/>
    </xf>
    <xf numFmtId="0" fontId="9" fillId="0" borderId="0" xfId="3"/>
    <xf numFmtId="167" fontId="0" fillId="18" borderId="100" xfId="0" applyNumberFormat="1" applyFill="1" applyBorder="1" applyProtection="1">
      <protection locked="0" hidden="1"/>
    </xf>
    <xf numFmtId="0" fontId="0" fillId="18" borderId="65" xfId="0" applyFill="1" applyBorder="1" applyProtection="1">
      <protection locked="0"/>
    </xf>
    <xf numFmtId="0" fontId="0" fillId="18" borderId="99" xfId="0" applyFill="1" applyBorder="1" applyProtection="1">
      <protection locked="0"/>
    </xf>
    <xf numFmtId="0" fontId="43" fillId="0" borderId="0" xfId="0" applyFont="1"/>
    <xf numFmtId="0" fontId="38" fillId="17" borderId="4" xfId="0" quotePrefix="1" applyFont="1" applyFill="1" applyBorder="1" applyAlignment="1">
      <alignment vertical="top" wrapText="1"/>
    </xf>
    <xf numFmtId="0" fontId="38" fillId="17" borderId="4" xfId="0" applyFont="1" applyFill="1" applyBorder="1" applyAlignment="1">
      <alignment horizontal="left" vertical="top" wrapText="1"/>
    </xf>
    <xf numFmtId="0" fontId="0" fillId="18" borderId="4" xfId="0" applyFill="1" applyBorder="1" applyProtection="1">
      <protection locked="0"/>
    </xf>
    <xf numFmtId="0" fontId="2" fillId="16" borderId="4" xfId="0" applyFont="1" applyFill="1" applyBorder="1"/>
    <xf numFmtId="0" fontId="8" fillId="16" borderId="1" xfId="0" applyFont="1" applyFill="1" applyBorder="1" applyAlignment="1" applyProtection="1">
      <alignment horizontal="center"/>
      <protection hidden="1"/>
    </xf>
    <xf numFmtId="0" fontId="8" fillId="16" borderId="3" xfId="0" applyFont="1" applyFill="1" applyBorder="1" applyAlignment="1" applyProtection="1">
      <alignment horizontal="center"/>
      <protection hidden="1"/>
    </xf>
    <xf numFmtId="0" fontId="3" fillId="0" borderId="7" xfId="0" applyFont="1" applyBorder="1" applyAlignment="1">
      <alignment horizontal="center"/>
    </xf>
    <xf numFmtId="0" fontId="9" fillId="18" borderId="4" xfId="3" applyFill="1" applyBorder="1" applyAlignment="1" applyProtection="1">
      <protection locked="0"/>
    </xf>
    <xf numFmtId="0" fontId="0" fillId="18" borderId="17" xfId="0" applyFill="1" applyBorder="1" applyProtection="1">
      <protection locked="0"/>
    </xf>
    <xf numFmtId="0" fontId="0" fillId="18" borderId="18" xfId="0" applyFill="1" applyBorder="1" applyProtection="1">
      <protection locked="0"/>
    </xf>
    <xf numFmtId="0" fontId="0" fillId="18" borderId="19" xfId="0" applyFill="1" applyBorder="1" applyProtection="1">
      <protection locked="0"/>
    </xf>
    <xf numFmtId="0" fontId="40" fillId="0" borderId="0" xfId="0" quotePrefix="1" applyFont="1" applyAlignment="1">
      <alignment horizontal="left" vertical="top" wrapText="1"/>
    </xf>
    <xf numFmtId="0" fontId="0" fillId="0" borderId="0" xfId="0" applyAlignment="1">
      <alignment horizontal="left" vertical="top" wrapText="1"/>
    </xf>
    <xf numFmtId="0" fontId="9" fillId="4" borderId="4" xfId="3" applyFill="1" applyBorder="1" applyAlignment="1">
      <alignment horizontal="center"/>
    </xf>
    <xf numFmtId="0" fontId="2" fillId="16" borderId="56" xfId="0" applyFont="1" applyFill="1" applyBorder="1"/>
    <xf numFmtId="0" fontId="2" fillId="16" borderId="57" xfId="0" applyFont="1" applyFill="1" applyBorder="1"/>
    <xf numFmtId="0" fontId="0" fillId="17" borderId="64" xfId="0" applyFill="1" applyBorder="1" applyAlignment="1">
      <alignment horizontal="left" vertical="top" wrapText="1"/>
    </xf>
    <xf numFmtId="0" fontId="0" fillId="17" borderId="65" xfId="0" applyFill="1" applyBorder="1" applyAlignment="1">
      <alignment horizontal="left" vertical="top" wrapText="1"/>
    </xf>
    <xf numFmtId="0" fontId="0" fillId="18" borderId="64" xfId="0" applyFill="1" applyBorder="1" applyAlignment="1" applyProtection="1">
      <alignment horizontal="left" vertical="top" wrapText="1"/>
      <protection locked="0"/>
    </xf>
    <xf numFmtId="0" fontId="0" fillId="18" borderId="65" xfId="0" applyFill="1" applyBorder="1" applyAlignment="1" applyProtection="1">
      <alignment horizontal="left" vertical="top" wrapText="1"/>
      <protection locked="0"/>
    </xf>
    <xf numFmtId="0" fontId="0" fillId="0" borderId="0" xfId="3" applyFont="1" applyAlignment="1">
      <alignment horizontal="center" wrapText="1"/>
    </xf>
    <xf numFmtId="0" fontId="1" fillId="0" borderId="0" xfId="3" applyFont="1" applyAlignment="1">
      <alignment horizontal="center" wrapText="1"/>
    </xf>
    <xf numFmtId="0" fontId="2" fillId="5" borderId="0" xfId="0" applyFont="1" applyFill="1" applyAlignment="1" applyProtection="1">
      <alignment horizontal="center"/>
      <protection hidden="1"/>
    </xf>
    <xf numFmtId="0" fontId="2" fillId="16" borderId="17" xfId="0" applyFont="1" applyFill="1" applyBorder="1" applyAlignment="1">
      <alignment wrapText="1"/>
    </xf>
    <xf numFmtId="0" fontId="2" fillId="16" borderId="19" xfId="0" applyFont="1" applyFill="1" applyBorder="1"/>
    <xf numFmtId="0" fontId="2" fillId="16" borderId="19" xfId="0" applyFont="1" applyFill="1" applyBorder="1" applyAlignment="1">
      <alignment wrapText="1"/>
    </xf>
    <xf numFmtId="0" fontId="0" fillId="18" borderId="55" xfId="0" applyFill="1" applyBorder="1" applyAlignment="1" applyProtection="1">
      <alignment horizontal="left" vertical="top" wrapText="1"/>
      <protection locked="0"/>
    </xf>
    <xf numFmtId="0" fontId="0" fillId="18" borderId="50" xfId="0" applyFill="1" applyBorder="1" applyAlignment="1" applyProtection="1">
      <alignment horizontal="left" vertical="top" wrapText="1"/>
      <protection locked="0"/>
    </xf>
    <xf numFmtId="0" fontId="7" fillId="0" borderId="0" xfId="0" applyFont="1" applyAlignment="1">
      <alignment wrapText="1"/>
    </xf>
    <xf numFmtId="0" fontId="15" fillId="0" borderId="9" xfId="0" applyFont="1" applyBorder="1" applyAlignment="1" applyProtection="1">
      <alignment horizontal="left" vertical="top" wrapText="1"/>
      <protection hidden="1"/>
    </xf>
    <xf numFmtId="0" fontId="15" fillId="0" borderId="0" xfId="0" applyFont="1" applyAlignment="1" applyProtection="1">
      <alignment horizontal="left" vertical="top" wrapText="1"/>
      <protection hidden="1"/>
    </xf>
    <xf numFmtId="0" fontId="7" fillId="0" borderId="15" xfId="0" applyFont="1" applyBorder="1" applyAlignment="1">
      <alignment horizontal="left" vertical="top" wrapText="1"/>
    </xf>
    <xf numFmtId="0" fontId="8" fillId="16" borderId="2" xfId="0" applyFont="1" applyFill="1" applyBorder="1" applyAlignment="1" applyProtection="1">
      <alignment horizontal="center"/>
      <protection hidden="1"/>
    </xf>
    <xf numFmtId="0" fontId="2" fillId="16" borderId="17" xfId="0" applyFont="1" applyFill="1" applyBorder="1" applyAlignment="1">
      <alignment vertical="center" wrapText="1"/>
    </xf>
    <xf numFmtId="0" fontId="2" fillId="16" borderId="19" xfId="0" applyFont="1" applyFill="1" applyBorder="1" applyAlignment="1">
      <alignment vertical="center" wrapText="1"/>
    </xf>
    <xf numFmtId="0" fontId="9" fillId="7" borderId="0" xfId="3" applyFill="1" applyBorder="1" applyAlignment="1"/>
    <xf numFmtId="0" fontId="11" fillId="16" borderId="4" xfId="0" applyFont="1" applyFill="1" applyBorder="1"/>
    <xf numFmtId="0" fontId="2" fillId="16" borderId="5" xfId="0" applyFont="1" applyFill="1" applyBorder="1" applyAlignment="1">
      <alignment horizontal="left" vertical="center" wrapText="1"/>
    </xf>
    <xf numFmtId="0" fontId="2" fillId="16" borderId="14" xfId="0" applyFont="1" applyFill="1" applyBorder="1" applyAlignment="1">
      <alignment horizontal="left" vertical="center" wrapText="1"/>
    </xf>
    <xf numFmtId="0" fontId="2" fillId="16" borderId="9" xfId="0" applyFont="1" applyFill="1" applyBorder="1" applyAlignment="1">
      <alignment horizontal="left" vertical="center" wrapText="1"/>
    </xf>
    <xf numFmtId="0" fontId="2" fillId="16" borderId="15" xfId="0" applyFont="1" applyFill="1" applyBorder="1" applyAlignment="1">
      <alignment horizontal="left" vertical="center" wrapText="1"/>
    </xf>
    <xf numFmtId="0" fontId="2" fillId="16" borderId="11" xfId="0" applyFont="1" applyFill="1" applyBorder="1" applyAlignment="1">
      <alignment horizontal="left" vertical="center" wrapText="1"/>
    </xf>
    <xf numFmtId="0" fontId="2" fillId="16" borderId="16" xfId="0" applyFont="1" applyFill="1" applyBorder="1" applyAlignment="1">
      <alignment horizontal="left" vertical="center" wrapText="1"/>
    </xf>
    <xf numFmtId="0" fontId="2" fillId="16" borderId="17" xfId="0" applyFont="1" applyFill="1" applyBorder="1" applyAlignment="1">
      <alignment horizontal="left" vertical="center" wrapText="1"/>
    </xf>
    <xf numFmtId="0" fontId="2" fillId="16" borderId="19" xfId="0" applyFont="1" applyFill="1" applyBorder="1" applyAlignment="1">
      <alignment horizontal="left" vertical="center" wrapText="1"/>
    </xf>
    <xf numFmtId="0" fontId="3" fillId="0" borderId="0" xfId="0" applyFont="1" applyAlignment="1">
      <alignment horizontal="center"/>
    </xf>
    <xf numFmtId="0" fontId="4" fillId="16" borderId="17" xfId="0" applyFont="1" applyFill="1" applyBorder="1" applyAlignment="1">
      <alignment vertical="center" wrapText="1"/>
    </xf>
    <xf numFmtId="0" fontId="4" fillId="16" borderId="19" xfId="0" applyFont="1" applyFill="1" applyBorder="1" applyAlignment="1">
      <alignment vertical="center" wrapText="1"/>
    </xf>
    <xf numFmtId="0" fontId="12" fillId="7" borderId="0" xfId="0" applyFont="1" applyFill="1"/>
    <xf numFmtId="0" fontId="0" fillId="0" borderId="0" xfId="0"/>
    <xf numFmtId="0" fontId="0" fillId="0" borderId="15" xfId="0" applyBorder="1"/>
    <xf numFmtId="0" fontId="9" fillId="0" borderId="0" xfId="3" applyAlignment="1"/>
    <xf numFmtId="0" fontId="4" fillId="16" borderId="17" xfId="0" applyFont="1" applyFill="1" applyBorder="1" applyAlignment="1" applyProtection="1">
      <alignment vertical="center" wrapText="1"/>
      <protection hidden="1"/>
    </xf>
    <xf numFmtId="0" fontId="4" fillId="16" borderId="18" xfId="0" applyFont="1" applyFill="1" applyBorder="1" applyAlignment="1" applyProtection="1">
      <alignment vertical="center" wrapText="1"/>
      <protection hidden="1"/>
    </xf>
    <xf numFmtId="0" fontId="4" fillId="16" borderId="19" xfId="0" applyFont="1" applyFill="1" applyBorder="1" applyAlignment="1" applyProtection="1">
      <alignment vertical="center" wrapText="1"/>
      <protection hidden="1"/>
    </xf>
    <xf numFmtId="0" fontId="0" fillId="0" borderId="17" xfId="0" applyBorder="1" applyProtection="1">
      <protection hidden="1"/>
    </xf>
    <xf numFmtId="0" fontId="0" fillId="0" borderId="18" xfId="0" applyBorder="1" applyProtection="1">
      <protection hidden="1"/>
    </xf>
    <xf numFmtId="0" fontId="0" fillId="0" borderId="19" xfId="0" applyBorder="1" applyProtection="1">
      <protection hidden="1"/>
    </xf>
    <xf numFmtId="0" fontId="4" fillId="16" borderId="5" xfId="0" applyFont="1" applyFill="1" applyBorder="1" applyAlignment="1" applyProtection="1">
      <alignment vertical="center" wrapText="1"/>
      <protection hidden="1"/>
    </xf>
    <xf numFmtId="0" fontId="4" fillId="16" borderId="14" xfId="0" applyFont="1" applyFill="1" applyBorder="1" applyAlignment="1" applyProtection="1">
      <alignment vertical="center" wrapText="1"/>
      <protection hidden="1"/>
    </xf>
    <xf numFmtId="0" fontId="4" fillId="16" borderId="9" xfId="0" applyFont="1" applyFill="1" applyBorder="1" applyAlignment="1" applyProtection="1">
      <alignment vertical="center" wrapText="1"/>
      <protection hidden="1"/>
    </xf>
    <xf numFmtId="0" fontId="4" fillId="16" borderId="15" xfId="0" applyFont="1" applyFill="1" applyBorder="1" applyAlignment="1" applyProtection="1">
      <alignment vertical="center" wrapText="1"/>
      <protection hidden="1"/>
    </xf>
    <xf numFmtId="0" fontId="4" fillId="16" borderId="11" xfId="0" applyFont="1" applyFill="1" applyBorder="1" applyAlignment="1" applyProtection="1">
      <alignment vertical="center" wrapText="1"/>
      <protection hidden="1"/>
    </xf>
    <xf numFmtId="0" fontId="4" fillId="16" borderId="16" xfId="0" applyFont="1" applyFill="1" applyBorder="1" applyAlignment="1" applyProtection="1">
      <alignment vertical="center" wrapText="1"/>
      <protection hidden="1"/>
    </xf>
    <xf numFmtId="0" fontId="4" fillId="16" borderId="18" xfId="0" applyFont="1" applyFill="1" applyBorder="1" applyAlignment="1">
      <alignment vertical="center" wrapText="1"/>
    </xf>
    <xf numFmtId="0" fontId="0" fillId="0" borderId="9" xfId="0" applyBorder="1" applyAlignment="1">
      <alignment horizontal="left" vertical="top" wrapText="1"/>
    </xf>
    <xf numFmtId="0" fontId="0" fillId="0" borderId="15" xfId="0" applyBorder="1" applyAlignment="1">
      <alignment horizontal="left" vertical="top" wrapText="1"/>
    </xf>
    <xf numFmtId="0" fontId="8" fillId="16" borderId="68" xfId="0" applyFont="1" applyFill="1" applyBorder="1" applyAlignment="1" applyProtection="1">
      <alignment horizontal="center"/>
      <protection hidden="1"/>
    </xf>
    <xf numFmtId="0" fontId="21" fillId="0" borderId="5" xfId="0" applyFont="1" applyBorder="1" applyAlignment="1">
      <alignment horizontal="left" wrapText="1"/>
    </xf>
    <xf numFmtId="0" fontId="21" fillId="0" borderId="13" xfId="0" applyFont="1" applyBorder="1" applyAlignment="1">
      <alignment horizontal="left" wrapText="1"/>
    </xf>
    <xf numFmtId="0" fontId="21" fillId="0" borderId="14" xfId="0" applyFont="1" applyBorder="1" applyAlignment="1">
      <alignment horizontal="left" wrapText="1"/>
    </xf>
    <xf numFmtId="0" fontId="21" fillId="0" borderId="9" xfId="0" applyFont="1" applyBorder="1" applyAlignment="1">
      <alignment horizontal="left" wrapText="1"/>
    </xf>
    <xf numFmtId="0" fontId="21" fillId="0" borderId="0" xfId="0" applyFont="1" applyAlignment="1">
      <alignment horizontal="left" wrapText="1"/>
    </xf>
    <xf numFmtId="0" fontId="21" fillId="0" borderId="15" xfId="0" applyFont="1" applyBorder="1" applyAlignment="1">
      <alignment horizontal="left" wrapText="1"/>
    </xf>
    <xf numFmtId="0" fontId="9" fillId="0" borderId="9" xfId="3" applyBorder="1" applyAlignment="1">
      <alignment horizontal="left"/>
    </xf>
    <xf numFmtId="0" fontId="9" fillId="0" borderId="0" xfId="3" applyBorder="1" applyAlignment="1">
      <alignment horizontal="left"/>
    </xf>
    <xf numFmtId="0" fontId="9" fillId="0" borderId="15" xfId="3" applyBorder="1" applyAlignment="1">
      <alignment horizontal="left"/>
    </xf>
    <xf numFmtId="0" fontId="32" fillId="0" borderId="9" xfId="0" applyFont="1" applyBorder="1" applyAlignment="1">
      <alignment horizontal="left" wrapText="1"/>
    </xf>
    <xf numFmtId="0" fontId="10" fillId="16" borderId="17" xfId="0" applyFont="1" applyFill="1" applyBorder="1" applyAlignment="1">
      <alignment horizontal="left"/>
    </xf>
    <xf numFmtId="0" fontId="10" fillId="16" borderId="19" xfId="0" applyFont="1" applyFill="1" applyBorder="1" applyAlignment="1">
      <alignment horizontal="left"/>
    </xf>
    <xf numFmtId="0" fontId="2" fillId="16" borderId="71" xfId="0" applyFont="1" applyFill="1" applyBorder="1" applyAlignment="1">
      <alignment horizontal="left" vertical="top" wrapText="1"/>
    </xf>
    <xf numFmtId="0" fontId="2" fillId="16" borderId="8" xfId="0" applyFont="1" applyFill="1" applyBorder="1" applyAlignment="1">
      <alignment horizontal="left" vertical="top" wrapText="1"/>
    </xf>
    <xf numFmtId="0" fontId="6" fillId="0" borderId="11" xfId="0" applyFont="1" applyBorder="1" applyAlignment="1">
      <alignment horizontal="left" wrapText="1"/>
    </xf>
    <xf numFmtId="0" fontId="6" fillId="0" borderId="12" xfId="0" applyFont="1" applyBorder="1" applyAlignment="1">
      <alignment horizontal="left" wrapText="1"/>
    </xf>
    <xf numFmtId="0" fontId="6" fillId="0" borderId="16" xfId="0" applyFont="1" applyBorder="1" applyAlignment="1">
      <alignment horizontal="left" wrapText="1"/>
    </xf>
    <xf numFmtId="0" fontId="2" fillId="2" borderId="8" xfId="0" applyFont="1" applyFill="1" applyBorder="1" applyAlignment="1">
      <alignment horizontal="left" vertical="top" wrapText="1"/>
    </xf>
    <xf numFmtId="0" fontId="21" fillId="0" borderId="5"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left" vertical="top" wrapText="1"/>
    </xf>
    <xf numFmtId="0" fontId="21" fillId="0" borderId="9" xfId="0" applyFont="1" applyBorder="1" applyAlignment="1">
      <alignment horizontal="left" vertical="top" wrapText="1"/>
    </xf>
    <xf numFmtId="0" fontId="21" fillId="0" borderId="0" xfId="0" applyFont="1" applyAlignment="1">
      <alignment horizontal="left" vertical="top" wrapText="1"/>
    </xf>
    <xf numFmtId="0" fontId="21" fillId="0" borderId="15" xfId="0" applyFont="1" applyBorder="1" applyAlignment="1">
      <alignment horizontal="left" vertical="top" wrapText="1"/>
    </xf>
    <xf numFmtId="0" fontId="0" fillId="0" borderId="5" xfId="0" quotePrefix="1" applyBorder="1" applyAlignment="1">
      <alignment horizontal="left" vertical="top" wrapText="1"/>
    </xf>
    <xf numFmtId="0" fontId="0" fillId="0" borderId="13" xfId="0" quotePrefix="1" applyBorder="1" applyAlignment="1">
      <alignment horizontal="left" vertical="top" wrapText="1"/>
    </xf>
    <xf numFmtId="0" fontId="0" fillId="0" borderId="14" xfId="0" quotePrefix="1" applyBorder="1" applyAlignment="1">
      <alignment horizontal="left" vertical="top" wrapText="1"/>
    </xf>
    <xf numFmtId="0" fontId="0" fillId="0" borderId="98" xfId="0" applyBorder="1"/>
    <xf numFmtId="0" fontId="2" fillId="16" borderId="17" xfId="0" applyFont="1" applyFill="1" applyBorder="1" applyAlignment="1">
      <alignment horizontal="center"/>
    </xf>
    <xf numFmtId="0" fontId="2" fillId="16" borderId="72" xfId="0" applyFont="1" applyFill="1" applyBorder="1" applyAlignment="1">
      <alignment horizontal="center"/>
    </xf>
    <xf numFmtId="0" fontId="2" fillId="0" borderId="84" xfId="0" applyFont="1" applyBorder="1" applyAlignment="1">
      <alignment horizontal="center"/>
    </xf>
    <xf numFmtId="0" fontId="2" fillId="0" borderId="12" xfId="0" applyFont="1" applyBorder="1" applyAlignment="1">
      <alignment horizontal="center"/>
    </xf>
    <xf numFmtId="0" fontId="2" fillId="16" borderId="5" xfId="0" applyFont="1" applyFill="1" applyBorder="1" applyAlignment="1">
      <alignment horizontal="center" vertical="top" wrapText="1"/>
    </xf>
    <xf numFmtId="0" fontId="2" fillId="16" borderId="9" xfId="0" applyFont="1" applyFill="1" applyBorder="1" applyAlignment="1">
      <alignment horizontal="center" vertical="top" wrapText="1"/>
    </xf>
    <xf numFmtId="0" fontId="2" fillId="16" borderId="11" xfId="0" applyFont="1" applyFill="1" applyBorder="1" applyAlignment="1">
      <alignment horizontal="center" vertical="top" wrapText="1"/>
    </xf>
    <xf numFmtId="0" fontId="6" fillId="18" borderId="14" xfId="0" applyFont="1" applyFill="1" applyBorder="1" applyAlignment="1" applyProtection="1">
      <alignment horizontal="left" vertical="top" wrapText="1"/>
      <protection locked="0"/>
    </xf>
    <xf numFmtId="0" fontId="6" fillId="18" borderId="15" xfId="0" applyFont="1" applyFill="1" applyBorder="1" applyAlignment="1" applyProtection="1">
      <alignment horizontal="left" vertical="top"/>
      <protection locked="0"/>
    </xf>
    <xf numFmtId="0" fontId="6" fillId="18" borderId="16" xfId="0" applyFont="1" applyFill="1" applyBorder="1" applyAlignment="1" applyProtection="1">
      <alignment horizontal="left" vertical="top"/>
      <protection locked="0"/>
    </xf>
    <xf numFmtId="0" fontId="4" fillId="0" borderId="0" xfId="0" applyFont="1" applyAlignment="1">
      <alignment horizontal="left" vertical="top"/>
    </xf>
    <xf numFmtId="0" fontId="31" fillId="16" borderId="95" xfId="0" applyFont="1" applyFill="1" applyBorder="1" applyAlignment="1">
      <alignment horizontal="center" wrapText="1"/>
    </xf>
    <xf numFmtId="0" fontId="31" fillId="16" borderId="97" xfId="0" applyFont="1" applyFill="1" applyBorder="1" applyAlignment="1">
      <alignment horizontal="center" wrapText="1"/>
    </xf>
    <xf numFmtId="0" fontId="0" fillId="0" borderId="5"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xf>
    <xf numFmtId="0" fontId="0" fillId="0" borderId="0" xfId="0" applyAlignment="1">
      <alignment horizontal="left" vertical="top"/>
    </xf>
    <xf numFmtId="0" fontId="0" fillId="0" borderId="15" xfId="0" applyBorder="1" applyAlignment="1">
      <alignment horizontal="left" vertical="top"/>
    </xf>
    <xf numFmtId="0" fontId="4" fillId="5" borderId="32" xfId="0" applyFont="1" applyFill="1" applyBorder="1" applyAlignment="1" applyProtection="1">
      <alignment horizontal="center" vertical="center"/>
      <protection hidden="1"/>
    </xf>
    <xf numFmtId="0" fontId="4" fillId="5" borderId="33" xfId="0" applyFont="1" applyFill="1" applyBorder="1" applyAlignment="1" applyProtection="1">
      <alignment horizontal="center" vertical="center"/>
      <protection hidden="1"/>
    </xf>
    <xf numFmtId="0" fontId="4" fillId="5" borderId="34" xfId="0" applyFont="1" applyFill="1" applyBorder="1" applyAlignment="1" applyProtection="1">
      <alignment horizontal="center" vertical="center"/>
      <protection hidden="1"/>
    </xf>
    <xf numFmtId="0" fontId="0" fillId="17" borderId="25" xfId="0" applyFill="1" applyBorder="1" applyAlignment="1" applyProtection="1">
      <alignment horizontal="left" vertical="top" wrapText="1"/>
      <protection locked="0"/>
    </xf>
    <xf numFmtId="0" fontId="0" fillId="18" borderId="5" xfId="0" applyFill="1" applyBorder="1" applyAlignment="1" applyProtection="1">
      <alignment horizontal="left" vertical="top" wrapText="1"/>
      <protection locked="0"/>
    </xf>
    <xf numFmtId="0" fontId="0" fillId="18" borderId="13" xfId="0" applyFill="1" applyBorder="1" applyAlignment="1" applyProtection="1">
      <alignment horizontal="left" vertical="top" wrapText="1"/>
      <protection locked="0"/>
    </xf>
    <xf numFmtId="0" fontId="0" fillId="18" borderId="14" xfId="0" applyFill="1" applyBorder="1" applyAlignment="1" applyProtection="1">
      <alignment horizontal="left" vertical="top" wrapText="1"/>
      <protection locked="0"/>
    </xf>
    <xf numFmtId="0" fontId="0" fillId="18" borderId="9" xfId="0" applyFill="1" applyBorder="1" applyAlignment="1" applyProtection="1">
      <alignment horizontal="left" vertical="top" wrapText="1"/>
      <protection locked="0"/>
    </xf>
    <xf numFmtId="0" fontId="0" fillId="18" borderId="0" xfId="0" applyFill="1" applyAlignment="1" applyProtection="1">
      <alignment horizontal="left" vertical="top" wrapText="1"/>
      <protection locked="0"/>
    </xf>
    <xf numFmtId="0" fontId="0" fillId="18" borderId="15" xfId="0" applyFill="1" applyBorder="1" applyAlignment="1" applyProtection="1">
      <alignment horizontal="left" vertical="top" wrapText="1"/>
      <protection locked="0"/>
    </xf>
    <xf numFmtId="0" fontId="0" fillId="18" borderId="11" xfId="0" applyFill="1" applyBorder="1" applyAlignment="1" applyProtection="1">
      <alignment horizontal="left" vertical="top" wrapText="1"/>
      <protection locked="0"/>
    </xf>
    <xf numFmtId="0" fontId="0" fillId="18" borderId="12" xfId="0" applyFill="1" applyBorder="1" applyAlignment="1" applyProtection="1">
      <alignment horizontal="left" vertical="top" wrapText="1"/>
      <protection locked="0"/>
    </xf>
    <xf numFmtId="0" fontId="0" fillId="18" borderId="16" xfId="0" applyFill="1" applyBorder="1" applyAlignment="1" applyProtection="1">
      <alignment horizontal="left" vertical="top" wrapText="1"/>
      <protection locked="0"/>
    </xf>
    <xf numFmtId="0" fontId="0" fillId="17" borderId="24" xfId="0" applyFill="1" applyBorder="1" applyAlignment="1" applyProtection="1">
      <alignment horizontal="left" vertical="top" wrapText="1"/>
      <protection locked="0"/>
    </xf>
    <xf numFmtId="0" fontId="0" fillId="17" borderId="26" xfId="0" applyFill="1" applyBorder="1" applyAlignment="1" applyProtection="1">
      <alignment horizontal="left" vertical="top" wrapText="1"/>
      <protection locked="0"/>
    </xf>
    <xf numFmtId="0" fontId="4" fillId="16" borderId="17" xfId="0" applyFont="1" applyFill="1" applyBorder="1" applyAlignment="1">
      <alignment wrapText="1"/>
    </xf>
    <xf numFmtId="0" fontId="4" fillId="16" borderId="18" xfId="0" applyFont="1" applyFill="1" applyBorder="1" applyAlignment="1">
      <alignment wrapText="1"/>
    </xf>
    <xf numFmtId="0" fontId="4" fillId="16" borderId="19" xfId="0" applyFont="1" applyFill="1" applyBorder="1" applyAlignment="1">
      <alignment wrapText="1"/>
    </xf>
    <xf numFmtId="0" fontId="4" fillId="16" borderId="4" xfId="0" applyFont="1" applyFill="1" applyBorder="1" applyAlignment="1">
      <alignment wrapText="1"/>
    </xf>
    <xf numFmtId="0" fontId="0" fillId="0" borderId="4" xfId="0" applyBorder="1" applyProtection="1">
      <protection hidden="1"/>
    </xf>
    <xf numFmtId="167" fontId="0" fillId="17" borderId="62" xfId="0" applyNumberFormat="1" applyFill="1" applyBorder="1" applyAlignment="1" applyProtection="1">
      <alignment horizontal="center"/>
      <protection hidden="1"/>
    </xf>
    <xf numFmtId="167" fontId="0" fillId="17" borderId="36" xfId="0" applyNumberFormat="1" applyFill="1" applyBorder="1" applyAlignment="1" applyProtection="1">
      <alignment horizontal="center"/>
      <protection hidden="1"/>
    </xf>
    <xf numFmtId="167" fontId="0" fillId="17" borderId="61" xfId="0" applyNumberFormat="1" applyFill="1" applyBorder="1" applyAlignment="1" applyProtection="1">
      <alignment horizontal="center"/>
      <protection hidden="1"/>
    </xf>
    <xf numFmtId="167" fontId="0" fillId="17" borderId="39" xfId="0" applyNumberFormat="1" applyFill="1" applyBorder="1" applyAlignment="1" applyProtection="1">
      <alignment horizontal="center"/>
      <protection hidden="1"/>
    </xf>
    <xf numFmtId="167" fontId="0" fillId="17" borderId="35" xfId="0" applyNumberFormat="1" applyFill="1" applyBorder="1" applyAlignment="1" applyProtection="1">
      <alignment horizontal="center"/>
      <protection hidden="1"/>
    </xf>
    <xf numFmtId="167" fontId="0" fillId="17" borderId="91" xfId="0" applyNumberFormat="1" applyFill="1" applyBorder="1" applyAlignment="1" applyProtection="1">
      <alignment horizontal="center"/>
      <protection hidden="1"/>
    </xf>
    <xf numFmtId="167" fontId="0" fillId="17" borderId="38" xfId="0" applyNumberFormat="1" applyFill="1" applyBorder="1" applyAlignment="1" applyProtection="1">
      <alignment horizontal="center"/>
      <protection hidden="1"/>
    </xf>
    <xf numFmtId="167" fontId="0" fillId="17" borderId="90" xfId="0" applyNumberFormat="1" applyFill="1" applyBorder="1" applyAlignment="1" applyProtection="1">
      <alignment horizontal="center"/>
      <protection hidden="1"/>
    </xf>
    <xf numFmtId="0" fontId="4" fillId="16" borderId="38" xfId="0" applyFont="1" applyFill="1" applyBorder="1" applyAlignment="1">
      <alignment horizontal="left" wrapText="1"/>
    </xf>
    <xf numFmtId="0" fontId="4" fillId="16" borderId="39" xfId="0" applyFont="1" applyFill="1" applyBorder="1" applyAlignment="1">
      <alignment horizontal="left" wrapText="1"/>
    </xf>
    <xf numFmtId="0" fontId="8" fillId="16" borderId="20" xfId="0" applyFont="1" applyFill="1" applyBorder="1" applyAlignment="1" applyProtection="1">
      <alignment horizontal="center"/>
      <protection hidden="1"/>
    </xf>
    <xf numFmtId="0" fontId="8" fillId="16" borderId="21" xfId="0" applyFont="1" applyFill="1" applyBorder="1" applyAlignment="1" applyProtection="1">
      <alignment horizontal="center"/>
      <protection hidden="1"/>
    </xf>
    <xf numFmtId="0" fontId="8" fillId="16" borderId="22" xfId="0" applyFont="1" applyFill="1" applyBorder="1" applyAlignment="1" applyProtection="1">
      <alignment horizontal="center"/>
      <protection hidden="1"/>
    </xf>
    <xf numFmtId="0" fontId="13" fillId="0" borderId="0" xfId="3" applyFont="1" applyBorder="1" applyAlignment="1">
      <alignment horizontal="left" wrapText="1"/>
    </xf>
    <xf numFmtId="167" fontId="0" fillId="17" borderId="54" xfId="5" applyNumberFormat="1" applyFont="1" applyFill="1" applyBorder="1" applyAlignment="1" applyProtection="1">
      <protection hidden="1"/>
    </xf>
    <xf numFmtId="167" fontId="0" fillId="17" borderId="48" xfId="5" applyNumberFormat="1" applyFont="1" applyFill="1" applyBorder="1" applyAlignment="1" applyProtection="1">
      <protection hidden="1"/>
    </xf>
    <xf numFmtId="167" fontId="0" fillId="17" borderId="53" xfId="5" applyNumberFormat="1" applyFont="1" applyFill="1" applyBorder="1" applyAlignment="1" applyProtection="1">
      <protection hidden="1"/>
    </xf>
    <xf numFmtId="167" fontId="0" fillId="17" borderId="46" xfId="5" applyNumberFormat="1" applyFont="1" applyFill="1" applyBorder="1" applyAlignment="1" applyProtection="1">
      <protection hidden="1"/>
    </xf>
    <xf numFmtId="0" fontId="2" fillId="16" borderId="18" xfId="0" applyFont="1" applyFill="1" applyBorder="1" applyAlignment="1">
      <alignment horizontal="center"/>
    </xf>
    <xf numFmtId="0" fontId="2" fillId="16" borderId="19" xfId="0" applyFont="1" applyFill="1" applyBorder="1" applyAlignment="1">
      <alignment horizontal="center"/>
    </xf>
    <xf numFmtId="0" fontId="4" fillId="16" borderId="58" xfId="0" applyFont="1" applyFill="1" applyBorder="1" applyAlignment="1">
      <alignment horizontal="right"/>
    </xf>
    <xf numFmtId="0" fontId="4" fillId="16" borderId="87" xfId="0" applyFont="1" applyFill="1" applyBorder="1" applyAlignment="1">
      <alignment horizontal="right"/>
    </xf>
    <xf numFmtId="167" fontId="0" fillId="17" borderId="60" xfId="5" applyNumberFormat="1" applyFont="1" applyFill="1" applyBorder="1" applyAlignment="1" applyProtection="1">
      <alignment horizontal="right"/>
      <protection hidden="1"/>
    </xf>
    <xf numFmtId="167" fontId="0" fillId="17" borderId="88" xfId="5" applyNumberFormat="1" applyFont="1" applyFill="1" applyBorder="1" applyAlignment="1" applyProtection="1">
      <alignment horizontal="right"/>
      <protection hidden="1"/>
    </xf>
    <xf numFmtId="0" fontId="4" fillId="16" borderId="58" xfId="0" applyFont="1" applyFill="1" applyBorder="1" applyAlignment="1">
      <alignment horizontal="center"/>
    </xf>
    <xf numFmtId="0" fontId="4" fillId="16" borderId="18" xfId="0" applyFont="1" applyFill="1" applyBorder="1" applyAlignment="1">
      <alignment horizontal="center"/>
    </xf>
    <xf numFmtId="0" fontId="4" fillId="16" borderId="52" xfId="0" applyFont="1" applyFill="1" applyBorder="1" applyAlignment="1">
      <alignment horizontal="right"/>
    </xf>
    <xf numFmtId="0" fontId="4" fillId="16" borderId="44" xfId="0" applyFont="1" applyFill="1" applyBorder="1" applyAlignment="1">
      <alignment horizontal="right"/>
    </xf>
    <xf numFmtId="167" fontId="3" fillId="17" borderId="55" xfId="5" applyNumberFormat="1" applyFont="1" applyFill="1" applyBorder="1" applyAlignment="1" applyProtection="1">
      <protection hidden="1"/>
    </xf>
    <xf numFmtId="167" fontId="3" fillId="17" borderId="50" xfId="5" applyNumberFormat="1" applyFont="1" applyFill="1" applyBorder="1" applyAlignment="1" applyProtection="1">
      <protection hidden="1"/>
    </xf>
    <xf numFmtId="167" fontId="0" fillId="17" borderId="59" xfId="5" applyNumberFormat="1" applyFont="1" applyFill="1" applyBorder="1" applyAlignment="1" applyProtection="1">
      <alignment horizontal="right"/>
      <protection hidden="1"/>
    </xf>
    <xf numFmtId="167" fontId="0" fillId="17" borderId="86" xfId="5" applyNumberFormat="1" applyFont="1" applyFill="1" applyBorder="1" applyAlignment="1" applyProtection="1">
      <alignment horizontal="right"/>
      <protection hidden="1"/>
    </xf>
    <xf numFmtId="167" fontId="3" fillId="17" borderId="61" xfId="5" applyNumberFormat="1" applyFont="1" applyFill="1" applyBorder="1" applyAlignment="1" applyProtection="1">
      <alignment horizontal="right"/>
      <protection hidden="1"/>
    </xf>
    <xf numFmtId="167" fontId="3" fillId="17" borderId="90" xfId="5" applyNumberFormat="1" applyFont="1" applyFill="1" applyBorder="1" applyAlignment="1" applyProtection="1">
      <alignment horizontal="right"/>
      <protection hidden="1"/>
    </xf>
    <xf numFmtId="0" fontId="4" fillId="16" borderId="35" xfId="0" applyFont="1" applyFill="1" applyBorder="1" applyAlignment="1">
      <alignment horizontal="left" wrapText="1"/>
    </xf>
    <xf numFmtId="0" fontId="4" fillId="16" borderId="36" xfId="0" applyFont="1" applyFill="1" applyBorder="1" applyAlignment="1">
      <alignment horizontal="left" wrapText="1"/>
    </xf>
    <xf numFmtId="0" fontId="4" fillId="16" borderId="17" xfId="0" applyFont="1" applyFill="1" applyBorder="1" applyAlignment="1">
      <alignment horizontal="center"/>
    </xf>
    <xf numFmtId="0" fontId="4" fillId="16" borderId="87" xfId="0" applyFont="1" applyFill="1" applyBorder="1" applyAlignment="1">
      <alignment horizontal="center"/>
    </xf>
    <xf numFmtId="167" fontId="0" fillId="17" borderId="41" xfId="5" applyNumberFormat="1" applyFont="1" applyFill="1" applyBorder="1" applyAlignment="1" applyProtection="1">
      <protection hidden="1"/>
    </xf>
    <xf numFmtId="167" fontId="0" fillId="17" borderId="89" xfId="5" applyNumberFormat="1" applyFont="1" applyFill="1" applyBorder="1" applyAlignment="1" applyProtection="1">
      <protection hidden="1"/>
    </xf>
    <xf numFmtId="167" fontId="0" fillId="17" borderId="14" xfId="5" applyNumberFormat="1" applyFont="1" applyFill="1" applyBorder="1" applyAlignment="1" applyProtection="1">
      <alignment horizontal="right"/>
      <protection hidden="1"/>
    </xf>
    <xf numFmtId="167" fontId="0" fillId="17" borderId="85" xfId="5" applyNumberFormat="1" applyFont="1" applyFill="1" applyBorder="1" applyAlignment="1" applyProtection="1">
      <alignment horizontal="right"/>
      <protection hidden="1"/>
    </xf>
    <xf numFmtId="167" fontId="0" fillId="17" borderId="89" xfId="5" applyNumberFormat="1" applyFont="1" applyFill="1" applyBorder="1" applyAlignment="1" applyProtection="1">
      <alignment horizontal="right"/>
      <protection hidden="1"/>
    </xf>
    <xf numFmtId="0" fontId="10" fillId="16" borderId="17" xfId="0" applyFont="1" applyFill="1" applyBorder="1"/>
    <xf numFmtId="0" fontId="10" fillId="16" borderId="19" xfId="0" applyFont="1" applyFill="1" applyBorder="1"/>
    <xf numFmtId="0" fontId="4" fillId="16" borderId="17" xfId="0" applyFont="1" applyFill="1" applyBorder="1" applyAlignment="1">
      <alignment horizontal="left"/>
    </xf>
    <xf numFmtId="0" fontId="4" fillId="16" borderId="18" xfId="0" applyFont="1" applyFill="1" applyBorder="1" applyAlignment="1">
      <alignment horizontal="left"/>
    </xf>
    <xf numFmtId="0" fontId="4" fillId="16" borderId="19" xfId="0" applyFont="1" applyFill="1" applyBorder="1" applyAlignment="1">
      <alignment horizontal="left"/>
    </xf>
    <xf numFmtId="0" fontId="0" fillId="18" borderId="6" xfId="0" applyFill="1" applyBorder="1" applyAlignment="1" applyProtection="1">
      <alignment horizontal="left" vertical="top" wrapText="1"/>
      <protection locked="0"/>
    </xf>
    <xf numFmtId="0" fontId="0" fillId="18" borderId="8" xfId="0" applyFill="1" applyBorder="1" applyAlignment="1" applyProtection="1">
      <alignment horizontal="left" vertical="top" wrapText="1"/>
      <protection locked="0"/>
    </xf>
    <xf numFmtId="0" fontId="0" fillId="18" borderId="23" xfId="0" applyFill="1" applyBorder="1" applyAlignment="1" applyProtection="1">
      <alignment horizontal="left" vertical="top" wrapText="1"/>
      <protection locked="0"/>
    </xf>
    <xf numFmtId="0" fontId="10" fillId="16" borderId="4" xfId="0" applyFont="1" applyFill="1" applyBorder="1"/>
    <xf numFmtId="0" fontId="6" fillId="18" borderId="6" xfId="0" applyFont="1" applyFill="1" applyBorder="1" applyAlignment="1" applyProtection="1">
      <alignment horizontal="left" vertical="top" wrapText="1"/>
      <protection locked="0"/>
    </xf>
    <xf numFmtId="0" fontId="6" fillId="18" borderId="8" xfId="0" applyFont="1" applyFill="1" applyBorder="1" applyAlignment="1" applyProtection="1">
      <alignment horizontal="left" vertical="top" wrapText="1"/>
      <protection locked="0"/>
    </xf>
    <xf numFmtId="0" fontId="6" fillId="18" borderId="23" xfId="0" applyFont="1" applyFill="1" applyBorder="1" applyAlignment="1" applyProtection="1">
      <alignment horizontal="left" vertical="top" wrapText="1"/>
      <protection locked="0"/>
    </xf>
    <xf numFmtId="0" fontId="10" fillId="16" borderId="18" xfId="0" applyFont="1" applyFill="1" applyBorder="1"/>
    <xf numFmtId="0" fontId="4" fillId="16" borderId="5" xfId="0" applyFont="1" applyFill="1" applyBorder="1" applyAlignment="1">
      <alignment horizontal="left" vertical="center" wrapText="1"/>
    </xf>
    <xf numFmtId="0" fontId="4" fillId="16" borderId="13" xfId="0" applyFont="1" applyFill="1" applyBorder="1" applyAlignment="1">
      <alignment horizontal="left" vertical="center" wrapText="1"/>
    </xf>
    <xf numFmtId="0" fontId="4" fillId="16" borderId="14" xfId="0" applyFont="1" applyFill="1" applyBorder="1" applyAlignment="1">
      <alignment horizontal="left" vertical="center" wrapText="1"/>
    </xf>
    <xf numFmtId="0" fontId="4" fillId="16" borderId="9" xfId="0" applyFont="1" applyFill="1" applyBorder="1" applyAlignment="1">
      <alignment horizontal="left" vertical="center" wrapText="1"/>
    </xf>
    <xf numFmtId="0" fontId="4" fillId="16" borderId="0" xfId="0" applyFont="1" applyFill="1" applyAlignment="1">
      <alignment horizontal="left" vertical="center" wrapText="1"/>
    </xf>
    <xf numFmtId="0" fontId="4" fillId="16" borderId="15" xfId="0" applyFont="1" applyFill="1" applyBorder="1" applyAlignment="1">
      <alignment horizontal="left" vertical="center" wrapText="1"/>
    </xf>
    <xf numFmtId="0" fontId="4" fillId="16" borderId="11" xfId="0" applyFont="1" applyFill="1" applyBorder="1" applyAlignment="1">
      <alignment horizontal="left" vertical="center" wrapText="1"/>
    </xf>
    <xf numFmtId="0" fontId="4" fillId="16" borderId="12" xfId="0" applyFont="1" applyFill="1" applyBorder="1" applyAlignment="1">
      <alignment horizontal="left" vertical="center" wrapText="1"/>
    </xf>
    <xf numFmtId="0" fontId="4" fillId="16" borderId="16" xfId="0" applyFont="1" applyFill="1" applyBorder="1" applyAlignment="1">
      <alignment horizontal="left" vertical="center" wrapText="1"/>
    </xf>
    <xf numFmtId="0" fontId="0" fillId="0" borderId="0" xfId="0" applyAlignment="1">
      <alignment vertical="top" wrapText="1"/>
    </xf>
    <xf numFmtId="0" fontId="6" fillId="18" borderId="5" xfId="0" applyFont="1" applyFill="1" applyBorder="1" applyAlignment="1" applyProtection="1">
      <alignment horizontal="left" vertical="top" wrapText="1"/>
      <protection locked="0"/>
    </xf>
    <xf numFmtId="0" fontId="6" fillId="18" borderId="13" xfId="0" applyFont="1" applyFill="1" applyBorder="1" applyAlignment="1" applyProtection="1">
      <alignment horizontal="left" vertical="top" wrapText="1"/>
      <protection locked="0"/>
    </xf>
    <xf numFmtId="0" fontId="6" fillId="18" borderId="9" xfId="0" applyFont="1" applyFill="1" applyBorder="1" applyAlignment="1" applyProtection="1">
      <alignment horizontal="left" vertical="top" wrapText="1"/>
      <protection locked="0"/>
    </xf>
    <xf numFmtId="0" fontId="6" fillId="18" borderId="0" xfId="0" applyFont="1" applyFill="1" applyAlignment="1" applyProtection="1">
      <alignment horizontal="left" vertical="top" wrapText="1"/>
      <protection locked="0"/>
    </xf>
    <xf numFmtId="0" fontId="6" fillId="18" borderId="15" xfId="0" applyFont="1" applyFill="1" applyBorder="1" applyAlignment="1" applyProtection="1">
      <alignment horizontal="left" vertical="top" wrapText="1"/>
      <protection locked="0"/>
    </xf>
    <xf numFmtId="0" fontId="6" fillId="18" borderId="11" xfId="0" applyFont="1" applyFill="1" applyBorder="1" applyAlignment="1" applyProtection="1">
      <alignment horizontal="left" vertical="top" wrapText="1"/>
      <protection locked="0"/>
    </xf>
    <xf numFmtId="0" fontId="6" fillId="18" borderId="12" xfId="0" applyFont="1" applyFill="1" applyBorder="1" applyAlignment="1" applyProtection="1">
      <alignment horizontal="left" vertical="top" wrapText="1"/>
      <protection locked="0"/>
    </xf>
    <xf numFmtId="0" fontId="6" fillId="18" borderId="16" xfId="0" applyFont="1" applyFill="1" applyBorder="1" applyAlignment="1" applyProtection="1">
      <alignment horizontal="left" vertical="top" wrapText="1"/>
      <protection locked="0"/>
    </xf>
    <xf numFmtId="0" fontId="0" fillId="0" borderId="0" xfId="3" applyFont="1" applyFill="1" applyAlignment="1">
      <alignment vertical="top" wrapText="1"/>
    </xf>
    <xf numFmtId="0" fontId="1" fillId="0" borderId="0" xfId="3" applyFont="1" applyFill="1" applyAlignment="1">
      <alignment vertical="top" wrapText="1"/>
    </xf>
    <xf numFmtId="0" fontId="22" fillId="0" borderId="0" xfId="0" applyFont="1" applyAlignment="1">
      <alignment horizontal="center"/>
    </xf>
    <xf numFmtId="0" fontId="9" fillId="0" borderId="0" xfId="3" applyFill="1" applyBorder="1" applyAlignment="1"/>
    <xf numFmtId="0" fontId="0" fillId="17" borderId="6" xfId="0" applyFill="1" applyBorder="1" applyAlignment="1">
      <alignment horizontal="left" vertical="center" wrapText="1"/>
    </xf>
    <xf numFmtId="0" fontId="0" fillId="17" borderId="8" xfId="0" applyFill="1" applyBorder="1" applyAlignment="1">
      <alignment horizontal="left" vertical="center" wrapText="1"/>
    </xf>
    <xf numFmtId="0" fontId="0" fillId="17" borderId="23" xfId="0" applyFill="1" applyBorder="1" applyAlignment="1">
      <alignment horizontal="left" vertical="center" wrapText="1"/>
    </xf>
  </cellXfs>
  <cellStyles count="9">
    <cellStyle name="40% - Accent2" xfId="7" builtinId="35"/>
    <cellStyle name="40% - Accent5" xfId="8" builtinId="47"/>
    <cellStyle name="Bad" xfId="6" builtinId="27"/>
    <cellStyle name="Comma" xfId="4" builtinId="3"/>
    <cellStyle name="Currency" xfId="5" builtinId="4"/>
    <cellStyle name="Hyperlink" xfId="3" builtinId="8"/>
    <cellStyle name="Normal" xfId="0" builtinId="0"/>
    <cellStyle name="Normal 2" xfId="2" xr:uid="{00000000-0005-0000-0000-000004000000}"/>
    <cellStyle name="Percent" xfId="1" builtinId="5"/>
  </cellStyles>
  <dxfs count="47">
    <dxf>
      <font>
        <color theme="0"/>
      </font>
      <fill>
        <patternFill>
          <bgColor rgb="FF00B050"/>
        </patternFill>
      </fill>
    </dxf>
    <dxf>
      <fill>
        <patternFill>
          <bgColor rgb="FFFBFFCD"/>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ill>
        <patternFill>
          <bgColor rgb="FFFFEBEB"/>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CFDDED"/>
        </patternFill>
      </fill>
    </dxf>
    <dxf>
      <font>
        <color rgb="FFFF0000"/>
      </font>
    </dxf>
    <dxf>
      <font>
        <color auto="1"/>
      </font>
      <fill>
        <patternFill>
          <bgColor theme="7" tint="0.79998168889431442"/>
        </patternFill>
      </fill>
    </dxf>
    <dxf>
      <font>
        <color auto="1"/>
      </font>
      <fill>
        <patternFill>
          <bgColor theme="7" tint="0.79998168889431442"/>
        </patternFill>
      </fill>
    </dxf>
    <dxf>
      <font>
        <color rgb="FFFF0000"/>
      </font>
      <fill>
        <patternFill patternType="solid">
          <bgColor rgb="FFCFDDED"/>
        </patternFill>
      </fill>
    </dxf>
    <dxf>
      <font>
        <color rgb="FFFF0000"/>
      </font>
    </dxf>
    <dxf>
      <fill>
        <patternFill>
          <bgColor theme="7" tint="0.79998168889431442"/>
        </patternFill>
      </fill>
    </dxf>
    <dxf>
      <fill>
        <patternFill>
          <bgColor theme="7" tint="0.79998168889431442"/>
        </patternFill>
      </fill>
    </dxf>
    <dxf>
      <font>
        <color rgb="FFFF0000"/>
      </font>
    </dxf>
    <dxf>
      <font>
        <color auto="1"/>
      </font>
      <fill>
        <patternFill>
          <bgColor theme="7" tint="0.79998168889431442"/>
        </patternFill>
      </fill>
    </dxf>
    <dxf>
      <font>
        <color rgb="FFFF0000"/>
      </font>
      <fill>
        <patternFill>
          <bgColor theme="7" tint="0.79998168889431442"/>
        </patternFill>
      </fill>
    </dxf>
    <dxf>
      <fill>
        <patternFill>
          <bgColor rgb="FF00B050"/>
        </patternFill>
      </fill>
    </dxf>
    <dxf>
      <font>
        <color rgb="FFFF0000"/>
      </font>
      <fill>
        <patternFill>
          <bgColor theme="0"/>
        </patternFill>
      </fill>
      <border>
        <left style="thin">
          <color rgb="FFFF0000"/>
        </left>
        <right style="thin">
          <color rgb="FFFF0000"/>
        </right>
        <top/>
        <bottom style="thin">
          <color rgb="FFFF0000"/>
        </bottom>
        <vertical/>
        <horizontal/>
      </border>
    </dxf>
    <dxf>
      <font>
        <color rgb="FFFF0000"/>
      </font>
      <fill>
        <patternFill>
          <bgColor theme="0"/>
        </patternFill>
      </fill>
      <border>
        <left style="thin">
          <color rgb="FFFF0000"/>
        </left>
        <right style="thin">
          <color rgb="FFFF0000"/>
        </right>
        <top style="thin">
          <color rgb="FFFF0000"/>
        </top>
        <bottom/>
        <vertical/>
        <horizontal/>
      </border>
    </dxf>
    <dxf>
      <font>
        <color theme="0"/>
      </font>
      <fill>
        <patternFill>
          <bgColor rgb="FF00B050"/>
        </patternFill>
      </fill>
      <border>
        <left style="thin">
          <color theme="0"/>
        </left>
        <right style="thin">
          <color theme="0"/>
        </right>
        <top style="thin">
          <color theme="0"/>
        </top>
        <bottom style="thin">
          <color theme="0"/>
        </bottom>
        <vertical/>
        <horizontal/>
      </border>
    </dxf>
    <dxf>
      <font>
        <color rgb="FF9C0006"/>
      </font>
      <fill>
        <patternFill>
          <bgColor rgb="FFFFC7CE"/>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ont>
        <color theme="0"/>
      </font>
      <fill>
        <patternFill>
          <bgColor rgb="FF00B050"/>
        </patternFill>
      </fill>
    </dxf>
    <dxf>
      <fill>
        <patternFill>
          <bgColor theme="7" tint="0.79998168889431442"/>
        </patternFill>
      </fill>
    </dxf>
    <dxf>
      <font>
        <color auto="1"/>
      </font>
      <fill>
        <patternFill>
          <bgColor theme="7" tint="0.79998168889431442"/>
        </patternFill>
      </fill>
    </dxf>
    <dxf>
      <font>
        <color theme="0"/>
      </font>
      <fill>
        <patternFill>
          <bgColor rgb="FF00B050"/>
        </patternFill>
      </fill>
    </dxf>
    <dxf>
      <fill>
        <patternFill>
          <bgColor rgb="FFFBFFCD"/>
        </patternFill>
      </fill>
    </dxf>
    <dxf>
      <fill>
        <patternFill>
          <bgColor rgb="FFFBFFCD"/>
        </patternFill>
      </fill>
    </dxf>
    <dxf>
      <font>
        <color rgb="FFFF0000"/>
      </font>
    </dxf>
    <dxf>
      <font>
        <color rgb="FFFF0000"/>
      </font>
    </dxf>
    <dxf>
      <font>
        <color rgb="FFFF0000"/>
      </font>
    </dxf>
    <dxf>
      <font>
        <color theme="0"/>
      </font>
      <fill>
        <patternFill>
          <bgColor rgb="FF00B050"/>
        </patternFill>
      </fill>
    </dxf>
    <dxf>
      <font>
        <color theme="0"/>
      </font>
      <fill>
        <patternFill>
          <bgColor rgb="FF00B050"/>
        </patternFill>
      </fill>
    </dxf>
    <dxf>
      <font>
        <color auto="1"/>
      </font>
      <fill>
        <patternFill>
          <bgColor theme="7" tint="0.79998168889431442"/>
        </patternFill>
      </fill>
    </dxf>
    <dxf>
      <font>
        <color theme="0"/>
      </font>
      <fill>
        <patternFill>
          <bgColor rgb="FF00B050"/>
        </patternFill>
      </fill>
    </dxf>
    <dxf>
      <font>
        <b/>
        <i val="0"/>
        <color theme="0"/>
      </font>
      <fill>
        <patternFill>
          <bgColor rgb="FF00B050"/>
        </patternFill>
      </fill>
    </dxf>
  </dxfs>
  <tableStyles count="0" defaultTableStyle="TableStyleMedium2" defaultPivotStyle="PivotStyleLight16"/>
  <colors>
    <mruColors>
      <color rgb="FFE1F4F7"/>
      <color rgb="FF1B5E7F"/>
      <color rgb="FFFBFFCD"/>
      <color rgb="FFD5EFF3"/>
      <color rgb="FFD2EDF2"/>
      <color rgb="FFCFECF1"/>
      <color rgb="FFB8E3EA"/>
      <color rgb="FFCFDDED"/>
      <color rgb="FF0000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857250</xdr:colOff>
      <xdr:row>1</xdr:row>
      <xdr:rowOff>19050</xdr:rowOff>
    </xdr:from>
    <xdr:to>
      <xdr:col>6</xdr:col>
      <xdr:colOff>219075</xdr:colOff>
      <xdr:row>6</xdr:row>
      <xdr:rowOff>97155</xdr:rowOff>
    </xdr:to>
    <xdr:pic>
      <xdr:nvPicPr>
        <xdr:cNvPr id="5" name="Picture 1">
          <a:extLst>
            <a:ext uri="{FF2B5EF4-FFF2-40B4-BE49-F238E27FC236}">
              <a16:creationId xmlns:a16="http://schemas.microsoft.com/office/drawing/2014/main" id="{3BCC5CBB-3582-12D1-F56F-40C6251A6986}"/>
            </a:ext>
          </a:extLst>
        </xdr:cNvPr>
        <xdr:cNvPicPr>
          <a:picLocks noChangeAspect="1"/>
        </xdr:cNvPicPr>
      </xdr:nvPicPr>
      <xdr:blipFill>
        <a:blip xmlns:r="http://schemas.openxmlformats.org/officeDocument/2006/relationships" r:embed="rId1"/>
        <a:stretch>
          <a:fillRect/>
        </a:stretch>
      </xdr:blipFill>
      <xdr:spPr>
        <a:xfrm>
          <a:off x="5467350" y="209550"/>
          <a:ext cx="3000375" cy="1000125"/>
        </a:xfrm>
        <a:prstGeom prst="rect">
          <a:avLst/>
        </a:prstGeom>
      </xdr:spPr>
    </xdr:pic>
    <xdr:clientData/>
  </xdr:twoCellAnchor>
  <xdr:twoCellAnchor editAs="oneCell">
    <xdr:from>
      <xdr:col>6</xdr:col>
      <xdr:colOff>1076325</xdr:colOff>
      <xdr:row>0</xdr:row>
      <xdr:rowOff>180975</xdr:rowOff>
    </xdr:from>
    <xdr:to>
      <xdr:col>7</xdr:col>
      <xdr:colOff>1163955</xdr:colOff>
      <xdr:row>6</xdr:row>
      <xdr:rowOff>209550</xdr:rowOff>
    </xdr:to>
    <xdr:pic>
      <xdr:nvPicPr>
        <xdr:cNvPr id="11" name="Picture 2">
          <a:extLst>
            <a:ext uri="{FF2B5EF4-FFF2-40B4-BE49-F238E27FC236}">
              <a16:creationId xmlns:a16="http://schemas.microsoft.com/office/drawing/2014/main" id="{C14976F6-079C-4638-AE54-98841625583C}"/>
            </a:ext>
            <a:ext uri="{147F2762-F138-4A5C-976F-8EAC2B608ADB}">
              <a16:predDERef xmlns:a16="http://schemas.microsoft.com/office/drawing/2014/main" pred="{3BCC5CBB-3582-12D1-F56F-40C6251A6986}"/>
            </a:ext>
          </a:extLst>
        </xdr:cNvPr>
        <xdr:cNvPicPr>
          <a:picLocks noChangeAspect="1"/>
        </xdr:cNvPicPr>
      </xdr:nvPicPr>
      <xdr:blipFill>
        <a:blip xmlns:r="http://schemas.openxmlformats.org/officeDocument/2006/relationships" r:embed="rId2"/>
        <a:stretch>
          <a:fillRect/>
        </a:stretch>
      </xdr:blipFill>
      <xdr:spPr>
        <a:xfrm>
          <a:off x="9229725" y="180975"/>
          <a:ext cx="1504950"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2066925</xdr:colOff>
      <xdr:row>77</xdr:row>
      <xdr:rowOff>161925</xdr:rowOff>
    </xdr:from>
    <xdr:to>
      <xdr:col>5</xdr:col>
      <xdr:colOff>2809875</xdr:colOff>
      <xdr:row>78</xdr:row>
      <xdr:rowOff>257175</xdr:rowOff>
    </xdr:to>
    <xdr:cxnSp macro="">
      <xdr:nvCxnSpPr>
        <xdr:cNvPr id="2" name="Straight Connector 1">
          <a:extLst>
            <a:ext uri="{FF2B5EF4-FFF2-40B4-BE49-F238E27FC236}">
              <a16:creationId xmlns:a16="http://schemas.microsoft.com/office/drawing/2014/main" id="{495ADC73-2928-4DC2-8D0C-E06928A435FF}"/>
            </a:ext>
          </a:extLst>
        </xdr:cNvPr>
        <xdr:cNvCxnSpPr>
          <a:cxnSpLocks/>
        </xdr:cNvCxnSpPr>
      </xdr:nvCxnSpPr>
      <xdr:spPr>
        <a:xfrm>
          <a:off x="2638425" y="7562850"/>
          <a:ext cx="742950" cy="285750"/>
        </a:xfrm>
        <a:prstGeom prst="line">
          <a:avLst/>
        </a:prstGeom>
        <a:ln w="254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xdr:colOff>
      <xdr:row>3</xdr:row>
      <xdr:rowOff>9525</xdr:rowOff>
    </xdr:from>
    <xdr:to>
      <xdr:col>4</xdr:col>
      <xdr:colOff>137160</xdr:colOff>
      <xdr:row>14</xdr:row>
      <xdr:rowOff>9525</xdr:rowOff>
    </xdr:to>
    <xdr:sp macro="" textlink="">
      <xdr:nvSpPr>
        <xdr:cNvPr id="2" name="TextBox 1">
          <a:extLst>
            <a:ext uri="{FF2B5EF4-FFF2-40B4-BE49-F238E27FC236}">
              <a16:creationId xmlns:a16="http://schemas.microsoft.com/office/drawing/2014/main" id="{A947E2D3-98F8-4FF9-A32E-B7D6580AA4CA}"/>
            </a:ext>
          </a:extLst>
        </xdr:cNvPr>
        <xdr:cNvSpPr txBox="1"/>
      </xdr:nvSpPr>
      <xdr:spPr>
        <a:xfrm>
          <a:off x="314325" y="752475"/>
          <a:ext cx="10376535" cy="2095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Schemes tagged with the following will count towards the planned </a:t>
          </a:r>
          <a:r>
            <a:rPr lang="en-GB" sz="1400" b="1"/>
            <a:t>Adult Social Care services spend</a:t>
          </a:r>
          <a:r>
            <a:rPr lang="en-GB" sz="1400"/>
            <a:t> from the NHS min:</a:t>
          </a:r>
        </a:p>
        <a:p>
          <a:pPr marL="171450" indent="-171450">
            <a:buFont typeface="Arial" panose="020B0604020202020204" pitchFamily="34" charset="0"/>
            <a:buChar char="•"/>
          </a:pPr>
          <a:r>
            <a:rPr lang="en-GB" sz="1400" b="1"/>
            <a:t>Area of spend</a:t>
          </a:r>
          <a:r>
            <a:rPr lang="en-GB" sz="1400"/>
            <a:t> selected as ‘Social Care’</a:t>
          </a:r>
        </a:p>
        <a:p>
          <a:pPr marL="171450" indent="-171450">
            <a:buFont typeface="Arial" panose="020B0604020202020204" pitchFamily="34" charset="0"/>
            <a:buChar char="•"/>
          </a:pPr>
          <a:r>
            <a:rPr lang="en-GB" sz="1400" b="1"/>
            <a:t>Source of funding</a:t>
          </a:r>
          <a:r>
            <a:rPr lang="en-GB" sz="1400"/>
            <a:t> selected as ‘Minimum</a:t>
          </a:r>
          <a:r>
            <a:rPr lang="en-GB" sz="1400" baseline="0"/>
            <a:t> NHS</a:t>
          </a:r>
          <a:r>
            <a:rPr lang="en-GB" sz="1400"/>
            <a:t> Contribution’</a:t>
          </a:r>
        </a:p>
        <a:p>
          <a:endParaRPr lang="en-GB" sz="1400"/>
        </a:p>
        <a:p>
          <a:r>
            <a:rPr lang="en-GB" sz="1400"/>
            <a:t>Schemes tagged with the below will count towards the planned </a:t>
          </a:r>
          <a:r>
            <a:rPr lang="en-GB" sz="1400" b="1"/>
            <a:t>Out of Hospital spend</a:t>
          </a:r>
          <a:r>
            <a:rPr lang="en-GB" sz="1400"/>
            <a:t> from the NHS min:</a:t>
          </a:r>
        </a:p>
        <a:p>
          <a:pPr marL="171450" indent="-171450">
            <a:buFont typeface="Arial" panose="020B0604020202020204" pitchFamily="34" charset="0"/>
            <a:buChar char="•"/>
          </a:pPr>
          <a:r>
            <a:rPr lang="en-GB" sz="1400" b="1"/>
            <a:t>Area of spend</a:t>
          </a:r>
          <a:r>
            <a:rPr lang="en-GB" sz="1400"/>
            <a:t> selected with anything except ‘Acute’</a:t>
          </a:r>
        </a:p>
        <a:p>
          <a:pPr marL="171450" indent="-171450">
            <a:buFont typeface="Arial" panose="020B0604020202020204" pitchFamily="34" charset="0"/>
            <a:buChar char="•"/>
          </a:pPr>
          <a:r>
            <a:rPr lang="en-GB" sz="1400" b="1"/>
            <a:t>Commissioner</a:t>
          </a:r>
          <a:r>
            <a:rPr lang="en-GB" sz="1400"/>
            <a:t> selected as ‘ICB’ (if ‘Joint’ is selected, only the NHS % will contribute)</a:t>
          </a:r>
        </a:p>
        <a:p>
          <a:pPr marL="171450" indent="-171450">
            <a:buFont typeface="Arial" panose="020B0604020202020204" pitchFamily="34" charset="0"/>
            <a:buChar char="•"/>
          </a:pPr>
          <a:r>
            <a:rPr lang="en-GB" sz="1400" b="1"/>
            <a:t>Source of funding</a:t>
          </a:r>
          <a:r>
            <a:rPr lang="en-GB" sz="1400"/>
            <a:t> selected as ‘Minimum NHS Contribution’</a:t>
          </a:r>
        </a:p>
        <a:p>
          <a:endParaRPr lang="en-GB"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2066925</xdr:colOff>
      <xdr:row>0</xdr:row>
      <xdr:rowOff>161925</xdr:rowOff>
    </xdr:from>
    <xdr:to>
      <xdr:col>1</xdr:col>
      <xdr:colOff>2809875</xdr:colOff>
      <xdr:row>1</xdr:row>
      <xdr:rowOff>257175</xdr:rowOff>
    </xdr:to>
    <xdr:cxnSp macro="">
      <xdr:nvCxnSpPr>
        <xdr:cNvPr id="4" name="Straight Connector 3">
          <a:extLst>
            <a:ext uri="{FF2B5EF4-FFF2-40B4-BE49-F238E27FC236}">
              <a16:creationId xmlns:a16="http://schemas.microsoft.com/office/drawing/2014/main" id="{4F3D4FC6-2A53-4D44-B3D4-B73DBDD28995}"/>
            </a:ext>
          </a:extLst>
        </xdr:cNvPr>
        <xdr:cNvCxnSpPr>
          <a:cxnSpLocks/>
        </xdr:cNvCxnSpPr>
      </xdr:nvCxnSpPr>
      <xdr:spPr>
        <a:xfrm>
          <a:off x="2638425" y="15316200"/>
          <a:ext cx="742950" cy="285750"/>
        </a:xfrm>
        <a:prstGeom prst="line">
          <a:avLst/>
        </a:prstGeom>
        <a:ln w="25400">
          <a:solidFill>
            <a:srgbClr val="EB7B31"/>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CHSPD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cdn.budgetresponsibility.independent.gov.uk/forecast/hist20/HIS19F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gov.uk/rkyv/CheckOut/Long-term%20model%202009%7bdb5-doc3966101-ma1-mi14%7d.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igChart"/>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 val="CHGSPD19_FIN"/>
      <sheetName val="Data"/>
      <sheetName val="CHGSPD19_FIN1"/>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 sheetId="1">
        <row r="10">
          <cell r="A10">
            <v>1982</v>
          </cell>
        </row>
      </sheetData>
      <sheetData sheetId="2" refreshError="1"/>
      <sheetData sheetId="3">
        <row r="10">
          <cell r="A10">
            <v>1982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weekly"/>
      <sheetName val="Drop Down"/>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efreshError="1"/>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 val="T3 Page 1"/>
      <sheetName val="FC Page 1"/>
      <sheetName val="4.6 ten year bonds"/>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orecast data"/>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refreshError="1"/>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ow r="4">
          <cell r="A4">
            <v>35877</v>
          </cell>
        </row>
      </sheetData>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ow r="4">
          <cell r="A4">
            <v>35877</v>
          </cell>
        </row>
      </sheetData>
      <sheetData sheetId="184"/>
      <sheetData sheetId="185"/>
      <sheetData sheetId="186"/>
      <sheetData sheetId="187"/>
      <sheetData sheetId="188"/>
      <sheetData sheetId="189"/>
      <sheetData sheetId="190"/>
      <sheetData sheetId="19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files.digital.nhs.uk/A0/76B7F6/NHSOF_Domain_2_S.pdf" TargetMode="External"/><Relationship Id="rId2" Type="http://schemas.openxmlformats.org/officeDocument/2006/relationships/hyperlink" Target="mailto:england.bettercarefundteam@nhs.net" TargetMode="External"/><Relationship Id="rId1" Type="http://schemas.openxmlformats.org/officeDocument/2006/relationships/hyperlink" Target="https://digital.nhs.uk/data-and-information/publications/statistical/nhs-outcomes-framework/february-2021/domain-2-enhancing-quality-of-life-for-people-with-long-term-conditions-nof/2.3.i-unplanned-hospitalisation-for-chronic-ambulatory-care-sensitive-conditions"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ngland.bettercarefundteam@nhs.ne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s://digital.nhs.uk/data-and-information/publications/statistical/nhs-outcomes-framework/february-2021/domain-2-enhancing-quality-of-life-for-people-with-long-term-conditions-nof/2.3.i-unplanned-hospitalisation-for-chronic-ambulatory-care-sensitive-conditions" TargetMode="External"/><Relationship Id="rId2" Type="http://schemas.openxmlformats.org/officeDocument/2006/relationships/hyperlink" Target="https://www.ons.gov.uk/releases/subnationalpopulationprojectionsforengland2018based" TargetMode="External"/><Relationship Id="rId1" Type="http://schemas.openxmlformats.org/officeDocument/2006/relationships/hyperlink" Target="https://digital.nhs.uk/data-and-information/publications/statistical/nhs-outcomes-framework/february-2021/domain-2-enhancing-quality-of-life-for-people-with-long-term-conditions-nof/2.3.i-unplanned-hospitalisation-for-chronic-ambulatory-care-sensitive-conditions" TargetMode="External"/><Relationship Id="rId5" Type="http://schemas.openxmlformats.org/officeDocument/2006/relationships/printerSettings" Target="../printerSettings/printerSettings10.bin"/><Relationship Id="rId4" Type="http://schemas.openxmlformats.org/officeDocument/2006/relationships/hyperlink" Target="https://fingertips.phe.org.uk/profile/public-health-outcomes-framework/data"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2A649-3FAC-4D51-84C9-98D30AA897C7}">
  <sheetPr codeName="Sheet1"/>
  <dimension ref="A1:C74"/>
  <sheetViews>
    <sheetView showGridLines="0" showRowColHeaders="0" tabSelected="1" workbookViewId="0">
      <selection activeCell="B4" sqref="B4"/>
    </sheetView>
  </sheetViews>
  <sheetFormatPr defaultColWidth="0" defaultRowHeight="15" zeroHeight="1" x14ac:dyDescent="0.25"/>
  <cols>
    <col min="1" max="1" width="4.7109375" customWidth="1"/>
    <col min="2" max="2" width="127.140625" customWidth="1"/>
    <col min="3" max="3" width="4.7109375" customWidth="1"/>
    <col min="4" max="16384" width="9.140625" hidden="1"/>
  </cols>
  <sheetData>
    <row r="1" spans="2:2" ht="15.75" thickBot="1" x14ac:dyDescent="0.3"/>
    <row r="2" spans="2:2" ht="19.5" thickBot="1" x14ac:dyDescent="0.35">
      <c r="B2" s="72" t="s">
        <v>0</v>
      </c>
    </row>
    <row r="3" spans="2:2" x14ac:dyDescent="0.25">
      <c r="B3" s="4" t="s">
        <v>1</v>
      </c>
    </row>
    <row r="4" spans="2:2" x14ac:dyDescent="0.25"/>
    <row r="5" spans="2:2" ht="18.75" x14ac:dyDescent="0.3">
      <c r="B5" s="295" t="s">
        <v>2</v>
      </c>
    </row>
    <row r="6" spans="2:2" ht="19.899999999999999" customHeight="1" x14ac:dyDescent="0.25">
      <c r="B6" s="71" t="s">
        <v>3</v>
      </c>
    </row>
    <row r="7" spans="2:2" ht="30" x14ac:dyDescent="0.25">
      <c r="B7" s="7" t="s">
        <v>4</v>
      </c>
    </row>
    <row r="8" spans="2:2" x14ac:dyDescent="0.25">
      <c r="B8" s="183" t="s">
        <v>5</v>
      </c>
    </row>
    <row r="9" spans="2:2" x14ac:dyDescent="0.25">
      <c r="B9" s="73" t="s">
        <v>6</v>
      </c>
    </row>
    <row r="10" spans="2:2" x14ac:dyDescent="0.25">
      <c r="B10" s="76" t="s">
        <v>7</v>
      </c>
    </row>
    <row r="11" spans="2:2" x14ac:dyDescent="0.25">
      <c r="B11" s="253" t="s">
        <v>8</v>
      </c>
    </row>
    <row r="12" spans="2:2" ht="45" x14ac:dyDescent="0.25">
      <c r="B12" s="252" t="s">
        <v>9</v>
      </c>
    </row>
    <row r="13" spans="2:2" ht="30" customHeight="1" x14ac:dyDescent="0.25">
      <c r="B13" s="57" t="s">
        <v>10</v>
      </c>
    </row>
    <row r="14" spans="2:2" ht="45" customHeight="1" x14ac:dyDescent="0.25">
      <c r="B14" s="57" t="s">
        <v>11</v>
      </c>
    </row>
    <row r="15" spans="2:2" ht="15" customHeight="1" x14ac:dyDescent="0.25">
      <c r="B15" s="254" t="s">
        <v>12</v>
      </c>
    </row>
    <row r="16" spans="2:2" ht="15" customHeight="1" x14ac:dyDescent="0.25">
      <c r="B16" s="254" t="s">
        <v>13</v>
      </c>
    </row>
    <row r="17" spans="2:2" ht="19.899999999999999" customHeight="1" x14ac:dyDescent="0.25">
      <c r="B17" s="57" t="s">
        <v>14</v>
      </c>
    </row>
    <row r="18" spans="2:2" ht="19.899999999999999" customHeight="1" x14ac:dyDescent="0.25">
      <c r="B18" s="57" t="s">
        <v>15</v>
      </c>
    </row>
    <row r="19" spans="2:2" ht="19.899999999999999" customHeight="1" x14ac:dyDescent="0.25">
      <c r="B19" s="306" t="s">
        <v>16</v>
      </c>
    </row>
    <row r="20" spans="2:2" ht="19.899999999999999" customHeight="1" x14ac:dyDescent="0.25">
      <c r="B20" s="57" t="s">
        <v>17</v>
      </c>
    </row>
    <row r="21" spans="2:2" x14ac:dyDescent="0.25">
      <c r="B21" s="76" t="s">
        <v>18</v>
      </c>
    </row>
    <row r="22" spans="2:2" ht="124.9" customHeight="1" x14ac:dyDescent="0.25">
      <c r="B22" s="62" t="s">
        <v>19</v>
      </c>
    </row>
    <row r="23" spans="2:2" ht="75.599999999999994" customHeight="1" x14ac:dyDescent="0.25">
      <c r="B23" s="62" t="s">
        <v>20</v>
      </c>
    </row>
    <row r="24" spans="2:2" ht="40.9" customHeight="1" x14ac:dyDescent="0.25">
      <c r="B24" s="62" t="s">
        <v>21</v>
      </c>
    </row>
    <row r="25" spans="2:2" ht="34.9" customHeight="1" x14ac:dyDescent="0.25">
      <c r="B25" s="62" t="s">
        <v>22</v>
      </c>
    </row>
    <row r="26" spans="2:2" ht="60" customHeight="1" x14ac:dyDescent="0.25">
      <c r="B26" s="62" t="s">
        <v>23</v>
      </c>
    </row>
    <row r="27" spans="2:2" ht="39.75" customHeight="1" x14ac:dyDescent="0.25">
      <c r="B27" s="8" t="s">
        <v>24</v>
      </c>
    </row>
    <row r="28" spans="2:2" ht="35.25" customHeight="1" x14ac:dyDescent="0.25">
      <c r="B28" s="65" t="s">
        <v>25</v>
      </c>
    </row>
    <row r="29" spans="2:2" x14ac:dyDescent="0.25">
      <c r="B29" s="76" t="s">
        <v>26</v>
      </c>
    </row>
    <row r="30" spans="2:2" ht="90" customHeight="1" x14ac:dyDescent="0.25">
      <c r="B30" s="62" t="s">
        <v>27</v>
      </c>
    </row>
    <row r="31" spans="2:2" ht="60" customHeight="1" x14ac:dyDescent="0.25">
      <c r="B31" s="62" t="s">
        <v>28</v>
      </c>
    </row>
    <row r="32" spans="2:2" x14ac:dyDescent="0.25">
      <c r="B32" s="62" t="s">
        <v>29</v>
      </c>
    </row>
    <row r="33" spans="2:2" ht="45" customHeight="1" x14ac:dyDescent="0.25">
      <c r="B33" s="62" t="s">
        <v>30</v>
      </c>
    </row>
    <row r="34" spans="2:2" ht="45" customHeight="1" x14ac:dyDescent="0.25">
      <c r="B34" s="62" t="s">
        <v>31</v>
      </c>
    </row>
    <row r="35" spans="2:2" ht="54" customHeight="1" x14ac:dyDescent="0.25">
      <c r="B35" s="62" t="s">
        <v>32</v>
      </c>
    </row>
    <row r="36" spans="2:2" ht="150" customHeight="1" x14ac:dyDescent="0.25">
      <c r="B36" s="62" t="s">
        <v>33</v>
      </c>
    </row>
    <row r="37" spans="2:2" ht="93" customHeight="1" x14ac:dyDescent="0.25">
      <c r="B37" s="62" t="s">
        <v>34</v>
      </c>
    </row>
    <row r="38" spans="2:2" ht="33.75" customHeight="1" x14ac:dyDescent="0.25">
      <c r="B38" s="62" t="s">
        <v>35</v>
      </c>
    </row>
    <row r="39" spans="2:2" ht="134.25" customHeight="1" x14ac:dyDescent="0.25">
      <c r="B39" s="62" t="s">
        <v>36</v>
      </c>
    </row>
    <row r="40" spans="2:2" ht="110.25" customHeight="1" x14ac:dyDescent="0.25">
      <c r="B40" s="62" t="s">
        <v>37</v>
      </c>
    </row>
    <row r="41" spans="2:2" ht="45" customHeight="1" x14ac:dyDescent="0.25">
      <c r="B41" s="62" t="s">
        <v>38</v>
      </c>
    </row>
    <row r="42" spans="2:2" ht="75" customHeight="1" x14ac:dyDescent="0.25">
      <c r="B42" s="62" t="s">
        <v>39</v>
      </c>
    </row>
    <row r="43" spans="2:2" ht="30" customHeight="1" x14ac:dyDescent="0.25">
      <c r="B43" s="62" t="s">
        <v>40</v>
      </c>
    </row>
    <row r="44" spans="2:2" ht="30" customHeight="1" x14ac:dyDescent="0.25">
      <c r="B44" s="62" t="s">
        <v>41</v>
      </c>
    </row>
    <row r="45" spans="2:2" ht="117.6" customHeight="1" x14ac:dyDescent="0.25">
      <c r="B45" s="62" t="s">
        <v>42</v>
      </c>
    </row>
    <row r="46" spans="2:2" ht="34.9" customHeight="1" x14ac:dyDescent="0.25">
      <c r="B46" s="62"/>
    </row>
    <row r="47" spans="2:2" x14ac:dyDescent="0.25">
      <c r="B47" s="76" t="s">
        <v>43</v>
      </c>
    </row>
    <row r="48" spans="2:2" ht="105.75" customHeight="1" x14ac:dyDescent="0.25">
      <c r="B48" s="65" t="s">
        <v>44</v>
      </c>
    </row>
    <row r="49" spans="2:2" ht="71.25" customHeight="1" x14ac:dyDescent="0.25">
      <c r="B49" s="62" t="s">
        <v>45</v>
      </c>
    </row>
    <row r="50" spans="2:2" ht="237.6" customHeight="1" x14ac:dyDescent="0.25">
      <c r="B50" s="65" t="s">
        <v>46</v>
      </c>
    </row>
    <row r="51" spans="2:2" ht="261" customHeight="1" x14ac:dyDescent="0.25">
      <c r="B51" s="65" t="s">
        <v>47</v>
      </c>
    </row>
    <row r="52" spans="2:2" ht="156.6" customHeight="1" x14ac:dyDescent="0.25">
      <c r="B52" s="62" t="s">
        <v>48</v>
      </c>
    </row>
    <row r="53" spans="2:2" ht="162" customHeight="1" x14ac:dyDescent="0.25">
      <c r="B53" s="62" t="s">
        <v>49</v>
      </c>
    </row>
    <row r="54" spans="2:2" ht="165.6" customHeight="1" x14ac:dyDescent="0.25">
      <c r="B54" s="62" t="s">
        <v>50</v>
      </c>
    </row>
    <row r="55" spans="2:2" x14ac:dyDescent="0.25">
      <c r="B55" s="76" t="s">
        <v>51</v>
      </c>
    </row>
    <row r="56" spans="2:2" ht="60" customHeight="1" x14ac:dyDescent="0.25">
      <c r="B56" s="8" t="s">
        <v>52</v>
      </c>
    </row>
    <row r="57" spans="2:2" ht="30" customHeight="1" x14ac:dyDescent="0.25">
      <c r="B57" s="8" t="s">
        <v>53</v>
      </c>
    </row>
    <row r="58" spans="2:2" ht="15" customHeight="1" x14ac:dyDescent="0.25">
      <c r="B58" s="63" t="s">
        <v>54</v>
      </c>
    </row>
    <row r="59" spans="2:2" ht="34.9" customHeight="1" x14ac:dyDescent="0.25">
      <c r="B59" s="64" t="s">
        <v>55</v>
      </c>
    </row>
    <row r="60" spans="2:2" x14ac:dyDescent="0.25"/>
    <row r="61" spans="2:2" x14ac:dyDescent="0.25"/>
    <row r="62" spans="2:2" x14ac:dyDescent="0.25"/>
    <row r="63" spans="2:2" x14ac:dyDescent="0.25"/>
    <row r="64" spans="2: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sheetProtection algorithmName="SHA-512" hashValue="frbE5le7gkSzoDe+Hs9+YR5+UHmfDMQwH8vczFPNnK37N0FqT6m6jo+xKMm+J+52R5FsA1MTIX1322qF1RPkGg==" saltValue="MoYcYGT+lgvfqVUXbrQ9DQ==" spinCount="100000" sheet="1" objects="1" scenarios="1" formatColumns="0" formatRows="0" autoFilter="0"/>
  <hyperlinks>
    <hyperlink ref="B10" location="'2. Cover'!A1" display="Checklist (click to go to Checklist, included in the Cover sheet)" xr:uid="{8B2475CE-9FC4-4B3B-B359-07671953FE2E}"/>
    <hyperlink ref="B21" location="'4. Income'!A1" display="4. Income (click to go to sheet)" xr:uid="{FD840600-39F4-4A5A-B675-E4A4AAF2F3A4}"/>
    <hyperlink ref="B47" location="'6. Metrics'!A1" display="6. Metrics (click to go to sheet)" xr:uid="{EA14301F-6CCD-43B8-A9DA-9466FBAD54F4}"/>
    <hyperlink ref="B55" location="'7. Planning Requirements'!A1" display="7. Planning Requirements (click to go to sheet)" xr:uid="{6D3DBC77-2897-4550-8CB7-A5D4ADBEC7D8}"/>
    <hyperlink ref="B29" location="'5a. Expenditure'!A23" display="5. Expenditure (click to go to sheet)" xr:uid="{7F4FD049-DBAC-4114-A6C5-9C413DDC9181}"/>
    <hyperlink ref="B48" r:id="rId1" display="https://digital.nhs.uk/data-and-information/publications/statistical/nhs-outcomes-framework/february-2021/domain-2-enhancing-quality-of-life-for-people-with-long-term-conditions-nof/2.3.i-unplanned-hospitalisation-for-chronic-ambulatory-care-sensitive-conditions" xr:uid="{B25FCFE0-70EA-4566-8F1D-BA0BA71C5F61}"/>
    <hyperlink ref="B28" r:id="rId2" display="5. For any questions regarding the BCF funding allocations, please contact england.bettercarefundteam@nhs.net" xr:uid="{5130A145-B943-468D-BA33-2BFCAD34385F}"/>
    <hyperlink ref="B50" r:id="rId3" display="https://files.digital.nhs.uk/A0/76B7F6/NHSOF_Domain_2_S.pdf" xr:uid="{1FBE73A7-D122-49E5-AF5A-6451063EC69D}"/>
    <hyperlink ref="B19" location="'4. Capacity&amp;Demand'!A1" display="3. Capacity and Demand" xr:uid="{D0FEED57-40D9-467E-8D93-60BD47141AF2}"/>
  </hyperlinks>
  <pageMargins left="0.7" right="0.7" top="0.75" bottom="0.75" header="0.3" footer="0.3"/>
  <pageSetup paperSize="9" scale="65" orientation="portrait" horizontalDpi="90" verticalDpi="90" r:id="rId4"/>
  <rowBreaks count="1" manualBreakCount="1">
    <brk id="2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115E2-714A-4A84-A6ED-D76BAE2AC001}">
  <sheetPr codeName="Sheet4"/>
  <dimension ref="A1:F153"/>
  <sheetViews>
    <sheetView workbookViewId="0"/>
  </sheetViews>
  <sheetFormatPr defaultRowHeight="15" x14ac:dyDescent="0.25"/>
  <cols>
    <col min="1" max="1" width="12.28515625" customWidth="1"/>
    <col min="2" max="2" width="44" customWidth="1"/>
    <col min="4" max="4" width="13.85546875" customWidth="1"/>
    <col min="6" max="6" width="15.5703125" customWidth="1"/>
  </cols>
  <sheetData>
    <row r="1" spans="1:6" x14ac:dyDescent="0.25">
      <c r="B1" t="s">
        <v>56</v>
      </c>
      <c r="D1" t="s">
        <v>57</v>
      </c>
      <c r="F1" t="s">
        <v>57</v>
      </c>
    </row>
    <row r="2" spans="1:6" x14ac:dyDescent="0.25">
      <c r="A2" t="s">
        <v>58</v>
      </c>
      <c r="B2" t="s">
        <v>59</v>
      </c>
      <c r="D2" t="s">
        <v>60</v>
      </c>
      <c r="F2" t="s">
        <v>61</v>
      </c>
    </row>
    <row r="3" spans="1:6" x14ac:dyDescent="0.25">
      <c r="A3" t="s">
        <v>62</v>
      </c>
      <c r="B3" t="s">
        <v>63</v>
      </c>
      <c r="D3" t="s">
        <v>64</v>
      </c>
      <c r="F3" t="s">
        <v>65</v>
      </c>
    </row>
    <row r="4" spans="1:6" x14ac:dyDescent="0.25">
      <c r="A4" t="s">
        <v>66</v>
      </c>
      <c r="B4" t="s">
        <v>67</v>
      </c>
      <c r="F4" t="s">
        <v>68</v>
      </c>
    </row>
    <row r="5" spans="1:6" x14ac:dyDescent="0.25">
      <c r="A5" t="s">
        <v>69</v>
      </c>
      <c r="B5" t="s">
        <v>70</v>
      </c>
    </row>
    <row r="6" spans="1:6" x14ac:dyDescent="0.25">
      <c r="A6" t="s">
        <v>71</v>
      </c>
      <c r="B6" t="s">
        <v>72</v>
      </c>
    </row>
    <row r="7" spans="1:6" x14ac:dyDescent="0.25">
      <c r="A7" t="s">
        <v>73</v>
      </c>
      <c r="B7" t="s">
        <v>74</v>
      </c>
    </row>
    <row r="8" spans="1:6" x14ac:dyDescent="0.25">
      <c r="A8" t="s">
        <v>75</v>
      </c>
      <c r="B8" t="s">
        <v>76</v>
      </c>
    </row>
    <row r="9" spans="1:6" x14ac:dyDescent="0.25">
      <c r="A9" t="s">
        <v>77</v>
      </c>
      <c r="B9" t="s">
        <v>78</v>
      </c>
    </row>
    <row r="10" spans="1:6" x14ac:dyDescent="0.25">
      <c r="A10" t="s">
        <v>79</v>
      </c>
      <c r="B10" t="s">
        <v>80</v>
      </c>
    </row>
    <row r="11" spans="1:6" x14ac:dyDescent="0.25">
      <c r="A11" t="s">
        <v>81</v>
      </c>
      <c r="B11" t="s">
        <v>82</v>
      </c>
    </row>
    <row r="12" spans="1:6" x14ac:dyDescent="0.25">
      <c r="A12" t="s">
        <v>83</v>
      </c>
      <c r="B12" t="s">
        <v>84</v>
      </c>
    </row>
    <row r="13" spans="1:6" x14ac:dyDescent="0.25">
      <c r="A13" t="s">
        <v>85</v>
      </c>
      <c r="B13" t="s">
        <v>86</v>
      </c>
    </row>
    <row r="14" spans="1:6" x14ac:dyDescent="0.25">
      <c r="A14" t="s">
        <v>87</v>
      </c>
      <c r="B14" t="s">
        <v>88</v>
      </c>
    </row>
    <row r="15" spans="1:6" x14ac:dyDescent="0.25">
      <c r="A15" t="s">
        <v>89</v>
      </c>
      <c r="B15" t="s">
        <v>90</v>
      </c>
    </row>
    <row r="16" spans="1:6" x14ac:dyDescent="0.25">
      <c r="A16" t="s">
        <v>91</v>
      </c>
      <c r="B16" t="s">
        <v>92</v>
      </c>
    </row>
    <row r="17" spans="1:2" x14ac:dyDescent="0.25">
      <c r="A17" t="s">
        <v>93</v>
      </c>
      <c r="B17" t="s">
        <v>94</v>
      </c>
    </row>
    <row r="18" spans="1:2" x14ac:dyDescent="0.25">
      <c r="A18" t="s">
        <v>95</v>
      </c>
      <c r="B18" t="s">
        <v>96</v>
      </c>
    </row>
    <row r="19" spans="1:2" x14ac:dyDescent="0.25">
      <c r="A19" t="s">
        <v>97</v>
      </c>
      <c r="B19" t="s">
        <v>98</v>
      </c>
    </row>
    <row r="20" spans="1:2" x14ac:dyDescent="0.25">
      <c r="A20" t="s">
        <v>99</v>
      </c>
      <c r="B20" t="s">
        <v>100</v>
      </c>
    </row>
    <row r="21" spans="1:2" x14ac:dyDescent="0.25">
      <c r="A21" t="s">
        <v>101</v>
      </c>
      <c r="B21" t="s">
        <v>102</v>
      </c>
    </row>
    <row r="22" spans="1:2" x14ac:dyDescent="0.25">
      <c r="A22" t="s">
        <v>103</v>
      </c>
      <c r="B22" t="s">
        <v>104</v>
      </c>
    </row>
    <row r="23" spans="1:2" x14ac:dyDescent="0.25">
      <c r="A23" t="s">
        <v>105</v>
      </c>
      <c r="B23" t="s">
        <v>106</v>
      </c>
    </row>
    <row r="24" spans="1:2" x14ac:dyDescent="0.25">
      <c r="A24" t="s">
        <v>107</v>
      </c>
      <c r="B24" t="s">
        <v>108</v>
      </c>
    </row>
    <row r="25" spans="1:2" x14ac:dyDescent="0.25">
      <c r="A25" t="s">
        <v>109</v>
      </c>
      <c r="B25" t="s">
        <v>110</v>
      </c>
    </row>
    <row r="26" spans="1:2" x14ac:dyDescent="0.25">
      <c r="A26" t="s">
        <v>111</v>
      </c>
      <c r="B26" t="s">
        <v>112</v>
      </c>
    </row>
    <row r="27" spans="1:2" x14ac:dyDescent="0.25">
      <c r="A27" t="s">
        <v>113</v>
      </c>
      <c r="B27" t="s">
        <v>114</v>
      </c>
    </row>
    <row r="28" spans="1:2" x14ac:dyDescent="0.25">
      <c r="A28" t="s">
        <v>115</v>
      </c>
      <c r="B28" t="s">
        <v>116</v>
      </c>
    </row>
    <row r="29" spans="1:2" x14ac:dyDescent="0.25">
      <c r="A29" t="s">
        <v>117</v>
      </c>
      <c r="B29" t="s">
        <v>118</v>
      </c>
    </row>
    <row r="30" spans="1:2" x14ac:dyDescent="0.25">
      <c r="A30" t="s">
        <v>119</v>
      </c>
      <c r="B30" t="s">
        <v>120</v>
      </c>
    </row>
    <row r="31" spans="1:2" x14ac:dyDescent="0.25">
      <c r="A31" t="s">
        <v>121</v>
      </c>
      <c r="B31" t="s">
        <v>122</v>
      </c>
    </row>
    <row r="32" spans="1:2" x14ac:dyDescent="0.25">
      <c r="A32" t="s">
        <v>123</v>
      </c>
      <c r="B32" t="s">
        <v>124</v>
      </c>
    </row>
    <row r="33" spans="1:2" x14ac:dyDescent="0.25">
      <c r="A33" t="s">
        <v>125</v>
      </c>
      <c r="B33" t="s">
        <v>126</v>
      </c>
    </row>
    <row r="34" spans="1:2" x14ac:dyDescent="0.25">
      <c r="A34" t="s">
        <v>127</v>
      </c>
      <c r="B34" t="s">
        <v>128</v>
      </c>
    </row>
    <row r="35" spans="1:2" x14ac:dyDescent="0.25">
      <c r="A35" t="s">
        <v>129</v>
      </c>
      <c r="B35" t="s">
        <v>130</v>
      </c>
    </row>
    <row r="36" spans="1:2" x14ac:dyDescent="0.25">
      <c r="A36" t="s">
        <v>131</v>
      </c>
      <c r="B36" t="s">
        <v>132</v>
      </c>
    </row>
    <row r="37" spans="1:2" x14ac:dyDescent="0.25">
      <c r="A37" t="s">
        <v>133</v>
      </c>
      <c r="B37" t="s">
        <v>134</v>
      </c>
    </row>
    <row r="38" spans="1:2" x14ac:dyDescent="0.25">
      <c r="A38" t="s">
        <v>135</v>
      </c>
      <c r="B38" t="s">
        <v>136</v>
      </c>
    </row>
    <row r="39" spans="1:2" x14ac:dyDescent="0.25">
      <c r="A39" t="s">
        <v>137</v>
      </c>
      <c r="B39" t="s">
        <v>138</v>
      </c>
    </row>
    <row r="40" spans="1:2" x14ac:dyDescent="0.25">
      <c r="A40" t="s">
        <v>139</v>
      </c>
      <c r="B40" t="s">
        <v>140</v>
      </c>
    </row>
    <row r="41" spans="1:2" x14ac:dyDescent="0.25">
      <c r="A41" t="s">
        <v>141</v>
      </c>
      <c r="B41" t="s">
        <v>142</v>
      </c>
    </row>
    <row r="42" spans="1:2" x14ac:dyDescent="0.25">
      <c r="A42" t="s">
        <v>143</v>
      </c>
      <c r="B42" t="s">
        <v>144</v>
      </c>
    </row>
    <row r="43" spans="1:2" x14ac:dyDescent="0.25">
      <c r="A43" t="s">
        <v>145</v>
      </c>
      <c r="B43" t="s">
        <v>146</v>
      </c>
    </row>
    <row r="44" spans="1:2" x14ac:dyDescent="0.25">
      <c r="A44" t="s">
        <v>147</v>
      </c>
      <c r="B44" t="s">
        <v>148</v>
      </c>
    </row>
    <row r="45" spans="1:2" x14ac:dyDescent="0.25">
      <c r="A45" t="s">
        <v>149</v>
      </c>
      <c r="B45" t="s">
        <v>150</v>
      </c>
    </row>
    <row r="46" spans="1:2" x14ac:dyDescent="0.25">
      <c r="A46" t="s">
        <v>151</v>
      </c>
      <c r="B46" t="s">
        <v>152</v>
      </c>
    </row>
    <row r="47" spans="1:2" x14ac:dyDescent="0.25">
      <c r="A47" t="s">
        <v>153</v>
      </c>
      <c r="B47" t="s">
        <v>154</v>
      </c>
    </row>
    <row r="48" spans="1:2" x14ac:dyDescent="0.25">
      <c r="A48" t="s">
        <v>155</v>
      </c>
      <c r="B48" t="s">
        <v>156</v>
      </c>
    </row>
    <row r="49" spans="1:2" x14ac:dyDescent="0.25">
      <c r="A49" t="s">
        <v>157</v>
      </c>
      <c r="B49" t="s">
        <v>158</v>
      </c>
    </row>
    <row r="50" spans="1:2" x14ac:dyDescent="0.25">
      <c r="A50" t="s">
        <v>159</v>
      </c>
      <c r="B50" t="s">
        <v>160</v>
      </c>
    </row>
    <row r="51" spans="1:2" x14ac:dyDescent="0.25">
      <c r="A51" t="s">
        <v>161</v>
      </c>
      <c r="B51" t="s">
        <v>162</v>
      </c>
    </row>
    <row r="52" spans="1:2" x14ac:dyDescent="0.25">
      <c r="A52" t="s">
        <v>163</v>
      </c>
      <c r="B52" t="s">
        <v>164</v>
      </c>
    </row>
    <row r="53" spans="1:2" x14ac:dyDescent="0.25">
      <c r="A53" t="s">
        <v>165</v>
      </c>
      <c r="B53" t="s">
        <v>166</v>
      </c>
    </row>
    <row r="54" spans="1:2" x14ac:dyDescent="0.25">
      <c r="A54" t="s">
        <v>167</v>
      </c>
      <c r="B54" t="s">
        <v>168</v>
      </c>
    </row>
    <row r="55" spans="1:2" x14ac:dyDescent="0.25">
      <c r="A55" t="s">
        <v>169</v>
      </c>
      <c r="B55" t="s">
        <v>170</v>
      </c>
    </row>
    <row r="56" spans="1:2" x14ac:dyDescent="0.25">
      <c r="A56" t="s">
        <v>171</v>
      </c>
      <c r="B56" t="s">
        <v>172</v>
      </c>
    </row>
    <row r="57" spans="1:2" x14ac:dyDescent="0.25">
      <c r="A57" t="s">
        <v>173</v>
      </c>
      <c r="B57" t="s">
        <v>174</v>
      </c>
    </row>
    <row r="58" spans="1:2" x14ac:dyDescent="0.25">
      <c r="A58" t="s">
        <v>175</v>
      </c>
      <c r="B58" t="s">
        <v>176</v>
      </c>
    </row>
    <row r="59" spans="1:2" x14ac:dyDescent="0.25">
      <c r="A59" t="s">
        <v>177</v>
      </c>
      <c r="B59" t="s">
        <v>178</v>
      </c>
    </row>
    <row r="60" spans="1:2" x14ac:dyDescent="0.25">
      <c r="A60" t="s">
        <v>179</v>
      </c>
      <c r="B60" t="s">
        <v>180</v>
      </c>
    </row>
    <row r="61" spans="1:2" x14ac:dyDescent="0.25">
      <c r="A61" t="s">
        <v>181</v>
      </c>
      <c r="B61" t="s">
        <v>182</v>
      </c>
    </row>
    <row r="62" spans="1:2" x14ac:dyDescent="0.25">
      <c r="A62" t="s">
        <v>183</v>
      </c>
      <c r="B62" t="s">
        <v>184</v>
      </c>
    </row>
    <row r="63" spans="1:2" x14ac:dyDescent="0.25">
      <c r="A63" t="s">
        <v>185</v>
      </c>
      <c r="B63" t="s">
        <v>186</v>
      </c>
    </row>
    <row r="64" spans="1:2" x14ac:dyDescent="0.25">
      <c r="A64" t="s">
        <v>187</v>
      </c>
      <c r="B64" t="s">
        <v>188</v>
      </c>
    </row>
    <row r="65" spans="1:2" x14ac:dyDescent="0.25">
      <c r="A65" t="s">
        <v>189</v>
      </c>
      <c r="B65" t="s">
        <v>190</v>
      </c>
    </row>
    <row r="66" spans="1:2" x14ac:dyDescent="0.25">
      <c r="A66" t="s">
        <v>191</v>
      </c>
      <c r="B66" t="s">
        <v>192</v>
      </c>
    </row>
    <row r="67" spans="1:2" x14ac:dyDescent="0.25">
      <c r="A67" t="s">
        <v>193</v>
      </c>
      <c r="B67" t="s">
        <v>194</v>
      </c>
    </row>
    <row r="68" spans="1:2" x14ac:dyDescent="0.25">
      <c r="A68" t="s">
        <v>195</v>
      </c>
      <c r="B68" t="s">
        <v>196</v>
      </c>
    </row>
    <row r="69" spans="1:2" x14ac:dyDescent="0.25">
      <c r="A69" t="s">
        <v>197</v>
      </c>
      <c r="B69" t="s">
        <v>198</v>
      </c>
    </row>
    <row r="70" spans="1:2" x14ac:dyDescent="0.25">
      <c r="A70" t="s">
        <v>199</v>
      </c>
      <c r="B70" t="s">
        <v>200</v>
      </c>
    </row>
    <row r="71" spans="1:2" x14ac:dyDescent="0.25">
      <c r="A71" t="s">
        <v>201</v>
      </c>
      <c r="B71" t="s">
        <v>202</v>
      </c>
    </row>
    <row r="72" spans="1:2" x14ac:dyDescent="0.25">
      <c r="A72" t="s">
        <v>203</v>
      </c>
      <c r="B72" t="s">
        <v>204</v>
      </c>
    </row>
    <row r="73" spans="1:2" x14ac:dyDescent="0.25">
      <c r="A73" t="s">
        <v>205</v>
      </c>
      <c r="B73" t="s">
        <v>206</v>
      </c>
    </row>
    <row r="74" spans="1:2" x14ac:dyDescent="0.25">
      <c r="A74" t="s">
        <v>207</v>
      </c>
      <c r="B74" t="s">
        <v>208</v>
      </c>
    </row>
    <row r="75" spans="1:2" x14ac:dyDescent="0.25">
      <c r="A75" t="s">
        <v>209</v>
      </c>
      <c r="B75" t="s">
        <v>210</v>
      </c>
    </row>
    <row r="76" spans="1:2" x14ac:dyDescent="0.25">
      <c r="A76" t="s">
        <v>211</v>
      </c>
      <c r="B76" t="s">
        <v>212</v>
      </c>
    </row>
    <row r="77" spans="1:2" x14ac:dyDescent="0.25">
      <c r="A77" t="s">
        <v>213</v>
      </c>
      <c r="B77" t="s">
        <v>214</v>
      </c>
    </row>
    <row r="78" spans="1:2" x14ac:dyDescent="0.25">
      <c r="A78" t="s">
        <v>215</v>
      </c>
      <c r="B78" t="s">
        <v>216</v>
      </c>
    </row>
    <row r="79" spans="1:2" x14ac:dyDescent="0.25">
      <c r="A79" t="s">
        <v>217</v>
      </c>
      <c r="B79" t="s">
        <v>218</v>
      </c>
    </row>
    <row r="80" spans="1:2" x14ac:dyDescent="0.25">
      <c r="A80" t="s">
        <v>219</v>
      </c>
      <c r="B80" t="s">
        <v>220</v>
      </c>
    </row>
    <row r="81" spans="1:2" x14ac:dyDescent="0.25">
      <c r="A81" t="s">
        <v>221</v>
      </c>
      <c r="B81" t="s">
        <v>222</v>
      </c>
    </row>
    <row r="82" spans="1:2" x14ac:dyDescent="0.25">
      <c r="A82" t="s">
        <v>223</v>
      </c>
      <c r="B82" t="s">
        <v>224</v>
      </c>
    </row>
    <row r="83" spans="1:2" x14ac:dyDescent="0.25">
      <c r="A83" t="s">
        <v>225</v>
      </c>
      <c r="B83" t="s">
        <v>226</v>
      </c>
    </row>
    <row r="84" spans="1:2" x14ac:dyDescent="0.25">
      <c r="A84" t="s">
        <v>227</v>
      </c>
      <c r="B84" t="s">
        <v>228</v>
      </c>
    </row>
    <row r="85" spans="1:2" x14ac:dyDescent="0.25">
      <c r="A85" t="s">
        <v>229</v>
      </c>
      <c r="B85" t="s">
        <v>230</v>
      </c>
    </row>
    <row r="86" spans="1:2" x14ac:dyDescent="0.25">
      <c r="A86" t="s">
        <v>231</v>
      </c>
      <c r="B86" t="s">
        <v>232</v>
      </c>
    </row>
    <row r="87" spans="1:2" x14ac:dyDescent="0.25">
      <c r="A87" t="s">
        <v>233</v>
      </c>
      <c r="B87" t="s">
        <v>234</v>
      </c>
    </row>
    <row r="88" spans="1:2" x14ac:dyDescent="0.25">
      <c r="A88" t="s">
        <v>235</v>
      </c>
      <c r="B88" t="s">
        <v>236</v>
      </c>
    </row>
    <row r="89" spans="1:2" x14ac:dyDescent="0.25">
      <c r="A89" t="s">
        <v>237</v>
      </c>
      <c r="B89" t="s">
        <v>238</v>
      </c>
    </row>
    <row r="90" spans="1:2" x14ac:dyDescent="0.25">
      <c r="A90" t="s">
        <v>239</v>
      </c>
      <c r="B90" t="s">
        <v>240</v>
      </c>
    </row>
    <row r="91" spans="1:2" x14ac:dyDescent="0.25">
      <c r="A91" t="s">
        <v>241</v>
      </c>
      <c r="B91" t="s">
        <v>242</v>
      </c>
    </row>
    <row r="92" spans="1:2" x14ac:dyDescent="0.25">
      <c r="A92" t="s">
        <v>243</v>
      </c>
      <c r="B92" t="s">
        <v>244</v>
      </c>
    </row>
    <row r="93" spans="1:2" x14ac:dyDescent="0.25">
      <c r="A93" t="s">
        <v>245</v>
      </c>
      <c r="B93" t="s">
        <v>246</v>
      </c>
    </row>
    <row r="94" spans="1:2" x14ac:dyDescent="0.25">
      <c r="A94" t="s">
        <v>247</v>
      </c>
      <c r="B94" t="s">
        <v>248</v>
      </c>
    </row>
    <row r="95" spans="1:2" x14ac:dyDescent="0.25">
      <c r="A95" t="s">
        <v>249</v>
      </c>
      <c r="B95" t="s">
        <v>250</v>
      </c>
    </row>
    <row r="96" spans="1:2" x14ac:dyDescent="0.25">
      <c r="A96" t="s">
        <v>251</v>
      </c>
      <c r="B96" t="s">
        <v>252</v>
      </c>
    </row>
    <row r="97" spans="1:2" x14ac:dyDescent="0.25">
      <c r="A97" t="s">
        <v>253</v>
      </c>
      <c r="B97" t="s">
        <v>254</v>
      </c>
    </row>
    <row r="98" spans="1:2" x14ac:dyDescent="0.25">
      <c r="A98" t="s">
        <v>255</v>
      </c>
      <c r="B98" t="s">
        <v>256</v>
      </c>
    </row>
    <row r="99" spans="1:2" x14ac:dyDescent="0.25">
      <c r="A99" t="s">
        <v>257</v>
      </c>
      <c r="B99" t="s">
        <v>258</v>
      </c>
    </row>
    <row r="100" spans="1:2" x14ac:dyDescent="0.25">
      <c r="A100" t="s">
        <v>259</v>
      </c>
      <c r="B100" t="s">
        <v>260</v>
      </c>
    </row>
    <row r="101" spans="1:2" x14ac:dyDescent="0.25">
      <c r="A101" t="s">
        <v>261</v>
      </c>
      <c r="B101" t="s">
        <v>262</v>
      </c>
    </row>
    <row r="102" spans="1:2" x14ac:dyDescent="0.25">
      <c r="A102" t="s">
        <v>263</v>
      </c>
      <c r="B102" t="s">
        <v>264</v>
      </c>
    </row>
    <row r="103" spans="1:2" x14ac:dyDescent="0.25">
      <c r="A103" t="s">
        <v>265</v>
      </c>
      <c r="B103" t="s">
        <v>266</v>
      </c>
    </row>
    <row r="104" spans="1:2" x14ac:dyDescent="0.25">
      <c r="A104" t="s">
        <v>267</v>
      </c>
      <c r="B104" t="s">
        <v>268</v>
      </c>
    </row>
    <row r="105" spans="1:2" x14ac:dyDescent="0.25">
      <c r="A105" t="s">
        <v>269</v>
      </c>
      <c r="B105" t="s">
        <v>270</v>
      </c>
    </row>
    <row r="106" spans="1:2" x14ac:dyDescent="0.25">
      <c r="A106" t="s">
        <v>271</v>
      </c>
      <c r="B106" t="s">
        <v>272</v>
      </c>
    </row>
    <row r="107" spans="1:2" x14ac:dyDescent="0.25">
      <c r="A107" t="s">
        <v>273</v>
      </c>
      <c r="B107" t="s">
        <v>274</v>
      </c>
    </row>
    <row r="108" spans="1:2" x14ac:dyDescent="0.25">
      <c r="A108" t="s">
        <v>275</v>
      </c>
      <c r="B108" t="s">
        <v>276</v>
      </c>
    </row>
    <row r="109" spans="1:2" x14ac:dyDescent="0.25">
      <c r="A109" t="s">
        <v>277</v>
      </c>
      <c r="B109" t="s">
        <v>278</v>
      </c>
    </row>
    <row r="110" spans="1:2" x14ac:dyDescent="0.25">
      <c r="A110" t="s">
        <v>279</v>
      </c>
      <c r="B110" t="s">
        <v>280</v>
      </c>
    </row>
    <row r="111" spans="1:2" x14ac:dyDescent="0.25">
      <c r="A111" t="s">
        <v>281</v>
      </c>
      <c r="B111" t="s">
        <v>282</v>
      </c>
    </row>
    <row r="112" spans="1:2" x14ac:dyDescent="0.25">
      <c r="A112" t="s">
        <v>283</v>
      </c>
      <c r="B112" t="s">
        <v>284</v>
      </c>
    </row>
    <row r="113" spans="1:2" x14ac:dyDescent="0.25">
      <c r="A113" t="s">
        <v>285</v>
      </c>
      <c r="B113" t="s">
        <v>286</v>
      </c>
    </row>
    <row r="114" spans="1:2" x14ac:dyDescent="0.25">
      <c r="A114" t="s">
        <v>287</v>
      </c>
      <c r="B114" t="s">
        <v>288</v>
      </c>
    </row>
    <row r="115" spans="1:2" x14ac:dyDescent="0.25">
      <c r="A115" t="s">
        <v>289</v>
      </c>
      <c r="B115" t="s">
        <v>290</v>
      </c>
    </row>
    <row r="116" spans="1:2" x14ac:dyDescent="0.25">
      <c r="A116" t="s">
        <v>291</v>
      </c>
      <c r="B116" t="s">
        <v>292</v>
      </c>
    </row>
    <row r="117" spans="1:2" x14ac:dyDescent="0.25">
      <c r="A117" t="s">
        <v>293</v>
      </c>
      <c r="B117" t="s">
        <v>294</v>
      </c>
    </row>
    <row r="118" spans="1:2" x14ac:dyDescent="0.25">
      <c r="A118" t="s">
        <v>295</v>
      </c>
      <c r="B118" t="s">
        <v>296</v>
      </c>
    </row>
    <row r="119" spans="1:2" x14ac:dyDescent="0.25">
      <c r="A119" t="s">
        <v>297</v>
      </c>
      <c r="B119" t="s">
        <v>298</v>
      </c>
    </row>
    <row r="120" spans="1:2" x14ac:dyDescent="0.25">
      <c r="A120" t="s">
        <v>299</v>
      </c>
      <c r="B120" t="s">
        <v>300</v>
      </c>
    </row>
    <row r="121" spans="1:2" x14ac:dyDescent="0.25">
      <c r="A121" t="s">
        <v>301</v>
      </c>
      <c r="B121" t="s">
        <v>302</v>
      </c>
    </row>
    <row r="122" spans="1:2" x14ac:dyDescent="0.25">
      <c r="A122" t="s">
        <v>303</v>
      </c>
      <c r="B122" t="s">
        <v>304</v>
      </c>
    </row>
    <row r="123" spans="1:2" x14ac:dyDescent="0.25">
      <c r="A123" t="s">
        <v>305</v>
      </c>
      <c r="B123" t="s">
        <v>306</v>
      </c>
    </row>
    <row r="124" spans="1:2" x14ac:dyDescent="0.25">
      <c r="A124" t="s">
        <v>307</v>
      </c>
      <c r="B124" t="s">
        <v>308</v>
      </c>
    </row>
    <row r="125" spans="1:2" x14ac:dyDescent="0.25">
      <c r="A125" t="s">
        <v>309</v>
      </c>
      <c r="B125" t="s">
        <v>310</v>
      </c>
    </row>
    <row r="126" spans="1:2" x14ac:dyDescent="0.25">
      <c r="A126" t="s">
        <v>311</v>
      </c>
      <c r="B126" t="s">
        <v>312</v>
      </c>
    </row>
    <row r="127" spans="1:2" x14ac:dyDescent="0.25">
      <c r="A127" t="s">
        <v>313</v>
      </c>
      <c r="B127" t="s">
        <v>314</v>
      </c>
    </row>
    <row r="128" spans="1:2" x14ac:dyDescent="0.25">
      <c r="A128" t="s">
        <v>315</v>
      </c>
      <c r="B128" t="s">
        <v>316</v>
      </c>
    </row>
    <row r="129" spans="1:2" x14ac:dyDescent="0.25">
      <c r="A129" t="s">
        <v>317</v>
      </c>
      <c r="B129" t="s">
        <v>318</v>
      </c>
    </row>
    <row r="130" spans="1:2" x14ac:dyDescent="0.25">
      <c r="A130" t="s">
        <v>319</v>
      </c>
      <c r="B130" t="s">
        <v>320</v>
      </c>
    </row>
    <row r="131" spans="1:2" x14ac:dyDescent="0.25">
      <c r="A131" t="s">
        <v>321</v>
      </c>
      <c r="B131" t="s">
        <v>322</v>
      </c>
    </row>
    <row r="132" spans="1:2" x14ac:dyDescent="0.25">
      <c r="A132" t="s">
        <v>323</v>
      </c>
      <c r="B132" t="s">
        <v>324</v>
      </c>
    </row>
    <row r="133" spans="1:2" x14ac:dyDescent="0.25">
      <c r="A133" t="s">
        <v>325</v>
      </c>
      <c r="B133" t="s">
        <v>326</v>
      </c>
    </row>
    <row r="134" spans="1:2" x14ac:dyDescent="0.25">
      <c r="A134" t="s">
        <v>327</v>
      </c>
      <c r="B134" t="s">
        <v>328</v>
      </c>
    </row>
    <row r="135" spans="1:2" x14ac:dyDescent="0.25">
      <c r="A135" t="s">
        <v>329</v>
      </c>
      <c r="B135" t="s">
        <v>330</v>
      </c>
    </row>
    <row r="136" spans="1:2" x14ac:dyDescent="0.25">
      <c r="A136" t="s">
        <v>331</v>
      </c>
      <c r="B136" t="s">
        <v>332</v>
      </c>
    </row>
    <row r="137" spans="1:2" x14ac:dyDescent="0.25">
      <c r="A137" t="s">
        <v>333</v>
      </c>
      <c r="B137" t="s">
        <v>334</v>
      </c>
    </row>
    <row r="138" spans="1:2" x14ac:dyDescent="0.25">
      <c r="A138" t="s">
        <v>335</v>
      </c>
      <c r="B138" t="s">
        <v>336</v>
      </c>
    </row>
    <row r="139" spans="1:2" x14ac:dyDescent="0.25">
      <c r="A139" t="s">
        <v>337</v>
      </c>
      <c r="B139" t="s">
        <v>338</v>
      </c>
    </row>
    <row r="140" spans="1:2" x14ac:dyDescent="0.25">
      <c r="A140" t="s">
        <v>339</v>
      </c>
      <c r="B140" t="s">
        <v>340</v>
      </c>
    </row>
    <row r="141" spans="1:2" x14ac:dyDescent="0.25">
      <c r="A141" t="s">
        <v>341</v>
      </c>
      <c r="B141" t="s">
        <v>342</v>
      </c>
    </row>
    <row r="142" spans="1:2" x14ac:dyDescent="0.25">
      <c r="A142" t="s">
        <v>343</v>
      </c>
      <c r="B142" t="s">
        <v>344</v>
      </c>
    </row>
    <row r="143" spans="1:2" x14ac:dyDescent="0.25">
      <c r="A143" t="s">
        <v>345</v>
      </c>
      <c r="B143" t="s">
        <v>346</v>
      </c>
    </row>
    <row r="144" spans="1:2" x14ac:dyDescent="0.25">
      <c r="A144" t="s">
        <v>347</v>
      </c>
      <c r="B144" t="s">
        <v>348</v>
      </c>
    </row>
    <row r="145" spans="1:2" x14ac:dyDescent="0.25">
      <c r="A145" t="s">
        <v>349</v>
      </c>
      <c r="B145" t="s">
        <v>350</v>
      </c>
    </row>
    <row r="146" spans="1:2" x14ac:dyDescent="0.25">
      <c r="A146" t="s">
        <v>351</v>
      </c>
      <c r="B146" t="s">
        <v>352</v>
      </c>
    </row>
    <row r="147" spans="1:2" x14ac:dyDescent="0.25">
      <c r="A147" t="s">
        <v>353</v>
      </c>
      <c r="B147" t="s">
        <v>354</v>
      </c>
    </row>
    <row r="148" spans="1:2" x14ac:dyDescent="0.25">
      <c r="A148" t="s">
        <v>355</v>
      </c>
      <c r="B148" t="s">
        <v>356</v>
      </c>
    </row>
    <row r="149" spans="1:2" x14ac:dyDescent="0.25">
      <c r="A149" t="s">
        <v>357</v>
      </c>
      <c r="B149" t="s">
        <v>358</v>
      </c>
    </row>
    <row r="150" spans="1:2" x14ac:dyDescent="0.25">
      <c r="A150" t="s">
        <v>359</v>
      </c>
      <c r="B150" t="s">
        <v>360</v>
      </c>
    </row>
    <row r="151" spans="1:2" x14ac:dyDescent="0.25">
      <c r="A151" t="s">
        <v>361</v>
      </c>
      <c r="B151" t="s">
        <v>362</v>
      </c>
    </row>
    <row r="152" spans="1:2" x14ac:dyDescent="0.25">
      <c r="A152" t="s">
        <v>363</v>
      </c>
      <c r="B152" t="s">
        <v>364</v>
      </c>
    </row>
    <row r="153" spans="1:2" x14ac:dyDescent="0.25">
      <c r="A153" t="s">
        <v>365</v>
      </c>
      <c r="B153" t="s">
        <v>366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16"/>
  <sheetViews>
    <sheetView showGridLines="0" showRowColHeaders="0" workbookViewId="0">
      <selection activeCell="D18" sqref="D18:F18"/>
    </sheetView>
  </sheetViews>
  <sheetFormatPr defaultColWidth="0" defaultRowHeight="15" zeroHeight="1" x14ac:dyDescent="0.25"/>
  <cols>
    <col min="1" max="1" width="4.7109375" customWidth="1"/>
    <col min="2" max="2" width="30.7109375" customWidth="1"/>
    <col min="3" max="3" width="33.7109375" customWidth="1"/>
    <col min="4" max="4" width="19.7109375" customWidth="1"/>
    <col min="5" max="5" width="12.7109375" bestFit="1" customWidth="1"/>
    <col min="6" max="7" width="20.7109375" customWidth="1"/>
    <col min="8" max="8" width="22.7109375" customWidth="1"/>
    <col min="9" max="9" width="7.85546875" customWidth="1"/>
    <col min="10" max="10" width="16.7109375" customWidth="1"/>
    <col min="11" max="11" width="9.140625" customWidth="1"/>
    <col min="12" max="14" width="9.140625" hidden="1" customWidth="1"/>
    <col min="15" max="15" width="2.5703125" hidden="1" customWidth="1"/>
    <col min="16" max="16" width="4.5703125" hidden="1" customWidth="1"/>
    <col min="17" max="17" width="5.28515625" hidden="1" customWidth="1"/>
    <col min="18" max="18" width="4.7109375" hidden="1" customWidth="1"/>
    <col min="19" max="16384" width="9.140625" hidden="1"/>
  </cols>
  <sheetData>
    <row r="1" spans="2:17" x14ac:dyDescent="0.25">
      <c r="L1" s="3"/>
      <c r="M1" s="3"/>
      <c r="N1" s="3"/>
      <c r="O1" s="3"/>
      <c r="P1" s="3"/>
      <c r="Q1" s="3"/>
    </row>
    <row r="2" spans="2:17" x14ac:dyDescent="0.25">
      <c r="L2" s="3"/>
      <c r="M2" s="3"/>
      <c r="N2" s="3"/>
      <c r="O2" s="3"/>
      <c r="P2" s="3"/>
      <c r="Q2" s="3"/>
    </row>
    <row r="3" spans="2:17" x14ac:dyDescent="0.25">
      <c r="L3" s="3"/>
      <c r="M3" s="3"/>
      <c r="N3" s="3"/>
      <c r="O3" s="3"/>
      <c r="P3" s="3"/>
      <c r="Q3" s="3"/>
    </row>
    <row r="4" spans="2:17" x14ac:dyDescent="0.25">
      <c r="L4" s="3"/>
      <c r="M4" s="3"/>
      <c r="N4" s="3"/>
      <c r="O4" s="3"/>
      <c r="P4" s="3"/>
      <c r="Q4" s="3"/>
    </row>
    <row r="5" spans="2:17" x14ac:dyDescent="0.25">
      <c r="L5" s="3"/>
      <c r="M5" s="3"/>
      <c r="N5" s="3"/>
      <c r="O5" s="3"/>
      <c r="P5" s="3"/>
      <c r="Q5" s="3"/>
    </row>
    <row r="6" spans="2:17" ht="15.75" thickBot="1" x14ac:dyDescent="0.3">
      <c r="L6" s="3"/>
      <c r="M6" s="3"/>
      <c r="N6" s="3"/>
      <c r="O6" s="3"/>
      <c r="P6" s="3"/>
      <c r="Q6" s="3"/>
    </row>
    <row r="7" spans="2:17" ht="19.5" thickBot="1" x14ac:dyDescent="0.35">
      <c r="B7" s="379" t="s">
        <v>367</v>
      </c>
      <c r="C7" s="380"/>
      <c r="D7" s="4"/>
      <c r="E7" s="4"/>
      <c r="F7" s="4"/>
      <c r="L7" s="3"/>
      <c r="M7" s="3"/>
      <c r="N7" s="3"/>
      <c r="O7" s="3"/>
      <c r="P7" s="3"/>
      <c r="Q7" s="3"/>
    </row>
    <row r="8" spans="2:17" x14ac:dyDescent="0.25">
      <c r="B8" s="381" t="s">
        <v>7</v>
      </c>
      <c r="C8" s="381"/>
      <c r="D8" s="4"/>
      <c r="E8" s="4"/>
      <c r="F8" s="4"/>
      <c r="L8" s="3"/>
      <c r="M8" s="3"/>
      <c r="N8" s="3"/>
      <c r="O8" s="3"/>
      <c r="P8" s="3"/>
      <c r="Q8" s="3"/>
    </row>
    <row r="9" spans="2:17" x14ac:dyDescent="0.25">
      <c r="B9" s="4"/>
      <c r="C9" s="4"/>
      <c r="D9" s="19"/>
      <c r="E9" s="4"/>
      <c r="F9" s="4"/>
      <c r="L9" s="3">
        <f>L10-L12</f>
        <v>0</v>
      </c>
      <c r="M9" s="3"/>
      <c r="N9" s="3"/>
      <c r="O9" s="3"/>
      <c r="P9" s="3"/>
      <c r="Q9" s="3"/>
    </row>
    <row r="10" spans="2:17" x14ac:dyDescent="0.25">
      <c r="B10" s="5" t="s">
        <v>368</v>
      </c>
      <c r="C10" s="1"/>
      <c r="D10" s="4"/>
      <c r="E10" s="4"/>
      <c r="F10" s="4"/>
      <c r="L10" s="3">
        <f>COUNTA(L14:N22)</f>
        <v>9</v>
      </c>
      <c r="M10" s="3"/>
      <c r="N10" s="3"/>
      <c r="O10" s="3"/>
      <c r="P10" s="3"/>
      <c r="Q10" s="3"/>
    </row>
    <row r="11" spans="2:17" x14ac:dyDescent="0.25">
      <c r="B11" s="1"/>
      <c r="C11" s="1"/>
      <c r="D11" s="4"/>
      <c r="E11" s="4"/>
      <c r="F11" s="4"/>
      <c r="L11" s="3"/>
      <c r="M11" s="3"/>
      <c r="N11" s="3"/>
      <c r="O11" s="3"/>
      <c r="P11" s="3"/>
      <c r="Q11" s="3"/>
    </row>
    <row r="12" spans="2:17" ht="103.5" customHeight="1" x14ac:dyDescent="0.25">
      <c r="B12" s="386" t="s">
        <v>369</v>
      </c>
      <c r="C12" s="387"/>
      <c r="D12" s="387"/>
      <c r="E12" s="387"/>
      <c r="F12" s="387"/>
      <c r="G12" s="387"/>
      <c r="H12" s="387"/>
      <c r="L12" s="3">
        <f>SUM(L14:N22)</f>
        <v>9</v>
      </c>
      <c r="M12" s="3"/>
      <c r="N12" s="3"/>
      <c r="O12" s="3"/>
      <c r="P12" s="3"/>
      <c r="Q12" s="3"/>
    </row>
    <row r="13" spans="2:17" x14ac:dyDescent="0.25">
      <c r="J13" s="197" t="s">
        <v>370</v>
      </c>
      <c r="L13" s="3"/>
      <c r="M13" s="3"/>
      <c r="N13" s="3"/>
      <c r="O13" s="3"/>
      <c r="P13" s="3"/>
      <c r="Q13" s="3"/>
    </row>
    <row r="14" spans="2:17" x14ac:dyDescent="0.25">
      <c r="B14" s="378" t="s">
        <v>371</v>
      </c>
      <c r="C14" s="378"/>
      <c r="D14" s="383" t="s">
        <v>238</v>
      </c>
      <c r="E14" s="384"/>
      <c r="F14" s="385"/>
      <c r="J14" s="30" t="str">
        <f>IF(L14=1,"Yes","No")</f>
        <v>Yes</v>
      </c>
      <c r="L14" s="3">
        <f>IF(OR(D14="",D14="&lt;Please select a Health and Wellbeing Board&gt;"),0,1)</f>
        <v>1</v>
      </c>
      <c r="M14" s="3"/>
      <c r="N14" s="3"/>
      <c r="O14" s="3"/>
      <c r="P14" s="3"/>
      <c r="Q14" s="3"/>
    </row>
    <row r="15" spans="2:17" x14ac:dyDescent="0.25">
      <c r="B15" s="378" t="s">
        <v>372</v>
      </c>
      <c r="C15" s="378"/>
      <c r="D15" s="377" t="s">
        <v>2114</v>
      </c>
      <c r="E15" s="377"/>
      <c r="F15" s="377"/>
      <c r="J15" s="30" t="str">
        <f>IF(L15=1,"Yes","No")</f>
        <v>Yes</v>
      </c>
      <c r="L15" s="3">
        <f>IF(D15="",0,1)</f>
        <v>1</v>
      </c>
      <c r="M15" s="3"/>
      <c r="N15" s="3"/>
      <c r="O15" s="3"/>
      <c r="P15" s="3"/>
      <c r="Q15" s="3"/>
    </row>
    <row r="16" spans="2:17" x14ac:dyDescent="0.25">
      <c r="B16" s="378" t="s">
        <v>373</v>
      </c>
      <c r="C16" s="378"/>
      <c r="D16" s="382" t="s">
        <v>2115</v>
      </c>
      <c r="E16" s="377"/>
      <c r="F16" s="377"/>
      <c r="J16" s="30" t="str">
        <f>IF(L16=1,"Yes","No")</f>
        <v>Yes</v>
      </c>
      <c r="L16" s="3">
        <f>IF(D16="",0,(COUNTIF(D16,"*@*")))</f>
        <v>1</v>
      </c>
      <c r="M16" s="3"/>
      <c r="N16" s="3"/>
      <c r="O16" s="3"/>
      <c r="P16" s="3"/>
      <c r="Q16" s="3"/>
    </row>
    <row r="17" spans="2:17" x14ac:dyDescent="0.25">
      <c r="B17" s="378" t="s">
        <v>374</v>
      </c>
      <c r="C17" s="378"/>
      <c r="D17" s="377" t="s">
        <v>2116</v>
      </c>
      <c r="E17" s="377"/>
      <c r="F17" s="377"/>
      <c r="J17" s="30" t="str">
        <f>IF(L17=1,"Yes","No")</f>
        <v>Yes</v>
      </c>
      <c r="L17" s="3">
        <f>IF(D17="",0,1)</f>
        <v>1</v>
      </c>
      <c r="M17" s="3"/>
      <c r="N17" s="3"/>
      <c r="O17" s="3"/>
      <c r="P17" s="3"/>
      <c r="Q17" s="3"/>
    </row>
    <row r="18" spans="2:17" ht="28.5" customHeight="1" x14ac:dyDescent="0.25">
      <c r="B18" s="398" t="s">
        <v>375</v>
      </c>
      <c r="C18" s="399"/>
      <c r="D18" s="383" t="s">
        <v>60</v>
      </c>
      <c r="E18" s="384"/>
      <c r="F18" s="385"/>
      <c r="J18" s="30" t="str">
        <f t="shared" ref="J18" si="0">IF(L18=1,"Yes","No")</f>
        <v>Yes</v>
      </c>
      <c r="L18" s="3">
        <f>IF(OR(D18=dropdownlists!D1,D18=""),0,(COUNTIF(dropdownlists!D2:D3,D18)))</f>
        <v>1</v>
      </c>
      <c r="M18" s="3"/>
      <c r="N18" s="3"/>
      <c r="O18" s="3"/>
      <c r="P18" s="55" t="s">
        <v>376</v>
      </c>
      <c r="Q18" s="55" t="s">
        <v>377</v>
      </c>
    </row>
    <row r="19" spans="2:17" ht="19.5" customHeight="1" x14ac:dyDescent="0.25">
      <c r="B19" s="398" t="s">
        <v>378</v>
      </c>
      <c r="C19" s="400"/>
      <c r="D19" s="345"/>
      <c r="E19" s="404" t="str">
        <f>IF(D18="No", "&lt;&lt; Please enter using the format, DD/MM/YYYY", "")</f>
        <v/>
      </c>
      <c r="F19" s="405"/>
      <c r="G19" s="405"/>
      <c r="H19" s="405"/>
      <c r="J19" s="30" t="str">
        <f>IF(L19=1,"Yes","No")</f>
        <v>Yes</v>
      </c>
      <c r="L19" s="3">
        <f>IF(AND(OR(D18=dropdownlists!D3,D18=dropdownlists!D1),D19=""),0,1)</f>
        <v>1</v>
      </c>
      <c r="M19" s="3"/>
      <c r="N19" s="3"/>
      <c r="O19" s="17"/>
      <c r="P19" s="56">
        <v>44516</v>
      </c>
      <c r="Q19" s="53">
        <v>44537</v>
      </c>
    </row>
    <row r="20" spans="2:17" x14ac:dyDescent="0.25">
      <c r="J20" s="195"/>
      <c r="L20" s="3"/>
      <c r="M20" s="3"/>
      <c r="N20" s="3"/>
      <c r="O20" s="3"/>
      <c r="P20" s="3"/>
      <c r="Q20" s="3"/>
    </row>
    <row r="21" spans="2:17" x14ac:dyDescent="0.25">
      <c r="J21" s="195"/>
      <c r="L21" s="3"/>
      <c r="M21" s="3"/>
      <c r="N21" s="3"/>
      <c r="O21" s="3"/>
      <c r="P21" s="3"/>
      <c r="Q21" s="3"/>
    </row>
    <row r="22" spans="2:17" ht="45" customHeight="1" x14ac:dyDescent="0.25">
      <c r="C22" s="389" t="s">
        <v>379</v>
      </c>
      <c r="D22" s="390"/>
      <c r="E22" s="78" t="s">
        <v>380</v>
      </c>
      <c r="F22" s="79" t="s">
        <v>381</v>
      </c>
      <c r="G22" s="79" t="s">
        <v>382</v>
      </c>
      <c r="H22" s="80" t="s">
        <v>373</v>
      </c>
      <c r="J22" s="195"/>
      <c r="L22" s="3">
        <f>IF((COUNTIF(L$23:L$32,0))=0,1,0)</f>
        <v>1</v>
      </c>
      <c r="M22" s="3">
        <f>IF((COUNTIF(M$23:M$32,0))=0,1,0)</f>
        <v>1</v>
      </c>
      <c r="N22" s="3">
        <f>IF((COUNTIF(N$23:N$32,0))=0,1,0)</f>
        <v>1</v>
      </c>
      <c r="O22" s="3">
        <f>IF((COUNTIF(O$23:O$32,0))=0,1,0)</f>
        <v>1</v>
      </c>
      <c r="P22" s="3"/>
      <c r="Q22" s="3"/>
    </row>
    <row r="23" spans="2:17" ht="30" customHeight="1" x14ac:dyDescent="0.25">
      <c r="B23" s="81" t="s">
        <v>383</v>
      </c>
      <c r="C23" s="391" t="s">
        <v>384</v>
      </c>
      <c r="D23" s="392"/>
      <c r="E23" s="184" t="s">
        <v>2117</v>
      </c>
      <c r="F23" s="184" t="s">
        <v>2118</v>
      </c>
      <c r="G23" s="184" t="s">
        <v>2119</v>
      </c>
      <c r="H23" s="346" t="s">
        <v>2120</v>
      </c>
      <c r="J23" s="54" t="str">
        <f>IF(P23=1,"Yes","No")</f>
        <v>Yes</v>
      </c>
      <c r="L23" s="3"/>
      <c r="M23" s="3">
        <f t="shared" ref="M23:N29" si="1">IF(F23="",0,1)</f>
        <v>1</v>
      </c>
      <c r="N23" s="3">
        <f t="shared" si="1"/>
        <v>1</v>
      </c>
      <c r="O23" s="3">
        <f t="shared" ref="O23:O29" si="2">IF(H23="",0,(COUNTIF(H23,"*@*")))</f>
        <v>1</v>
      </c>
      <c r="P23" s="3">
        <f>IF(COUNTIF(L23:O23,0)=0,1,0)</f>
        <v>1</v>
      </c>
      <c r="Q23" s="3"/>
    </row>
    <row r="24" spans="2:17" ht="30" customHeight="1" x14ac:dyDescent="0.25">
      <c r="C24" s="391" t="s">
        <v>385</v>
      </c>
      <c r="D24" s="392"/>
      <c r="E24" s="184" t="s">
        <v>2117</v>
      </c>
      <c r="F24" s="184" t="s">
        <v>2121</v>
      </c>
      <c r="G24" s="184" t="s">
        <v>2122</v>
      </c>
      <c r="H24" s="185" t="s">
        <v>2123</v>
      </c>
      <c r="J24" s="54" t="str">
        <f t="shared" ref="J24:J29" si="3">IF(P24=1,"Yes","No")</f>
        <v>Yes</v>
      </c>
      <c r="L24" s="3"/>
      <c r="M24" s="3">
        <f t="shared" si="1"/>
        <v>1</v>
      </c>
      <c r="N24" s="3">
        <f t="shared" si="1"/>
        <v>1</v>
      </c>
      <c r="O24" s="3">
        <f t="shared" si="2"/>
        <v>1</v>
      </c>
      <c r="P24" s="3">
        <f t="shared" ref="P24:P29" si="4">IF(COUNTIF(L24:O24,0)=0,1,0)</f>
        <v>1</v>
      </c>
      <c r="Q24" s="3"/>
    </row>
    <row r="25" spans="2:17" ht="30" customHeight="1" x14ac:dyDescent="0.25">
      <c r="C25" s="391" t="s">
        <v>386</v>
      </c>
      <c r="D25" s="392"/>
      <c r="E25" s="184" t="s">
        <v>2117</v>
      </c>
      <c r="F25" s="184" t="s">
        <v>2124</v>
      </c>
      <c r="G25" s="184" t="s">
        <v>2125</v>
      </c>
      <c r="H25" s="185" t="s">
        <v>2126</v>
      </c>
      <c r="J25" s="54" t="str">
        <f t="shared" si="3"/>
        <v>Yes</v>
      </c>
      <c r="L25" s="3"/>
      <c r="M25" s="3">
        <f t="shared" si="1"/>
        <v>1</v>
      </c>
      <c r="N25" s="3">
        <f t="shared" si="1"/>
        <v>1</v>
      </c>
      <c r="O25" s="3">
        <f t="shared" si="2"/>
        <v>1</v>
      </c>
      <c r="P25" s="3">
        <f t="shared" si="4"/>
        <v>1</v>
      </c>
      <c r="Q25" s="3"/>
    </row>
    <row r="26" spans="2:17" ht="30" customHeight="1" x14ac:dyDescent="0.25">
      <c r="C26" s="391" t="s">
        <v>387</v>
      </c>
      <c r="D26" s="392"/>
      <c r="E26" s="184" t="s">
        <v>2127</v>
      </c>
      <c r="F26" s="184" t="s">
        <v>2128</v>
      </c>
      <c r="G26" s="184" t="s">
        <v>2129</v>
      </c>
      <c r="H26" s="185" t="s">
        <v>2130</v>
      </c>
      <c r="J26" s="54" t="str">
        <f t="shared" si="3"/>
        <v>Yes</v>
      </c>
      <c r="L26" s="3"/>
      <c r="M26" s="3">
        <f t="shared" si="1"/>
        <v>1</v>
      </c>
      <c r="N26" s="3">
        <f t="shared" si="1"/>
        <v>1</v>
      </c>
      <c r="O26" s="3">
        <f t="shared" si="2"/>
        <v>1</v>
      </c>
      <c r="P26" s="3">
        <f t="shared" si="4"/>
        <v>1</v>
      </c>
      <c r="Q26" s="3"/>
    </row>
    <row r="27" spans="2:17" ht="30" customHeight="1" x14ac:dyDescent="0.25">
      <c r="C27" s="391" t="s">
        <v>388</v>
      </c>
      <c r="D27" s="392"/>
      <c r="E27" s="184" t="s">
        <v>2131</v>
      </c>
      <c r="F27" s="184" t="s">
        <v>2132</v>
      </c>
      <c r="G27" s="184" t="s">
        <v>2133</v>
      </c>
      <c r="H27" s="185" t="s">
        <v>2134</v>
      </c>
      <c r="J27" s="54" t="str">
        <f t="shared" si="3"/>
        <v>Yes</v>
      </c>
      <c r="L27" s="3"/>
      <c r="M27" s="3">
        <f t="shared" si="1"/>
        <v>1</v>
      </c>
      <c r="N27" s="3">
        <f t="shared" si="1"/>
        <v>1</v>
      </c>
      <c r="O27" s="3">
        <f t="shared" si="2"/>
        <v>1</v>
      </c>
      <c r="P27" s="3">
        <f t="shared" si="4"/>
        <v>1</v>
      </c>
      <c r="Q27" s="3"/>
    </row>
    <row r="28" spans="2:17" ht="30" customHeight="1" x14ac:dyDescent="0.25">
      <c r="C28" s="391" t="s">
        <v>389</v>
      </c>
      <c r="D28" s="392"/>
      <c r="E28" s="184" t="s">
        <v>2117</v>
      </c>
      <c r="F28" s="184" t="s">
        <v>2135</v>
      </c>
      <c r="G28" s="184" t="s">
        <v>2136</v>
      </c>
      <c r="H28" s="185" t="s">
        <v>2115</v>
      </c>
      <c r="J28" s="54" t="str">
        <f t="shared" si="3"/>
        <v>Yes</v>
      </c>
      <c r="L28" s="3"/>
      <c r="M28" s="3">
        <f t="shared" si="1"/>
        <v>1</v>
      </c>
      <c r="N28" s="3">
        <f t="shared" si="1"/>
        <v>1</v>
      </c>
      <c r="O28" s="3">
        <f t="shared" si="2"/>
        <v>1</v>
      </c>
      <c r="P28" s="3">
        <f t="shared" si="4"/>
        <v>1</v>
      </c>
      <c r="Q28" s="3"/>
    </row>
    <row r="29" spans="2:17" ht="30" customHeight="1" x14ac:dyDescent="0.25">
      <c r="C29" s="391" t="s">
        <v>390</v>
      </c>
      <c r="D29" s="392"/>
      <c r="E29" s="184" t="s">
        <v>2137</v>
      </c>
      <c r="F29" s="184" t="s">
        <v>2138</v>
      </c>
      <c r="G29" s="184" t="s">
        <v>2139</v>
      </c>
      <c r="H29" s="185" t="s">
        <v>2140</v>
      </c>
      <c r="J29" s="54" t="str">
        <f t="shared" si="3"/>
        <v>Yes</v>
      </c>
      <c r="L29" s="3"/>
      <c r="M29" s="3">
        <f t="shared" si="1"/>
        <v>1</v>
      </c>
      <c r="N29" s="3">
        <f t="shared" si="1"/>
        <v>1</v>
      </c>
      <c r="O29" s="3">
        <f t="shared" si="2"/>
        <v>1</v>
      </c>
      <c r="P29" s="3">
        <f t="shared" si="4"/>
        <v>1</v>
      </c>
      <c r="Q29" s="3"/>
    </row>
    <row r="30" spans="2:17" ht="30" customHeight="1" x14ac:dyDescent="0.25">
      <c r="B30" s="406" t="s">
        <v>391</v>
      </c>
      <c r="C30" s="393"/>
      <c r="D30" s="394"/>
      <c r="E30" s="184"/>
      <c r="F30" s="184"/>
      <c r="G30" s="184"/>
      <c r="H30" s="185"/>
      <c r="J30" s="196"/>
      <c r="L30" s="3"/>
      <c r="M30" s="3"/>
      <c r="N30" s="3"/>
      <c r="O30" s="3"/>
      <c r="P30" s="3"/>
      <c r="Q30" s="3"/>
    </row>
    <row r="31" spans="2:17" x14ac:dyDescent="0.25">
      <c r="B31" s="406"/>
      <c r="C31" s="393"/>
      <c r="D31" s="394"/>
      <c r="E31" s="184"/>
      <c r="F31" s="184"/>
      <c r="G31" s="184"/>
      <c r="H31" s="185"/>
      <c r="J31" s="196"/>
      <c r="L31" s="3"/>
      <c r="M31" s="3"/>
      <c r="N31" s="3"/>
      <c r="O31" s="3"/>
      <c r="P31" s="3"/>
      <c r="Q31" s="3"/>
    </row>
    <row r="32" spans="2:17" ht="30" customHeight="1" x14ac:dyDescent="0.25">
      <c r="B32" s="406"/>
      <c r="C32" s="401"/>
      <c r="D32" s="402"/>
      <c r="E32" s="186"/>
      <c r="F32" s="186"/>
      <c r="G32" s="186"/>
      <c r="H32" s="187"/>
      <c r="J32" s="196"/>
      <c r="L32" s="3"/>
      <c r="M32" s="3"/>
      <c r="N32" s="3"/>
      <c r="O32" s="3"/>
      <c r="P32" s="3"/>
      <c r="Q32" s="3"/>
    </row>
    <row r="33" spans="2:17" ht="25.15" customHeight="1" x14ac:dyDescent="0.25">
      <c r="B33" s="403"/>
      <c r="C33" s="403"/>
      <c r="D33" s="403"/>
      <c r="E33" s="403"/>
      <c r="F33" s="403"/>
      <c r="L33" s="3"/>
      <c r="M33" s="3"/>
      <c r="N33" s="3"/>
      <c r="O33" s="3"/>
      <c r="P33" s="3"/>
      <c r="Q33" s="3"/>
    </row>
    <row r="34" spans="2:17" x14ac:dyDescent="0.25">
      <c r="L34" s="3"/>
      <c r="M34" s="3"/>
      <c r="N34" s="3"/>
      <c r="O34" s="3"/>
      <c r="P34" s="3"/>
      <c r="Q34" s="3"/>
    </row>
    <row r="35" spans="2:17" ht="45" customHeight="1" x14ac:dyDescent="0.25">
      <c r="B35" s="395" t="s">
        <v>392</v>
      </c>
      <c r="C35" s="396"/>
      <c r="D35" s="396"/>
      <c r="E35" s="396"/>
      <c r="F35" s="396"/>
      <c r="L35" s="3"/>
      <c r="M35" s="3"/>
      <c r="N35" s="3"/>
      <c r="O35" s="3"/>
      <c r="P35" s="3"/>
      <c r="Q35" s="3"/>
    </row>
    <row r="36" spans="2:17" ht="15" customHeight="1" x14ac:dyDescent="0.25">
      <c r="L36" s="3"/>
      <c r="M36" s="3"/>
      <c r="N36" s="3"/>
      <c r="O36" s="3"/>
      <c r="P36" s="3"/>
      <c r="Q36" s="3"/>
    </row>
    <row r="37" spans="2:17" x14ac:dyDescent="0.25">
      <c r="B37" s="397" t="str">
        <f t="shared" ref="B37" ca="1" si="5">IF(L48=0,"Template Completed","Please see the Checklist below for further details on incomplete fields")</f>
        <v>Please see the Checklist below for further details on incomplete fields</v>
      </c>
      <c r="C37" s="397"/>
      <c r="D37" s="397"/>
      <c r="L37" s="3"/>
      <c r="M37" s="6"/>
      <c r="N37" s="6"/>
      <c r="O37" s="6"/>
      <c r="P37" s="3"/>
      <c r="Q37" s="3"/>
    </row>
    <row r="38" spans="2:17" x14ac:dyDescent="0.25">
      <c r="L38" s="3"/>
      <c r="M38" s="3"/>
      <c r="N38" s="3"/>
      <c r="O38" s="3"/>
      <c r="P38" s="3"/>
      <c r="Q38" s="3"/>
    </row>
    <row r="39" spans="2:17" x14ac:dyDescent="0.25">
      <c r="C39" s="2" t="s">
        <v>370</v>
      </c>
      <c r="E39" s="4"/>
      <c r="L39" s="3"/>
      <c r="M39" s="3"/>
      <c r="N39" s="3"/>
      <c r="O39" s="3"/>
      <c r="P39" s="3"/>
      <c r="Q39" s="3"/>
    </row>
    <row r="40" spans="2:17" x14ac:dyDescent="0.25">
      <c r="B40" s="20" t="s">
        <v>7</v>
      </c>
      <c r="C40" s="23" t="str">
        <f t="shared" ref="C40:C45" si="6">IF(L40=0,"Yes","No")</f>
        <v>Yes</v>
      </c>
      <c r="L40" s="3">
        <f>L9</f>
        <v>0</v>
      </c>
      <c r="M40" s="3"/>
      <c r="N40" s="3"/>
      <c r="O40" s="3"/>
      <c r="P40" s="3"/>
      <c r="Q40" s="3"/>
    </row>
    <row r="41" spans="2:17" x14ac:dyDescent="0.25">
      <c r="B41" s="20" t="s">
        <v>393</v>
      </c>
      <c r="C41" s="23" t="str">
        <f t="shared" si="6"/>
        <v>Yes</v>
      </c>
      <c r="L41" s="3">
        <f>'4. Capacity&amp;Demand'!Y61</f>
        <v>0</v>
      </c>
      <c r="M41" s="3"/>
      <c r="N41" s="3"/>
      <c r="O41" s="3"/>
      <c r="P41" s="3"/>
      <c r="Q41" s="3"/>
    </row>
    <row r="42" spans="2:17" x14ac:dyDescent="0.25">
      <c r="B42" s="20" t="s">
        <v>18</v>
      </c>
      <c r="C42" s="23" t="str">
        <f t="shared" si="6"/>
        <v>Yes</v>
      </c>
      <c r="L42" s="3">
        <f>'5. Income'!M7</f>
        <v>0</v>
      </c>
      <c r="M42" s="3"/>
      <c r="N42" s="3"/>
      <c r="O42" s="3"/>
      <c r="P42" s="3"/>
      <c r="Q42" s="3"/>
    </row>
    <row r="43" spans="2:17" x14ac:dyDescent="0.25">
      <c r="B43" s="20" t="s">
        <v>394</v>
      </c>
      <c r="C43" s="23" t="str">
        <f t="shared" ca="1" si="6"/>
        <v>No</v>
      </c>
      <c r="L43" s="3">
        <f ca="1">'6a. Expenditure'!AD25</f>
        <v>3</v>
      </c>
      <c r="M43" s="3"/>
      <c r="N43" s="3"/>
      <c r="O43" s="3"/>
      <c r="P43" s="3"/>
      <c r="Q43" s="3"/>
    </row>
    <row r="44" spans="2:17" x14ac:dyDescent="0.25">
      <c r="B44" s="20" t="s">
        <v>43</v>
      </c>
      <c r="C44" s="23" t="str">
        <f>IF(L44=0,"Yes","No")</f>
        <v>Yes</v>
      </c>
      <c r="L44" s="3">
        <f>'7. Metrics'!S5</f>
        <v>0</v>
      </c>
      <c r="M44" s="3"/>
      <c r="N44" s="3"/>
      <c r="O44" s="3"/>
      <c r="P44" s="3"/>
      <c r="Q44" s="3"/>
    </row>
    <row r="45" spans="2:17" x14ac:dyDescent="0.25">
      <c r="B45" s="20" t="s">
        <v>51</v>
      </c>
      <c r="C45" s="23" t="str">
        <f t="shared" si="6"/>
        <v>Yes</v>
      </c>
      <c r="L45" s="3">
        <f>'8. Planning Requirements'!O4</f>
        <v>0</v>
      </c>
      <c r="M45" s="3"/>
      <c r="N45" s="3"/>
      <c r="O45" s="3"/>
      <c r="P45" s="3"/>
      <c r="Q45" s="3"/>
    </row>
    <row r="46" spans="2:17" x14ac:dyDescent="0.25">
      <c r="L46" s="3"/>
      <c r="M46" s="3"/>
      <c r="N46" s="3"/>
      <c r="O46" s="3"/>
      <c r="P46" s="3"/>
      <c r="Q46" s="3"/>
    </row>
    <row r="47" spans="2:17" x14ac:dyDescent="0.25">
      <c r="B47" s="388" t="s">
        <v>395</v>
      </c>
      <c r="C47" s="388"/>
      <c r="D47" s="388"/>
      <c r="L47" s="6" t="s">
        <v>396</v>
      </c>
      <c r="M47" s="3"/>
      <c r="N47" s="3"/>
      <c r="O47" s="3"/>
      <c r="P47" s="3"/>
      <c r="Q47" s="3"/>
    </row>
    <row r="48" spans="2:17" x14ac:dyDescent="0.25">
      <c r="L48" s="3">
        <f ca="1">SUM(L40:L45)</f>
        <v>3</v>
      </c>
      <c r="M48" s="3"/>
      <c r="N48" s="3"/>
      <c r="O48" s="3"/>
      <c r="P48" s="3"/>
      <c r="Q48" s="3"/>
    </row>
    <row r="49" spans="4:17" x14ac:dyDescent="0.25">
      <c r="D49" s="21" t="s">
        <v>397</v>
      </c>
      <c r="L49" s="3"/>
      <c r="M49" s="3"/>
      <c r="N49" s="3"/>
      <c r="O49" s="3"/>
      <c r="P49" s="3"/>
      <c r="Q49" s="3"/>
    </row>
    <row r="50" spans="4:17" x14ac:dyDescent="0.25">
      <c r="L50" s="3"/>
      <c r="M50" s="3"/>
      <c r="N50" s="3"/>
      <c r="O50" s="3"/>
      <c r="P50" s="3"/>
      <c r="Q50" s="3"/>
    </row>
    <row r="51" spans="4:17" x14ac:dyDescent="0.25">
      <c r="L51" s="3"/>
      <c r="M51" s="3"/>
      <c r="N51" s="3"/>
      <c r="O51" s="3"/>
      <c r="P51" s="3"/>
      <c r="Q51" s="3"/>
    </row>
    <row r="52" spans="4:17" x14ac:dyDescent="0.25"/>
    <row r="53" spans="4:17" x14ac:dyDescent="0.25"/>
    <row r="54" spans="4:17" x14ac:dyDescent="0.25"/>
    <row r="55" spans="4:17" x14ac:dyDescent="0.25"/>
    <row r="56" spans="4:17" x14ac:dyDescent="0.25"/>
    <row r="57" spans="4:17" x14ac:dyDescent="0.25"/>
    <row r="58" spans="4:17" x14ac:dyDescent="0.25"/>
    <row r="59" spans="4:17" x14ac:dyDescent="0.25"/>
    <row r="60" spans="4:17" x14ac:dyDescent="0.25"/>
    <row r="61" spans="4:17" x14ac:dyDescent="0.25"/>
    <row r="62" spans="4:17" x14ac:dyDescent="0.25"/>
    <row r="63" spans="4:17" x14ac:dyDescent="0.25"/>
    <row r="64" spans="4:1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sheetData>
  <sheetProtection algorithmName="SHA-512" hashValue="45v72pgkguGPUN0npKvJFUhAx46lYHRsqIwgxYI9JrMWmtM+18vjjsP/LoBK4T2aWNQ5ujhldiezTVn6ES09NQ==" saltValue="GeTufcjXP7sYGZYaZf5lkA==" spinCount="100000" sheet="1" objects="1" scenarios="1" formatColumns="0" formatRows="0" autoFilter="0"/>
  <mergeCells count="31">
    <mergeCell ref="B18:C18"/>
    <mergeCell ref="B19:C19"/>
    <mergeCell ref="C31:D31"/>
    <mergeCell ref="C32:D32"/>
    <mergeCell ref="B33:F33"/>
    <mergeCell ref="D18:F18"/>
    <mergeCell ref="E19:H19"/>
    <mergeCell ref="B30:B32"/>
    <mergeCell ref="B47:D47"/>
    <mergeCell ref="C22:D22"/>
    <mergeCell ref="C23:D23"/>
    <mergeCell ref="C24:D24"/>
    <mergeCell ref="C25:D25"/>
    <mergeCell ref="C26:D26"/>
    <mergeCell ref="C27:D27"/>
    <mergeCell ref="C28:D28"/>
    <mergeCell ref="C29:D29"/>
    <mergeCell ref="C30:D30"/>
    <mergeCell ref="B35:F35"/>
    <mergeCell ref="B37:D37"/>
    <mergeCell ref="B7:C7"/>
    <mergeCell ref="B8:C8"/>
    <mergeCell ref="D15:F15"/>
    <mergeCell ref="D16:F16"/>
    <mergeCell ref="D14:F14"/>
    <mergeCell ref="B12:H12"/>
    <mergeCell ref="D17:F17"/>
    <mergeCell ref="B14:C14"/>
    <mergeCell ref="B15:C15"/>
    <mergeCell ref="B16:C16"/>
    <mergeCell ref="B17:C17"/>
  </mergeCells>
  <conditionalFormatting sqref="B37:D37">
    <cfRule type="expression" dxfId="46" priority="81">
      <formula>$L$48=0</formula>
    </cfRule>
  </conditionalFormatting>
  <conditionalFormatting sqref="C40:C45">
    <cfRule type="cellIs" dxfId="45" priority="42" operator="equal">
      <formula>"Yes"</formula>
    </cfRule>
  </conditionalFormatting>
  <conditionalFormatting sqref="D19">
    <cfRule type="expression" dxfId="44" priority="89">
      <formula>$D$18="No"</formula>
    </cfRule>
  </conditionalFormatting>
  <conditionalFormatting sqref="J14:J19">
    <cfRule type="cellIs" dxfId="43" priority="6" operator="equal">
      <formula>"Yes"</formula>
    </cfRule>
  </conditionalFormatting>
  <conditionalFormatting sqref="J23:J29">
    <cfRule type="cellIs" dxfId="42" priority="3" operator="equal">
      <formula>"Yes"</formula>
    </cfRule>
  </conditionalFormatting>
  <dataValidations count="1">
    <dataValidation type="date" operator="greaterThan" allowBlank="1" showInputMessage="1" showErrorMessage="1" error="Please enter a valid date after the submission date" sqref="D19" xr:uid="{5BA0F87C-7BCC-4834-8F8A-2FDB3BC333D2}">
      <formula1>P19</formula1>
    </dataValidation>
  </dataValidations>
  <hyperlinks>
    <hyperlink ref="B40" location="'2. Cover'!A59" display="2. Cover" xr:uid="{F1728203-E41B-4BBC-9D8D-A2F5F4DDF13A}"/>
    <hyperlink ref="B42" location="'2. Cover'!A84" display="5. Income" xr:uid="{F4DC530B-B1D0-4368-84B0-BA1994D65A9A}"/>
    <hyperlink ref="B43" location="'2. Cover'!A97" display="6. Expenditure" xr:uid="{5A03BF7F-E624-49DF-B6FF-981C5BE72003}"/>
    <hyperlink ref="B44" location="'2. Cover'!A152" display="8. Metrics" xr:uid="{358A302B-62E0-41B9-8A29-B27BD9BB81D6}"/>
    <hyperlink ref="B45" location="'2. Cover'!A164" display="9. Planning Requirements" xr:uid="{96A4D94B-DCA3-474B-A5D9-D7BB04E7CB05}"/>
    <hyperlink ref="D49" location="'2. Cover'!A1" display="^^ Link back to top" xr:uid="{5D99B5D7-846E-4D31-9F2A-9BFF2EE09ADF}"/>
    <hyperlink ref="B47:D47" location="'1. Guidance'!A1" display="&lt;&lt; Link to the Guidance sheet" xr:uid="{D35E4A52-30C8-473C-AA64-FB12D9FEE2AD}"/>
    <hyperlink ref="B35:F35" r:id="rId1" display="Question Completion - When all questions have been answered and the validation boxes below have turned green, please send the template to england.bettercaresupport@nhs.net saving the file as 'Name HWB' for example 'County Durham HWB'. Please also copy in your Better Care Manager." xr:uid="{ABA6890C-5A31-48FA-88A2-482CBCDC67FB}"/>
  </hyperlinks>
  <pageMargins left="0.7" right="0.7" top="0.75" bottom="0.75" header="0.3" footer="0.3"/>
  <pageSetup paperSize="9" scale="51" fitToHeight="0" orientation="portrait" r:id="rId2"/>
  <rowBreaks count="1" manualBreakCount="1">
    <brk id="34" max="8" man="1"/>
  </rowBreak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C9DF2C3-6023-49D4-A6F9-481508CBA008}">
          <x14:formula1>
            <xm:f>dropdownlists!$D$1:$D$3</xm:f>
          </x14:formula1>
          <xm:sqref>D18:F18</xm:sqref>
        </x14:dataValidation>
        <x14:dataValidation type="list" allowBlank="1" showInputMessage="1" showErrorMessage="1" error="Please select a Health and Wellbeing Board from the drop-down list" xr:uid="{00000000-0002-0000-0100-000000000000}">
          <x14:formula1>
            <xm:f>dropdownlists!$B$1:$B$153</xm:f>
          </x14:formula1>
          <xm:sqref>D14:F14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102"/>
  <sheetViews>
    <sheetView showGridLines="0" showRowColHeaders="0" topLeftCell="A10" workbookViewId="0">
      <selection activeCell="G30" sqref="G30"/>
    </sheetView>
  </sheetViews>
  <sheetFormatPr defaultColWidth="0" defaultRowHeight="15" zeroHeight="1" x14ac:dyDescent="0.25"/>
  <cols>
    <col min="1" max="1" width="4.7109375" customWidth="1"/>
    <col min="2" max="2" width="7.7109375" customWidth="1"/>
    <col min="3" max="3" width="36.7109375" customWidth="1"/>
    <col min="4" max="7" width="17" customWidth="1"/>
    <col min="8" max="10" width="14" customWidth="1"/>
    <col min="11" max="11" width="4.7109375" customWidth="1"/>
    <col min="12" max="16384" width="9.140625" hidden="1"/>
  </cols>
  <sheetData>
    <row r="1" spans="2:8" ht="14.45" customHeight="1" thickBot="1" x14ac:dyDescent="0.3"/>
    <row r="2" spans="2:8" ht="19.5" thickBot="1" x14ac:dyDescent="0.35">
      <c r="B2" s="379" t="str">
        <f>'2. Cover'!B7</f>
        <v>Better Care Fund 2023-25 Template</v>
      </c>
      <c r="C2" s="407"/>
      <c r="D2" s="407"/>
      <c r="E2" s="380"/>
    </row>
    <row r="3" spans="2:8" x14ac:dyDescent="0.25">
      <c r="B3" s="420" t="s">
        <v>398</v>
      </c>
      <c r="C3" s="420"/>
      <c r="D3" s="420"/>
      <c r="E3" s="4"/>
    </row>
    <row r="4" spans="2:8" x14ac:dyDescent="0.25"/>
    <row r="5" spans="2:8" x14ac:dyDescent="0.25">
      <c r="B5" s="424" t="s">
        <v>399</v>
      </c>
      <c r="C5" s="425"/>
      <c r="D5" s="430" t="str">
        <f>IF('Backsheet for muncher'!D9="&lt;Please select a Health and Wellbeing Board&gt;","Please select in '2. Cover' sheet",'Backsheet for muncher'!D9)</f>
        <v>North Tyneside</v>
      </c>
      <c r="E5" s="431"/>
      <c r="F5" s="431"/>
      <c r="G5" s="431"/>
      <c r="H5" s="432"/>
    </row>
    <row r="6" spans="2:8" x14ac:dyDescent="0.25"/>
    <row r="7" spans="2:8" ht="17.25" x14ac:dyDescent="0.3">
      <c r="B7" s="423" t="s">
        <v>400</v>
      </c>
      <c r="C7" s="423"/>
    </row>
    <row r="8" spans="2:8" ht="14.45" customHeight="1" x14ac:dyDescent="0.25"/>
    <row r="9" spans="2:8" ht="14.45" customHeight="1" x14ac:dyDescent="0.25">
      <c r="B9" s="426" t="s">
        <v>401</v>
      </c>
      <c r="C9" s="426"/>
    </row>
    <row r="10" spans="2:8" ht="14.45" customHeight="1" x14ac:dyDescent="0.25"/>
    <row r="11" spans="2:8" ht="14.45" customHeight="1" x14ac:dyDescent="0.25">
      <c r="B11" s="48" t="s">
        <v>402</v>
      </c>
      <c r="C11" s="49"/>
      <c r="D11" s="263" t="s">
        <v>403</v>
      </c>
      <c r="E11" s="264" t="s">
        <v>404</v>
      </c>
      <c r="F11" s="262" t="s">
        <v>405</v>
      </c>
      <c r="G11" s="300" t="s">
        <v>406</v>
      </c>
      <c r="H11" s="82" t="s">
        <v>407</v>
      </c>
    </row>
    <row r="12" spans="2:8" ht="14.45" customHeight="1" x14ac:dyDescent="0.25">
      <c r="B12" s="83" t="s">
        <v>408</v>
      </c>
      <c r="C12" s="259"/>
      <c r="D12" s="265">
        <f>'5. Income'!C24</f>
        <v>1869024</v>
      </c>
      <c r="E12" s="127">
        <f>'5. Income'!D24</f>
        <v>1869024</v>
      </c>
      <c r="F12" s="265">
        <f>ROUND('6a. Expenditure'!H32,0)</f>
        <v>1869024</v>
      </c>
      <c r="G12" s="297">
        <f>ROUND('6a. Expenditure'!M32,0)</f>
        <v>1869024</v>
      </c>
      <c r="H12" s="127">
        <f>ROUND(D12-F12,0)</f>
        <v>0</v>
      </c>
    </row>
    <row r="13" spans="2:8" ht="14.45" customHeight="1" x14ac:dyDescent="0.25">
      <c r="B13" s="85" t="s">
        <v>409</v>
      </c>
      <c r="C13" s="260"/>
      <c r="D13" s="266">
        <f>'5. Income'!C60</f>
        <v>20420346.771662164</v>
      </c>
      <c r="E13" s="128">
        <f>'5. Income'!D60</f>
        <v>21576138.398938242</v>
      </c>
      <c r="F13" s="266">
        <f>ROUND('6a. Expenditure'!H33,0)</f>
        <v>20420347</v>
      </c>
      <c r="G13" s="298">
        <f>ROUND('6a. Expenditure'!M33,0)</f>
        <v>21576138</v>
      </c>
      <c r="H13" s="128">
        <f>ROUND(D13-F13,0)</f>
        <v>0</v>
      </c>
    </row>
    <row r="14" spans="2:8" ht="14.45" customHeight="1" x14ac:dyDescent="0.25">
      <c r="B14" s="85" t="s">
        <v>410</v>
      </c>
      <c r="C14" s="260"/>
      <c r="D14" s="266">
        <f>'5. Income'!C41</f>
        <v>9578513.9661395401</v>
      </c>
      <c r="E14" s="128">
        <f>'5. Income'!D41</f>
        <v>9578514</v>
      </c>
      <c r="F14" s="266">
        <f>ROUND('6a. Expenditure'!H34,0)</f>
        <v>9578514</v>
      </c>
      <c r="G14" s="298">
        <f>ROUND('6a. Expenditure'!M34,0)</f>
        <v>9578514</v>
      </c>
      <c r="H14" s="128">
        <f>ROUND(D14-F14,0)</f>
        <v>0</v>
      </c>
    </row>
    <row r="15" spans="2:8" ht="14.45" customHeight="1" x14ac:dyDescent="0.25">
      <c r="B15" s="85" t="s">
        <v>411</v>
      </c>
      <c r="C15" s="260"/>
      <c r="D15" s="266">
        <f>'5. Income'!C49</f>
        <v>1257308</v>
      </c>
      <c r="E15" s="128">
        <f>'5. Income'!D49</f>
        <v>0</v>
      </c>
      <c r="F15" s="266">
        <f>ROUND('6a. Expenditure'!H35,0)</f>
        <v>1257308</v>
      </c>
      <c r="G15" s="298">
        <f>ROUND('6a. Expenditure'!M35,0)</f>
        <v>0</v>
      </c>
      <c r="H15" s="128">
        <f t="shared" ref="H15:H18" si="0">ROUND(D15-F15,0)</f>
        <v>0</v>
      </c>
    </row>
    <row r="16" spans="2:8" ht="14.45" customHeight="1" x14ac:dyDescent="0.25">
      <c r="B16" s="85" t="s">
        <v>412</v>
      </c>
      <c r="C16" s="260"/>
      <c r="D16" s="266">
        <f>'5. Income'!C76</f>
        <v>0</v>
      </c>
      <c r="E16" s="128">
        <f>'5. Income'!D76</f>
        <v>0</v>
      </c>
      <c r="F16" s="266">
        <f>ROUND('6a. Expenditure'!H36,0)</f>
        <v>0</v>
      </c>
      <c r="G16" s="298">
        <f>ROUND('6a. Expenditure'!M36,0)</f>
        <v>0</v>
      </c>
      <c r="H16" s="128">
        <f t="shared" si="0"/>
        <v>0</v>
      </c>
    </row>
    <row r="17" spans="2:8" ht="14.45" customHeight="1" x14ac:dyDescent="0.25">
      <c r="B17" s="85" t="s">
        <v>413</v>
      </c>
      <c r="C17" s="260"/>
      <c r="D17" s="266">
        <f>'5. Income'!C28</f>
        <v>1342892.7660161501</v>
      </c>
      <c r="E17" s="128">
        <f>'5. Income'!D28</f>
        <v>2229202</v>
      </c>
      <c r="F17" s="266">
        <f>ROUND('6a. Expenditure'!H37,0)</f>
        <v>1342893</v>
      </c>
      <c r="G17" s="298">
        <f>ROUND('6a. Expenditure'!M37,0)</f>
        <v>2229202</v>
      </c>
      <c r="H17" s="128">
        <f>IFERROR(ROUND(D17-F17,0),0)</f>
        <v>0</v>
      </c>
    </row>
    <row r="18" spans="2:8" ht="14.45" customHeight="1" x14ac:dyDescent="0.25">
      <c r="B18" s="85" t="s">
        <v>414</v>
      </c>
      <c r="C18" s="260"/>
      <c r="D18" s="266">
        <f>'5. Income'!C35</f>
        <v>863656</v>
      </c>
      <c r="E18" s="128">
        <f>'5. Income'!D35</f>
        <v>1433669</v>
      </c>
      <c r="F18" s="266">
        <f>ROUND('6a. Expenditure'!H38,0)</f>
        <v>863656</v>
      </c>
      <c r="G18" s="298">
        <f>ROUND('6a. Expenditure'!M38,0)</f>
        <v>1433669</v>
      </c>
      <c r="H18" s="128">
        <f t="shared" si="0"/>
        <v>0</v>
      </c>
    </row>
    <row r="19" spans="2:8" ht="19.899999999999999" customHeight="1" x14ac:dyDescent="0.25">
      <c r="B19" s="89" t="s">
        <v>396</v>
      </c>
      <c r="C19" s="261"/>
      <c r="D19" s="267">
        <f>SUM(D12:D18)</f>
        <v>35331741.503817856</v>
      </c>
      <c r="E19" s="129">
        <f>SUM(E12:E18)</f>
        <v>36686547.398938239</v>
      </c>
      <c r="F19" s="267">
        <f>SUM(F12:F18)</f>
        <v>35331742</v>
      </c>
      <c r="G19" s="299">
        <f>SUM(G12:G18)</f>
        <v>36686547</v>
      </c>
      <c r="H19" s="129">
        <f>ROUND(D19-F19,0)</f>
        <v>0</v>
      </c>
    </row>
    <row r="20" spans="2:8" x14ac:dyDescent="0.25"/>
    <row r="21" spans="2:8" x14ac:dyDescent="0.25">
      <c r="B21" s="426" t="s">
        <v>415</v>
      </c>
      <c r="C21" s="426"/>
    </row>
    <row r="22" spans="2:8" x14ac:dyDescent="0.25"/>
    <row r="23" spans="2:8" x14ac:dyDescent="0.25">
      <c r="B23" s="1" t="s">
        <v>416</v>
      </c>
      <c r="C23" s="1"/>
      <c r="D23" s="1"/>
      <c r="E23" s="1"/>
      <c r="F23" s="1"/>
      <c r="G23" s="1"/>
      <c r="H23" s="1"/>
    </row>
    <row r="24" spans="2:8" x14ac:dyDescent="0.25">
      <c r="B24" s="1"/>
      <c r="C24" s="1"/>
      <c r="D24" s="263" t="s">
        <v>417</v>
      </c>
      <c r="E24" s="264" t="s">
        <v>418</v>
      </c>
      <c r="F24" s="1"/>
      <c r="G24" s="1"/>
      <c r="H24" s="1"/>
    </row>
    <row r="25" spans="2:8" ht="19.899999999999999" customHeight="1" x14ac:dyDescent="0.25">
      <c r="B25" s="91" t="s">
        <v>419</v>
      </c>
      <c r="C25" s="92"/>
      <c r="D25" s="268">
        <f>ROUND('6a. Expenditure'!F45,0)</f>
        <v>5802883</v>
      </c>
      <c r="E25" s="269">
        <f>ROUND('6a. Expenditure'!K45,0)</f>
        <v>6131326</v>
      </c>
    </row>
    <row r="26" spans="2:8" ht="19.899999999999999" customHeight="1" x14ac:dyDescent="0.25">
      <c r="B26" s="93" t="s">
        <v>420</v>
      </c>
      <c r="C26" s="90"/>
      <c r="D26" s="270">
        <f>ROUND('6a. Expenditure'!H45,0)</f>
        <v>7412962</v>
      </c>
      <c r="E26" s="271">
        <f>ROUND('6a. Expenditure'!M45,0)</f>
        <v>7832535</v>
      </c>
      <c r="F26" s="52" t="str">
        <f>IF(D25&gt;(D26+1),"Planned spend is less than the minimum required spend","")</f>
        <v/>
      </c>
      <c r="G26" s="52"/>
    </row>
    <row r="27" spans="2:8" ht="14.45" customHeight="1" x14ac:dyDescent="0.25"/>
    <row r="28" spans="2:8" ht="14.45" customHeight="1" x14ac:dyDescent="0.25">
      <c r="B28" s="1" t="s">
        <v>421</v>
      </c>
      <c r="C28" s="1"/>
      <c r="D28" s="1"/>
      <c r="E28" s="1"/>
    </row>
    <row r="29" spans="2:8" ht="14.45" customHeight="1" x14ac:dyDescent="0.25">
      <c r="B29" s="1"/>
      <c r="C29" s="1"/>
      <c r="D29" s="263" t="s">
        <v>417</v>
      </c>
      <c r="E29" s="264" t="s">
        <v>418</v>
      </c>
    </row>
    <row r="30" spans="2:8" ht="19.899999999999999" customHeight="1" x14ac:dyDescent="0.25">
      <c r="B30" s="91" t="s">
        <v>419</v>
      </c>
      <c r="C30" s="92"/>
      <c r="D30" s="268">
        <f>ROUND('6a. Expenditure'!F46,0)</f>
        <v>13007385</v>
      </c>
      <c r="E30" s="269">
        <f>ROUND('6a. Expenditure'!K46,0)</f>
        <v>13743603</v>
      </c>
    </row>
    <row r="31" spans="2:8" ht="19.899999999999999" customHeight="1" x14ac:dyDescent="0.25">
      <c r="B31" s="93" t="s">
        <v>420</v>
      </c>
      <c r="C31" s="90"/>
      <c r="D31" s="270">
        <f>ROUND('6a. Expenditure'!H46,0)</f>
        <v>13007385</v>
      </c>
      <c r="E31" s="271">
        <f>ROUND('6a. Expenditure'!M46,0)</f>
        <v>13743603</v>
      </c>
      <c r="F31" s="52" t="str">
        <f>IF(D30&gt;(D31+1),"Planned spend is less than the minimum required spend","")</f>
        <v/>
      </c>
      <c r="G31" s="52"/>
    </row>
    <row r="32" spans="2:8" ht="14.45" customHeight="1" x14ac:dyDescent="0.25"/>
    <row r="33" spans="2:8" x14ac:dyDescent="0.25"/>
    <row r="34" spans="2:8" x14ac:dyDescent="0.25">
      <c r="B34" s="410" t="s">
        <v>422</v>
      </c>
      <c r="C34" s="410"/>
    </row>
    <row r="35" spans="2:8" x14ac:dyDescent="0.25"/>
    <row r="36" spans="2:8" x14ac:dyDescent="0.25"/>
    <row r="37" spans="2:8" ht="17.25" x14ac:dyDescent="0.3">
      <c r="B37" s="411" t="s">
        <v>423</v>
      </c>
      <c r="C37" s="411"/>
    </row>
    <row r="38" spans="2:8" x14ac:dyDescent="0.25"/>
    <row r="39" spans="2:8" ht="30" customHeight="1" x14ac:dyDescent="0.25">
      <c r="E39" s="94" t="str">
        <f>'7. Metrics'!F13</f>
        <v>2023-24 Q1
Plan</v>
      </c>
      <c r="F39" s="94" t="str">
        <f>'7. Metrics'!G13</f>
        <v>2023-24 Q2
Plan</v>
      </c>
      <c r="G39" s="94" t="str">
        <f>'7. Metrics'!H13</f>
        <v>2023-24 Q3
Plan</v>
      </c>
      <c r="H39" s="94" t="str">
        <f>'7. Metrics'!I13</f>
        <v>2023-24 Q4
Plan</v>
      </c>
    </row>
    <row r="40" spans="2:8" ht="45" customHeight="1" x14ac:dyDescent="0.25">
      <c r="B40" s="421" t="s">
        <v>424</v>
      </c>
      <c r="C40" s="439"/>
      <c r="D40" s="422"/>
      <c r="E40" s="132">
        <f>'7. Metrics'!F14</f>
        <v>282</v>
      </c>
      <c r="F40" s="132">
        <f>'7. Metrics'!G14</f>
        <v>246</v>
      </c>
      <c r="G40" s="132">
        <f>'7. Metrics'!H14</f>
        <v>303</v>
      </c>
      <c r="H40" s="132">
        <f>'7. Metrics'!I14</f>
        <v>284</v>
      </c>
    </row>
    <row r="41" spans="2:8" x14ac:dyDescent="0.25"/>
    <row r="42" spans="2:8" x14ac:dyDescent="0.25"/>
    <row r="43" spans="2:8" ht="17.25" x14ac:dyDescent="0.3">
      <c r="B43" s="411" t="s">
        <v>425</v>
      </c>
      <c r="C43" s="411"/>
    </row>
    <row r="44" spans="2:8" x14ac:dyDescent="0.25"/>
    <row r="45" spans="2:8" ht="30" customHeight="1" x14ac:dyDescent="0.25">
      <c r="E45" s="94" t="s">
        <v>426</v>
      </c>
      <c r="F45" s="96" t="s">
        <v>427</v>
      </c>
    </row>
    <row r="46" spans="2:8" ht="42" customHeight="1" x14ac:dyDescent="0.25">
      <c r="B46" s="433" t="s">
        <v>428</v>
      </c>
      <c r="C46" s="434"/>
      <c r="D46" s="328" t="s">
        <v>429</v>
      </c>
      <c r="E46" s="331">
        <f>'7. Metrics'!H21</f>
        <v>3171</v>
      </c>
      <c r="F46" s="332">
        <f>'7. Metrics'!I21</f>
        <v>3171</v>
      </c>
    </row>
    <row r="47" spans="2:8" ht="42" customHeight="1" x14ac:dyDescent="0.25">
      <c r="B47" s="435"/>
      <c r="C47" s="436"/>
      <c r="D47" s="329" t="s">
        <v>430</v>
      </c>
      <c r="E47" s="333">
        <f>'7. Metrics'!H22</f>
        <v>1370</v>
      </c>
      <c r="F47" s="334">
        <f>'7. Metrics'!I22</f>
        <v>1370</v>
      </c>
    </row>
    <row r="48" spans="2:8" ht="42" customHeight="1" x14ac:dyDescent="0.25">
      <c r="B48" s="437"/>
      <c r="C48" s="438"/>
      <c r="D48" s="330" t="s">
        <v>431</v>
      </c>
      <c r="E48" s="335">
        <f>'7. Metrics'!H23</f>
        <v>43213</v>
      </c>
      <c r="F48" s="336">
        <f>'7. Metrics'!I23</f>
        <v>43213</v>
      </c>
    </row>
    <row r="49" spans="2:8" x14ac:dyDescent="0.25"/>
    <row r="50" spans="2:8" ht="17.25" x14ac:dyDescent="0.3">
      <c r="B50" s="411" t="s">
        <v>432</v>
      </c>
      <c r="C50" s="411"/>
    </row>
    <row r="51" spans="2:8" x14ac:dyDescent="0.25"/>
    <row r="52" spans="2:8" ht="30" customHeight="1" x14ac:dyDescent="0.25">
      <c r="E52" s="94" t="str">
        <f>'7. Metrics'!F32</f>
        <v>2023-24 Q1
Plan</v>
      </c>
      <c r="F52" s="94" t="str">
        <f>'7. Metrics'!G32</f>
        <v>2023-24 Q2
Plan</v>
      </c>
      <c r="G52" s="94" t="str">
        <f>'7. Metrics'!H32</f>
        <v>2023-24 Q3
Plan</v>
      </c>
      <c r="H52" s="94" t="str">
        <f>'7. Metrics'!I32</f>
        <v>2023-24 Q4
Plan</v>
      </c>
    </row>
    <row r="53" spans="2:8" ht="60" customHeight="1" x14ac:dyDescent="0.25">
      <c r="B53" s="427" t="str">
        <f>'7. Metrics'!B29</f>
        <v>Percentage of people, resident in the HWB, who are discharged from acute hospital to their normal place of residence
(SUS data - available on the Better Care Exchange)</v>
      </c>
      <c r="C53" s="428"/>
      <c r="D53" s="429"/>
      <c r="E53" s="133">
        <f>'7. Metrics'!F33</f>
        <v>0.9</v>
      </c>
      <c r="F53" s="133">
        <f>'7. Metrics'!G33</f>
        <v>0.9</v>
      </c>
      <c r="G53" s="133">
        <f>'7. Metrics'!H33</f>
        <v>0.9</v>
      </c>
      <c r="H53" s="133">
        <f>'7. Metrics'!I33</f>
        <v>0.9</v>
      </c>
    </row>
    <row r="54" spans="2:8" x14ac:dyDescent="0.25"/>
    <row r="55" spans="2:8" x14ac:dyDescent="0.25"/>
    <row r="56" spans="2:8" x14ac:dyDescent="0.25"/>
    <row r="57" spans="2:8" ht="17.25" x14ac:dyDescent="0.3">
      <c r="B57" s="411" t="s">
        <v>433</v>
      </c>
      <c r="C57" s="411"/>
    </row>
    <row r="58" spans="2:8" x14ac:dyDescent="0.25"/>
    <row r="59" spans="2:8" ht="30" customHeight="1" x14ac:dyDescent="0.25">
      <c r="E59" s="94" t="str">
        <f>'7. Metrics'!F40</f>
        <v>2021-22 Actual</v>
      </c>
      <c r="F59" s="96" t="str">
        <f>'7. Metrics'!I40</f>
        <v>2023-24 Plan</v>
      </c>
    </row>
    <row r="60" spans="2:8" ht="60" customHeight="1" x14ac:dyDescent="0.25">
      <c r="B60" s="421" t="s">
        <v>434</v>
      </c>
      <c r="C60" s="422"/>
      <c r="D60" s="95" t="s">
        <v>435</v>
      </c>
      <c r="E60" s="134">
        <f>IFERROR('7. Metrics'!F41,"")</f>
        <v>497.08082252807804</v>
      </c>
      <c r="F60" s="135">
        <f>IFERROR('7. Metrics'!I41,"")</f>
        <v>762.68676375028076</v>
      </c>
    </row>
    <row r="61" spans="2:8" x14ac:dyDescent="0.25"/>
    <row r="62" spans="2:8" ht="17.25" x14ac:dyDescent="0.3">
      <c r="B62" s="411" t="s">
        <v>436</v>
      </c>
      <c r="C62" s="411"/>
    </row>
    <row r="63" spans="2:8" x14ac:dyDescent="0.25"/>
    <row r="64" spans="2:8" ht="30" customHeight="1" x14ac:dyDescent="0.25">
      <c r="E64" s="97" t="str">
        <f>'7. Metrics'!I50</f>
        <v>2023-24 Plan</v>
      </c>
    </row>
    <row r="65" spans="2:5" ht="60" customHeight="1" x14ac:dyDescent="0.25">
      <c r="B65" s="421" t="s">
        <v>437</v>
      </c>
      <c r="C65" s="422"/>
      <c r="D65" s="95" t="s">
        <v>438</v>
      </c>
      <c r="E65" s="136">
        <f>IFERROR('7. Metrics'!I51,"")</f>
        <v>0.85</v>
      </c>
    </row>
    <row r="66" spans="2:5" x14ac:dyDescent="0.25"/>
    <row r="67" spans="2:5" x14ac:dyDescent="0.25">
      <c r="B67" s="410" t="s">
        <v>439</v>
      </c>
      <c r="C67" s="410"/>
    </row>
    <row r="68" spans="2:5" x14ac:dyDescent="0.25"/>
    <row r="69" spans="2:5" x14ac:dyDescent="0.25">
      <c r="B69" s="1" t="s">
        <v>440</v>
      </c>
      <c r="C69" s="1"/>
      <c r="D69" s="98" t="s">
        <v>441</v>
      </c>
      <c r="E69" s="98" t="s">
        <v>442</v>
      </c>
    </row>
    <row r="70" spans="2:5" ht="30" customHeight="1" x14ac:dyDescent="0.25">
      <c r="B70" s="412" t="s">
        <v>443</v>
      </c>
      <c r="C70" s="413"/>
      <c r="D70" s="99" t="s">
        <v>444</v>
      </c>
      <c r="E70" s="137" t="str">
        <f>IFERROR(IF('8. Planning Requirements'!$G8='8. Planning Requirements'!$N$7,"",'8. Planning Requirements'!$G8),"")</f>
        <v>Yes</v>
      </c>
    </row>
    <row r="71" spans="2:5" ht="30" customHeight="1" x14ac:dyDescent="0.25">
      <c r="B71" s="414"/>
      <c r="C71" s="415"/>
      <c r="D71" s="99" t="s">
        <v>445</v>
      </c>
      <c r="E71" s="137" t="str">
        <f>IFERROR(IF('8. Planning Requirements'!$G9='8. Planning Requirements'!$N$7,"",'8. Planning Requirements'!$G9),"")</f>
        <v>Yes</v>
      </c>
    </row>
    <row r="72" spans="2:5" ht="30" customHeight="1" x14ac:dyDescent="0.25">
      <c r="B72" s="416"/>
      <c r="C72" s="417"/>
      <c r="D72" s="99" t="s">
        <v>446</v>
      </c>
      <c r="E72" s="137" t="str">
        <f>IFERROR(IF('8. Planning Requirements'!$G10='8. Planning Requirements'!$N$7,"",'8. Planning Requirements'!$G10),"")</f>
        <v>Yes</v>
      </c>
    </row>
    <row r="73" spans="2:5" ht="30" customHeight="1" x14ac:dyDescent="0.25">
      <c r="B73" s="408" t="s">
        <v>447</v>
      </c>
      <c r="C73" s="409"/>
      <c r="D73" s="99" t="s">
        <v>448</v>
      </c>
      <c r="E73" s="137" t="str">
        <f>IFERROR(IF('8. Planning Requirements'!$G11='8. Planning Requirements'!$N$7,"",'8. Planning Requirements'!$G11),"")</f>
        <v>Yes</v>
      </c>
    </row>
    <row r="74" spans="2:5" ht="30" customHeight="1" x14ac:dyDescent="0.25">
      <c r="B74" s="408" t="s">
        <v>449</v>
      </c>
      <c r="C74" s="409"/>
      <c r="D74" s="99" t="s">
        <v>450</v>
      </c>
      <c r="E74" s="137" t="str">
        <f>IFERROR(IF('8. Planning Requirements'!$G13='8. Planning Requirements'!$N$7,"",'8. Planning Requirements'!$G13),"")</f>
        <v>Yes</v>
      </c>
    </row>
    <row r="75" spans="2:5" ht="30" customHeight="1" x14ac:dyDescent="0.25">
      <c r="B75" s="408" t="s">
        <v>451</v>
      </c>
      <c r="C75" s="409"/>
      <c r="D75" s="99" t="s">
        <v>452</v>
      </c>
      <c r="E75" s="137" t="str">
        <f>IFERROR(IF('8. Planning Requirements'!$G14='8. Planning Requirements'!$N$7,"",'8. Planning Requirements'!$G14),"")</f>
        <v>Yes</v>
      </c>
    </row>
    <row r="76" spans="2:5" ht="30" customHeight="1" x14ac:dyDescent="0.25">
      <c r="B76" s="418" t="s">
        <v>453</v>
      </c>
      <c r="C76" s="419"/>
      <c r="D76" s="99" t="s">
        <v>454</v>
      </c>
      <c r="E76" s="137" t="str">
        <f>IFERROR(IF('8. Planning Requirements'!$G15='8. Planning Requirements'!$N$7,"",'8. Planning Requirements'!$G15),"")</f>
        <v>Yes</v>
      </c>
    </row>
    <row r="77" spans="2:5" ht="30" customHeight="1" x14ac:dyDescent="0.25">
      <c r="B77" s="408" t="s">
        <v>455</v>
      </c>
      <c r="C77" s="409"/>
      <c r="D77" s="99" t="s">
        <v>456</v>
      </c>
      <c r="E77" s="137" t="str">
        <f>IFERROR(IF('8. Planning Requirements'!$G16='8. Planning Requirements'!$N$7,"",'8. Planning Requirements'!$G16),"")</f>
        <v>Yes</v>
      </c>
    </row>
    <row r="78" spans="2:5" x14ac:dyDescent="0.25"/>
    <row r="79" spans="2:5" x14ac:dyDescent="0.25"/>
    <row r="80" spans="2:5"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sheetData>
  <sheetProtection algorithmName="SHA-512" hashValue="y1sStfZg2E1e4LES5iUNj1KGzxZ1+3g/51h7fjL1ZxkuCNcYqzdpXs9qavA7wrhi5b6jHXMPNS2Ldd1c6aC3nw==" saltValue="qLcOoyHTufiOF1/3SMzafA==" spinCount="100000" sheet="1" objects="1" scenarios="1" formatColumns="0" formatRows="0" autoFilter="0"/>
  <mergeCells count="25">
    <mergeCell ref="B53:D53"/>
    <mergeCell ref="D5:H5"/>
    <mergeCell ref="B43:C43"/>
    <mergeCell ref="B46:C48"/>
    <mergeCell ref="B21:C21"/>
    <mergeCell ref="B34:C34"/>
    <mergeCell ref="B37:C37"/>
    <mergeCell ref="B40:D40"/>
    <mergeCell ref="B50:C50"/>
    <mergeCell ref="B2:E2"/>
    <mergeCell ref="B77:C77"/>
    <mergeCell ref="B67:C67"/>
    <mergeCell ref="B62:C62"/>
    <mergeCell ref="B57:C57"/>
    <mergeCell ref="B73:C73"/>
    <mergeCell ref="B74:C74"/>
    <mergeCell ref="B75:C75"/>
    <mergeCell ref="B70:C72"/>
    <mergeCell ref="B76:C76"/>
    <mergeCell ref="B3:D3"/>
    <mergeCell ref="B65:C65"/>
    <mergeCell ref="B60:C60"/>
    <mergeCell ref="B7:C7"/>
    <mergeCell ref="B5:C5"/>
    <mergeCell ref="B9:C9"/>
  </mergeCells>
  <conditionalFormatting sqref="D26:E26">
    <cfRule type="expression" dxfId="41" priority="3">
      <formula>($D$26+1)&lt;$D$25</formula>
    </cfRule>
  </conditionalFormatting>
  <conditionalFormatting sqref="D31:E31">
    <cfRule type="expression" dxfId="40" priority="1">
      <formula>($D$26+1)&lt;$D$25</formula>
    </cfRule>
  </conditionalFormatting>
  <conditionalFormatting sqref="H12:H14 H19">
    <cfRule type="cellIs" dxfId="39" priority="4" operator="lessThan">
      <formula>-1</formula>
    </cfRule>
  </conditionalFormatting>
  <hyperlinks>
    <hyperlink ref="B9:C9" location="'5. Income'!Print_Area" display="Income &gt;&gt;" xr:uid="{1017A70F-46D6-4B58-B2F2-12B3CCFD417A}"/>
    <hyperlink ref="B34:C34" location="'7. Metrics'!Print_Area" display="Metrics &gt;&gt;" xr:uid="{062DE81B-4F26-4B74-93ED-5387298B0932}"/>
    <hyperlink ref="B67:C67" location="'8. Planning Requirements'!Print_Area" display="Planning Requirements &gt;&gt;" xr:uid="{09AFC3A4-A8AA-4D7B-BA8A-F624E8A3DD45}"/>
    <hyperlink ref="B21:C21" location="'6a. Expenditure'!Print_Area" display="Expenditure &gt;&gt;" xr:uid="{3A61AE62-D916-4620-8C08-F188E8D65E02}"/>
  </hyperlinks>
  <pageMargins left="0.7" right="0.7" top="0.75" bottom="0.75" header="0.3" footer="0.3"/>
  <pageSetup paperSize="9" scale="7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11EF6-CF56-4A45-ADED-13355FAEA5B5}">
  <sheetPr codeName="Sheet8" filterMode="1">
    <pageSetUpPr fitToPage="1"/>
  </sheetPr>
  <dimension ref="A1:Y1565"/>
  <sheetViews>
    <sheetView showGridLines="0" topLeftCell="G1525" zoomScale="96" zoomScaleNormal="96" workbookViewId="0">
      <selection activeCell="U1512" sqref="U1512"/>
    </sheetView>
  </sheetViews>
  <sheetFormatPr defaultColWidth="0" defaultRowHeight="0" customHeight="1" zeroHeight="1" x14ac:dyDescent="0.25"/>
  <cols>
    <col min="1" max="1" width="4.5703125" customWidth="1"/>
    <col min="2" max="2" width="4" customWidth="1"/>
    <col min="3" max="3" width="6.85546875" hidden="1" customWidth="1"/>
    <col min="4" max="4" width="6.7109375" hidden="1" customWidth="1"/>
    <col min="5" max="5" width="11" hidden="1" customWidth="1"/>
    <col min="6" max="6" width="63.5703125" customWidth="1"/>
    <col min="7" max="7" width="84.42578125" customWidth="1"/>
    <col min="8" max="8" width="11.7109375" customWidth="1"/>
    <col min="9" max="20" width="11.28515625" customWidth="1"/>
    <col min="21" max="23" width="15.7109375" customWidth="1"/>
    <col min="24" max="24" width="9.140625" customWidth="1"/>
    <col min="25" max="34" width="9.140625" hidden="1" customWidth="1"/>
    <col min="35" max="16384" width="9.140625" hidden="1"/>
  </cols>
  <sheetData>
    <row r="1" spans="6:13" ht="15.75" thickBot="1" x14ac:dyDescent="0.3"/>
    <row r="2" spans="6:13" ht="19.5" thickBot="1" x14ac:dyDescent="0.35">
      <c r="F2" s="379" t="s">
        <v>457</v>
      </c>
      <c r="G2" s="442"/>
      <c r="H2" s="206"/>
      <c r="I2" s="207"/>
      <c r="J2" s="207"/>
    </row>
    <row r="3" spans="6:13" ht="15" x14ac:dyDescent="0.25">
      <c r="F3" s="1" t="s">
        <v>458</v>
      </c>
      <c r="H3" s="4"/>
    </row>
    <row r="4" spans="6:13" ht="15" x14ac:dyDescent="0.25"/>
    <row r="5" spans="6:13" ht="15" x14ac:dyDescent="0.25">
      <c r="F5" t="s">
        <v>399</v>
      </c>
      <c r="G5" s="208" t="str">
        <f>IF('Backsheet for muncher'!D9="&lt;Please select a Health and Wellbeing Board&gt;","Please select in '2. Cover' sheet",'Backsheet for muncher'!D9)</f>
        <v>North Tyneside</v>
      </c>
      <c r="H5" s="209"/>
    </row>
    <row r="6" spans="6:13" ht="15" x14ac:dyDescent="0.25"/>
    <row r="7" spans="6:13" ht="15" x14ac:dyDescent="0.25">
      <c r="F7" s="1" t="s">
        <v>459</v>
      </c>
    </row>
    <row r="8" spans="6:13" ht="15" x14ac:dyDescent="0.25">
      <c r="F8" s="77" t="s">
        <v>460</v>
      </c>
    </row>
    <row r="9" spans="6:13" ht="16.5" customHeight="1" x14ac:dyDescent="0.25">
      <c r="F9" s="443" t="s">
        <v>461</v>
      </c>
      <c r="G9" s="444"/>
      <c r="H9" s="444"/>
      <c r="I9" s="444"/>
      <c r="J9" s="444"/>
      <c r="K9" s="444"/>
      <c r="L9" s="444"/>
      <c r="M9" s="445"/>
    </row>
    <row r="10" spans="6:13" ht="31.5" customHeight="1" x14ac:dyDescent="0.25">
      <c r="F10" s="446" t="s">
        <v>462</v>
      </c>
      <c r="G10" s="447"/>
      <c r="H10" s="447"/>
      <c r="I10" s="447"/>
      <c r="J10" s="447"/>
      <c r="K10" s="447"/>
      <c r="L10" s="447"/>
      <c r="M10" s="448"/>
    </row>
    <row r="11" spans="6:13" ht="14.25" customHeight="1" x14ac:dyDescent="0.25">
      <c r="F11" s="449"/>
      <c r="G11" s="450"/>
      <c r="H11" s="450"/>
      <c r="I11" s="450"/>
      <c r="J11" s="450"/>
      <c r="K11" s="450"/>
      <c r="L11" s="450"/>
      <c r="M11" s="451"/>
    </row>
    <row r="12" spans="6:13" ht="16.5" customHeight="1" x14ac:dyDescent="0.25">
      <c r="F12" s="452" t="s">
        <v>463</v>
      </c>
      <c r="G12" s="447"/>
      <c r="H12" s="447"/>
      <c r="I12" s="447"/>
      <c r="J12" s="447"/>
      <c r="K12" s="447"/>
      <c r="L12" s="447"/>
      <c r="M12" s="448"/>
    </row>
    <row r="13" spans="6:13" ht="16.5" customHeight="1" x14ac:dyDescent="0.25">
      <c r="F13" s="446" t="s">
        <v>464</v>
      </c>
      <c r="G13" s="447"/>
      <c r="H13" s="447"/>
      <c r="I13" s="447"/>
      <c r="J13" s="447"/>
      <c r="K13" s="447"/>
      <c r="L13" s="447"/>
      <c r="M13" s="448"/>
    </row>
    <row r="14" spans="6:13" ht="16.5" customHeight="1" x14ac:dyDescent="0.25">
      <c r="F14" s="446" t="s">
        <v>465</v>
      </c>
      <c r="G14" s="447"/>
      <c r="H14" s="447"/>
      <c r="I14" s="447"/>
      <c r="J14" s="447"/>
      <c r="K14" s="447"/>
      <c r="L14" s="447"/>
      <c r="M14" s="448"/>
    </row>
    <row r="15" spans="6:13" ht="16.5" customHeight="1" x14ac:dyDescent="0.25">
      <c r="F15" s="446" t="s">
        <v>466</v>
      </c>
      <c r="G15" s="447"/>
      <c r="H15" s="447"/>
      <c r="I15" s="447"/>
      <c r="J15" s="447"/>
      <c r="K15" s="447"/>
      <c r="L15" s="447"/>
      <c r="M15" s="448"/>
    </row>
    <row r="16" spans="6:13" ht="16.5" customHeight="1" x14ac:dyDescent="0.25">
      <c r="F16" s="446" t="s">
        <v>467</v>
      </c>
      <c r="G16" s="447"/>
      <c r="H16" s="447"/>
      <c r="I16" s="447"/>
      <c r="J16" s="447"/>
      <c r="K16" s="447"/>
      <c r="L16" s="447"/>
      <c r="M16" s="448"/>
    </row>
    <row r="17" spans="6:13" ht="16.5" customHeight="1" x14ac:dyDescent="0.25">
      <c r="F17" s="470" t="s">
        <v>468</v>
      </c>
      <c r="G17" s="424"/>
      <c r="H17" s="424"/>
      <c r="I17" s="424"/>
      <c r="J17" s="424"/>
      <c r="K17" s="424"/>
      <c r="L17" s="424"/>
      <c r="M17" s="425"/>
    </row>
    <row r="18" spans="6:13" ht="16.5" customHeight="1" x14ac:dyDescent="0.25">
      <c r="F18" s="209"/>
      <c r="M18" s="351"/>
    </row>
    <row r="19" spans="6:13" ht="16.5" customHeight="1" x14ac:dyDescent="0.25">
      <c r="F19" s="446" t="s">
        <v>469</v>
      </c>
      <c r="G19" s="447"/>
      <c r="H19" s="447"/>
      <c r="I19" s="447"/>
      <c r="J19" s="447"/>
      <c r="K19" s="447"/>
      <c r="L19" s="447"/>
      <c r="M19" s="448"/>
    </row>
    <row r="20" spans="6:13" ht="16.5" customHeight="1" x14ac:dyDescent="0.25">
      <c r="F20" s="224"/>
      <c r="G20" s="225"/>
      <c r="H20" s="225"/>
      <c r="I20" s="225"/>
      <c r="J20" s="225"/>
      <c r="K20" s="225"/>
      <c r="L20" s="225"/>
      <c r="M20" s="226"/>
    </row>
    <row r="21" spans="6:13" ht="16.5" customHeight="1" x14ac:dyDescent="0.25">
      <c r="F21" s="227" t="s">
        <v>470</v>
      </c>
      <c r="M21" s="226"/>
    </row>
    <row r="22" spans="6:13" ht="35.25" customHeight="1" x14ac:dyDescent="0.25">
      <c r="F22" s="461" t="s">
        <v>471</v>
      </c>
      <c r="G22" s="462"/>
      <c r="H22" s="462"/>
      <c r="I22" s="462"/>
      <c r="J22" s="462"/>
      <c r="K22" s="462"/>
      <c r="L22" s="462"/>
      <c r="M22" s="463"/>
    </row>
    <row r="23" spans="6:13" ht="16.5" customHeight="1" x14ac:dyDescent="0.25">
      <c r="F23" s="464" t="s">
        <v>472</v>
      </c>
      <c r="G23" s="465"/>
      <c r="H23" s="465"/>
      <c r="I23" s="465"/>
      <c r="J23" s="465"/>
      <c r="K23" s="465"/>
      <c r="L23" s="465"/>
      <c r="M23" s="466"/>
    </row>
    <row r="24" spans="6:13" ht="16.5" customHeight="1" x14ac:dyDescent="0.25">
      <c r="F24" s="224" t="s">
        <v>473</v>
      </c>
      <c r="G24" s="229"/>
      <c r="H24" s="229"/>
      <c r="I24" s="229"/>
      <c r="J24" s="229"/>
      <c r="K24" s="229"/>
      <c r="L24" s="229"/>
      <c r="M24" s="230"/>
    </row>
    <row r="25" spans="6:13" ht="16.5" customHeight="1" x14ac:dyDescent="0.25">
      <c r="F25" s="228"/>
      <c r="G25" s="229"/>
      <c r="H25" s="229"/>
      <c r="I25" s="229"/>
      <c r="J25" s="229"/>
      <c r="K25" s="229"/>
      <c r="L25" s="229"/>
      <c r="M25" s="230"/>
    </row>
    <row r="26" spans="6:13" ht="16.5" customHeight="1" x14ac:dyDescent="0.25">
      <c r="F26" s="77" t="s">
        <v>474</v>
      </c>
      <c r="M26" s="305"/>
    </row>
    <row r="27" spans="6:13" ht="16.5" customHeight="1" x14ac:dyDescent="0.25">
      <c r="F27" s="467" t="s">
        <v>475</v>
      </c>
      <c r="G27" s="468"/>
      <c r="H27" s="468"/>
      <c r="I27" s="468"/>
      <c r="J27" s="468"/>
      <c r="K27" s="468"/>
      <c r="L27" s="468"/>
      <c r="M27" s="469"/>
    </row>
    <row r="28" spans="6:13" ht="16.5" customHeight="1" x14ac:dyDescent="0.25">
      <c r="F28" s="440" t="s">
        <v>476</v>
      </c>
      <c r="G28" s="387"/>
      <c r="H28" s="387"/>
      <c r="I28" s="387"/>
      <c r="J28" s="387"/>
      <c r="K28" s="387"/>
      <c r="L28" s="387"/>
      <c r="M28" s="441"/>
    </row>
    <row r="29" spans="6:13" ht="16.5" customHeight="1" x14ac:dyDescent="0.25">
      <c r="F29" s="440" t="s">
        <v>477</v>
      </c>
      <c r="G29" s="387"/>
      <c r="H29" s="387"/>
      <c r="I29" s="387"/>
      <c r="J29" s="387"/>
      <c r="K29" s="387"/>
      <c r="L29" s="387"/>
      <c r="M29" s="441"/>
    </row>
    <row r="30" spans="6:13" ht="16.5" customHeight="1" x14ac:dyDescent="0.25">
      <c r="F30" s="440" t="s">
        <v>478</v>
      </c>
      <c r="G30" s="387"/>
      <c r="H30" s="387"/>
      <c r="I30" s="387"/>
      <c r="J30" s="387"/>
      <c r="K30" s="387"/>
      <c r="L30" s="387"/>
      <c r="M30" s="441"/>
    </row>
    <row r="31" spans="6:13" ht="16.5" customHeight="1" x14ac:dyDescent="0.25">
      <c r="F31" s="286" t="s">
        <v>479</v>
      </c>
      <c r="G31" s="287"/>
      <c r="H31" s="287"/>
      <c r="I31" s="287"/>
      <c r="J31" s="287"/>
      <c r="K31" s="287"/>
      <c r="L31" s="287"/>
      <c r="M31" s="288"/>
    </row>
    <row r="32" spans="6:13" ht="16.5" customHeight="1" x14ac:dyDescent="0.25">
      <c r="F32" s="286" t="s">
        <v>480</v>
      </c>
      <c r="G32" s="287"/>
      <c r="H32" s="287"/>
      <c r="I32" s="287"/>
      <c r="J32" s="287"/>
      <c r="K32" s="287"/>
      <c r="L32" s="287"/>
      <c r="M32" s="288"/>
    </row>
    <row r="33" spans="6:13" ht="16.5" customHeight="1" x14ac:dyDescent="0.25">
      <c r="F33" s="286" t="s">
        <v>481</v>
      </c>
      <c r="G33" s="287"/>
      <c r="H33" s="287"/>
      <c r="I33" s="287"/>
      <c r="J33" s="287"/>
      <c r="K33" s="287"/>
      <c r="L33" s="287"/>
      <c r="M33" s="288"/>
    </row>
    <row r="34" spans="6:13" ht="16.5" customHeight="1" x14ac:dyDescent="0.25">
      <c r="F34" s="440" t="s">
        <v>482</v>
      </c>
      <c r="G34" s="387"/>
      <c r="H34" s="387"/>
      <c r="I34" s="387"/>
      <c r="J34" s="387"/>
      <c r="K34" s="387"/>
      <c r="L34" s="387"/>
      <c r="M34" s="441"/>
    </row>
    <row r="35" spans="6:13" ht="16.5" customHeight="1" x14ac:dyDescent="0.25">
      <c r="F35" s="286"/>
      <c r="G35" s="287"/>
      <c r="H35" s="287"/>
      <c r="I35" s="287"/>
      <c r="J35" s="287"/>
      <c r="K35" s="287"/>
      <c r="L35" s="287"/>
      <c r="M35" s="288"/>
    </row>
    <row r="36" spans="6:13" ht="16.5" customHeight="1" x14ac:dyDescent="0.25">
      <c r="F36" s="440" t="s">
        <v>483</v>
      </c>
      <c r="G36" s="387"/>
      <c r="H36" s="387"/>
      <c r="I36" s="387"/>
      <c r="J36" s="387"/>
      <c r="K36" s="387"/>
      <c r="L36" s="387"/>
      <c r="M36" s="441"/>
    </row>
    <row r="37" spans="6:13" ht="16.5" customHeight="1" x14ac:dyDescent="0.25">
      <c r="F37" s="440" t="s">
        <v>484</v>
      </c>
      <c r="G37" s="387"/>
      <c r="H37" s="387"/>
      <c r="I37" s="387"/>
      <c r="J37" s="387"/>
      <c r="K37" s="387"/>
      <c r="L37" s="387"/>
      <c r="M37" s="441"/>
    </row>
    <row r="38" spans="6:13" ht="16.5" customHeight="1" x14ac:dyDescent="0.25">
      <c r="F38" s="440" t="s">
        <v>485</v>
      </c>
      <c r="G38" s="387"/>
      <c r="H38" s="387"/>
      <c r="I38" s="387"/>
      <c r="J38" s="387"/>
      <c r="K38" s="387"/>
      <c r="L38" s="387"/>
      <c r="M38" s="441"/>
    </row>
    <row r="39" spans="6:13" ht="16.5" customHeight="1" x14ac:dyDescent="0.25">
      <c r="F39" s="440" t="s">
        <v>486</v>
      </c>
      <c r="G39" s="387"/>
      <c r="H39" s="387"/>
      <c r="I39" s="387"/>
      <c r="J39" s="387"/>
      <c r="K39" s="387"/>
      <c r="L39" s="387"/>
      <c r="M39" s="441"/>
    </row>
    <row r="40" spans="6:13" ht="29.25" customHeight="1" x14ac:dyDescent="0.25">
      <c r="F40" s="440" t="s">
        <v>487</v>
      </c>
      <c r="G40" s="387"/>
      <c r="H40" s="387"/>
      <c r="I40" s="387"/>
      <c r="J40" s="387"/>
      <c r="K40" s="387"/>
      <c r="L40" s="387"/>
      <c r="M40" s="441"/>
    </row>
    <row r="41" spans="6:13" ht="18" customHeight="1" x14ac:dyDescent="0.25">
      <c r="F41" s="286"/>
      <c r="G41" s="287"/>
      <c r="H41" s="287"/>
      <c r="I41" s="287"/>
      <c r="J41" s="287"/>
      <c r="K41" s="287"/>
      <c r="L41" s="287"/>
      <c r="M41" s="288"/>
    </row>
    <row r="42" spans="6:13" ht="16.5" customHeight="1" x14ac:dyDescent="0.25">
      <c r="F42" s="464" t="s">
        <v>488</v>
      </c>
      <c r="G42" s="465"/>
      <c r="H42" s="465"/>
      <c r="I42" s="465"/>
      <c r="J42" s="465"/>
      <c r="K42" s="465"/>
      <c r="L42" s="465"/>
      <c r="M42" s="466"/>
    </row>
    <row r="43" spans="6:13" ht="16.5" customHeight="1" x14ac:dyDescent="0.25">
      <c r="F43" s="77" t="s">
        <v>489</v>
      </c>
      <c r="M43" s="305"/>
    </row>
    <row r="44" spans="6:13" ht="16.5" customHeight="1" x14ac:dyDescent="0.25">
      <c r="F44" s="484" t="s">
        <v>490</v>
      </c>
      <c r="G44" s="485"/>
      <c r="H44" s="485"/>
      <c r="I44" s="485"/>
      <c r="J44" s="485"/>
      <c r="K44" s="485"/>
      <c r="L44" s="485"/>
      <c r="M44" s="486"/>
    </row>
    <row r="45" spans="6:13" ht="33.75" customHeight="1" x14ac:dyDescent="0.25">
      <c r="F45" s="440" t="s">
        <v>491</v>
      </c>
      <c r="G45" s="387"/>
      <c r="H45" s="387"/>
      <c r="I45" s="387"/>
      <c r="J45" s="387"/>
      <c r="K45" s="387"/>
      <c r="L45" s="387"/>
      <c r="M45" s="441"/>
    </row>
    <row r="46" spans="6:13" ht="16.5" customHeight="1" x14ac:dyDescent="0.25">
      <c r="F46" s="440" t="s">
        <v>492</v>
      </c>
      <c r="G46" s="387"/>
      <c r="H46" s="387"/>
      <c r="I46" s="387"/>
      <c r="J46" s="387"/>
      <c r="K46" s="387"/>
      <c r="L46" s="387"/>
      <c r="M46" s="441"/>
    </row>
    <row r="47" spans="6:13" ht="16.5" customHeight="1" x14ac:dyDescent="0.25">
      <c r="F47" s="440" t="s">
        <v>493</v>
      </c>
      <c r="G47" s="387"/>
      <c r="H47" s="387"/>
      <c r="I47" s="387"/>
      <c r="J47" s="387"/>
      <c r="K47" s="387"/>
      <c r="L47" s="387"/>
      <c r="M47" s="441"/>
    </row>
    <row r="48" spans="6:13" ht="16.5" customHeight="1" x14ac:dyDescent="0.25">
      <c r="F48" s="487" t="s">
        <v>494</v>
      </c>
      <c r="G48" s="488"/>
      <c r="H48" s="488"/>
      <c r="I48" s="488"/>
      <c r="J48" s="488"/>
      <c r="K48" s="488"/>
      <c r="L48" s="488"/>
      <c r="M48" s="489"/>
    </row>
    <row r="49" spans="6:25" ht="16.5" customHeight="1" x14ac:dyDescent="0.25">
      <c r="F49" s="232" t="s">
        <v>478</v>
      </c>
      <c r="G49" s="14"/>
      <c r="H49" s="14"/>
      <c r="I49" s="14"/>
      <c r="J49" s="14"/>
      <c r="K49" s="14"/>
      <c r="L49" s="14"/>
      <c r="M49" s="233"/>
    </row>
    <row r="50" spans="6:25" ht="16.5" customHeight="1" x14ac:dyDescent="0.25">
      <c r="F50" s="487" t="s">
        <v>495</v>
      </c>
      <c r="G50" s="488"/>
      <c r="H50" s="488"/>
      <c r="I50" s="488"/>
      <c r="J50" s="488"/>
      <c r="K50" s="488"/>
      <c r="L50" s="488"/>
      <c r="M50" s="489"/>
    </row>
    <row r="51" spans="6:25" ht="16.5" customHeight="1" x14ac:dyDescent="0.25">
      <c r="F51" s="232" t="s">
        <v>480</v>
      </c>
      <c r="G51" s="14"/>
      <c r="H51" s="14"/>
      <c r="I51" s="14"/>
      <c r="J51" s="14"/>
      <c r="K51" s="14"/>
      <c r="L51" s="14"/>
      <c r="M51" s="233"/>
    </row>
    <row r="52" spans="6:25" ht="16.5" customHeight="1" x14ac:dyDescent="0.25">
      <c r="F52" s="232" t="s">
        <v>481</v>
      </c>
      <c r="G52" s="14"/>
      <c r="H52" s="14"/>
      <c r="I52" s="14"/>
      <c r="J52" s="14"/>
      <c r="K52" s="14"/>
      <c r="L52" s="14"/>
      <c r="M52" s="233"/>
    </row>
    <row r="53" spans="6:25" ht="16.5" customHeight="1" x14ac:dyDescent="0.25">
      <c r="F53" s="232"/>
      <c r="G53" s="14"/>
      <c r="H53" s="14"/>
      <c r="I53" s="14"/>
      <c r="J53" s="14"/>
      <c r="K53" s="14"/>
      <c r="L53" s="14"/>
      <c r="M53" s="233"/>
    </row>
    <row r="54" spans="6:25" ht="16.5" customHeight="1" x14ac:dyDescent="0.25">
      <c r="F54" s="440" t="s">
        <v>483</v>
      </c>
      <c r="G54" s="387"/>
      <c r="H54" s="387"/>
      <c r="I54" s="387"/>
      <c r="J54" s="387"/>
      <c r="K54" s="387"/>
      <c r="L54" s="387"/>
      <c r="M54" s="441"/>
    </row>
    <row r="55" spans="6:25" ht="16.5" customHeight="1" x14ac:dyDescent="0.25">
      <c r="F55" s="440" t="s">
        <v>484</v>
      </c>
      <c r="G55" s="387"/>
      <c r="H55" s="387"/>
      <c r="I55" s="387"/>
      <c r="J55" s="387"/>
      <c r="K55" s="387"/>
      <c r="L55" s="387"/>
      <c r="M55" s="441"/>
    </row>
    <row r="56" spans="6:25" ht="16.5" customHeight="1" x14ac:dyDescent="0.25">
      <c r="F56" s="440" t="s">
        <v>485</v>
      </c>
      <c r="G56" s="387"/>
      <c r="H56" s="387"/>
      <c r="I56" s="387"/>
      <c r="J56" s="387"/>
      <c r="K56" s="387"/>
      <c r="L56" s="387"/>
      <c r="M56" s="441"/>
    </row>
    <row r="57" spans="6:25" ht="16.5" customHeight="1" x14ac:dyDescent="0.25">
      <c r="F57" s="440" t="s">
        <v>486</v>
      </c>
      <c r="G57" s="387"/>
      <c r="H57" s="387"/>
      <c r="I57" s="387"/>
      <c r="J57" s="387"/>
      <c r="K57" s="387"/>
      <c r="L57" s="387"/>
      <c r="M57" s="441"/>
    </row>
    <row r="58" spans="6:25" ht="31.5" customHeight="1" x14ac:dyDescent="0.25">
      <c r="F58" s="440" t="s">
        <v>496</v>
      </c>
      <c r="G58" s="387"/>
      <c r="H58" s="387"/>
      <c r="I58" s="387"/>
      <c r="J58" s="387"/>
      <c r="K58" s="387"/>
      <c r="L58" s="387"/>
      <c r="M58" s="441"/>
    </row>
    <row r="59" spans="6:25" ht="14.45" customHeight="1" x14ac:dyDescent="0.25">
      <c r="F59" s="286"/>
      <c r="G59" s="287"/>
      <c r="H59" s="287"/>
      <c r="I59" s="287"/>
      <c r="J59" s="287"/>
      <c r="K59" s="287"/>
      <c r="L59" s="287"/>
      <c r="M59" s="288"/>
    </row>
    <row r="60" spans="6:25" ht="21.6" customHeight="1" x14ac:dyDescent="0.25">
      <c r="F60" s="464" t="s">
        <v>488</v>
      </c>
      <c r="G60" s="465"/>
      <c r="H60" s="465"/>
      <c r="I60" s="465"/>
      <c r="J60" s="465"/>
      <c r="K60" s="465"/>
      <c r="L60" s="465"/>
      <c r="M60" s="466"/>
    </row>
    <row r="61" spans="6:25" ht="39" customHeight="1" x14ac:dyDescent="0.25">
      <c r="F61" s="457" t="s">
        <v>497</v>
      </c>
      <c r="G61" s="458"/>
      <c r="H61" s="458"/>
      <c r="I61" s="458"/>
      <c r="J61" s="458"/>
      <c r="K61" s="458"/>
      <c r="L61" s="458"/>
      <c r="M61" s="459"/>
      <c r="Y61">
        <f>Y62-Y68</f>
        <v>0</v>
      </c>
    </row>
    <row r="62" spans="6:25" ht="15" customHeight="1" x14ac:dyDescent="0.25">
      <c r="F62" s="210"/>
      <c r="G62" s="210"/>
      <c r="H62" s="210"/>
      <c r="I62" s="481" t="s">
        <v>498</v>
      </c>
      <c r="J62" s="481"/>
      <c r="K62" s="481"/>
      <c r="L62" s="277" t="s">
        <v>499</v>
      </c>
      <c r="M62" s="277" t="s">
        <v>500</v>
      </c>
      <c r="Y62">
        <f>COUNTA(Y69:Y72)</f>
        <v>4</v>
      </c>
    </row>
    <row r="63" spans="6:25" ht="15.75" hidden="1" x14ac:dyDescent="0.25">
      <c r="G63" t="s">
        <v>501</v>
      </c>
      <c r="H63" s="214">
        <v>44835</v>
      </c>
      <c r="I63" s="215">
        <v>44866</v>
      </c>
      <c r="J63" s="215">
        <v>44896</v>
      </c>
      <c r="K63" s="215">
        <v>44927</v>
      </c>
      <c r="L63" s="215">
        <v>44958</v>
      </c>
      <c r="M63" s="215">
        <v>44986</v>
      </c>
    </row>
    <row r="64" spans="6:25" ht="33" hidden="1" customHeight="1" x14ac:dyDescent="0.25">
      <c r="G64" s="213" t="s">
        <v>502</v>
      </c>
      <c r="H64" s="219">
        <f t="shared" ref="H64:M64" si="0">SUM(H$80:H$283)</f>
        <v>88</v>
      </c>
      <c r="I64" s="219">
        <f t="shared" si="0"/>
        <v>93</v>
      </c>
      <c r="J64" s="219">
        <f t="shared" si="0"/>
        <v>92</v>
      </c>
      <c r="K64" s="219">
        <f t="shared" si="0"/>
        <v>91</v>
      </c>
      <c r="L64" s="219">
        <f t="shared" si="0"/>
        <v>91</v>
      </c>
      <c r="M64" s="219">
        <f t="shared" si="0"/>
        <v>92</v>
      </c>
      <c r="N64" s="211">
        <f t="shared" ref="N64:S64" si="1">SUM(N80:N283)</f>
        <v>95</v>
      </c>
      <c r="O64" s="211">
        <f t="shared" si="1"/>
        <v>97</v>
      </c>
      <c r="P64" s="211">
        <f t="shared" si="1"/>
        <v>92</v>
      </c>
      <c r="Q64" s="211">
        <f t="shared" si="1"/>
        <v>87</v>
      </c>
      <c r="R64" s="211">
        <f t="shared" si="1"/>
        <v>92</v>
      </c>
      <c r="S64" s="211">
        <f t="shared" si="1"/>
        <v>93</v>
      </c>
    </row>
    <row r="65" spans="6:25" ht="33" hidden="1" customHeight="1" x14ac:dyDescent="0.25">
      <c r="G65" s="213" t="s">
        <v>503</v>
      </c>
      <c r="H65" s="219">
        <f t="shared" ref="H65:M65" si="2">SUM(H$284:H$487)</f>
        <v>137</v>
      </c>
      <c r="I65" s="219">
        <f t="shared" si="2"/>
        <v>145</v>
      </c>
      <c r="J65" s="219">
        <f t="shared" si="2"/>
        <v>143</v>
      </c>
      <c r="K65" s="219">
        <f t="shared" si="2"/>
        <v>142</v>
      </c>
      <c r="L65" s="219">
        <f t="shared" si="2"/>
        <v>141</v>
      </c>
      <c r="M65" s="219">
        <f t="shared" si="2"/>
        <v>143</v>
      </c>
    </row>
    <row r="66" spans="6:25" ht="33" hidden="1" customHeight="1" x14ac:dyDescent="0.25">
      <c r="G66" s="213" t="s">
        <v>504</v>
      </c>
      <c r="H66" s="219">
        <f t="shared" ref="H66:S66" si="3">SUM(H$488:H$691)</f>
        <v>58</v>
      </c>
      <c r="I66" s="219">
        <f t="shared" si="3"/>
        <v>60</v>
      </c>
      <c r="J66" s="219">
        <f t="shared" si="3"/>
        <v>60</v>
      </c>
      <c r="K66" s="219">
        <f t="shared" si="3"/>
        <v>59</v>
      </c>
      <c r="L66" s="219">
        <f t="shared" si="3"/>
        <v>59</v>
      </c>
      <c r="M66" s="219">
        <f t="shared" si="3"/>
        <v>60</v>
      </c>
      <c r="N66" s="211">
        <f t="shared" si="3"/>
        <v>62</v>
      </c>
      <c r="O66" s="211">
        <f t="shared" si="3"/>
        <v>66</v>
      </c>
      <c r="P66" s="211">
        <f t="shared" si="3"/>
        <v>61</v>
      </c>
      <c r="Q66" s="211">
        <f t="shared" si="3"/>
        <v>61</v>
      </c>
      <c r="R66" s="211">
        <f t="shared" si="3"/>
        <v>55</v>
      </c>
      <c r="S66" s="211">
        <f t="shared" si="3"/>
        <v>62</v>
      </c>
    </row>
    <row r="67" spans="6:25" ht="33" hidden="1" customHeight="1" x14ac:dyDescent="0.25">
      <c r="G67" s="213" t="s">
        <v>505</v>
      </c>
      <c r="H67" s="219" t="e">
        <f>SUM(#REF!)</f>
        <v>#REF!</v>
      </c>
      <c r="I67" s="219" t="e">
        <f>SUM(#REF!)</f>
        <v>#REF!</v>
      </c>
      <c r="J67" s="219" t="e">
        <f>SUM(#REF!)</f>
        <v>#REF!</v>
      </c>
      <c r="K67" s="219" t="e">
        <f>SUM(#REF!)</f>
        <v>#REF!</v>
      </c>
      <c r="L67" s="219" t="e">
        <f>SUM(#REF!)</f>
        <v>#REF!</v>
      </c>
      <c r="M67" s="219" t="e">
        <f>SUM(#REF!)</f>
        <v>#REF!</v>
      </c>
      <c r="N67" s="211" t="e">
        <f>SUM(#REF!)</f>
        <v>#REF!</v>
      </c>
      <c r="O67" s="211" t="e">
        <f>SUM(#REF!)</f>
        <v>#REF!</v>
      </c>
      <c r="P67" s="211" t="e">
        <f>SUM(#REF!)</f>
        <v>#REF!</v>
      </c>
      <c r="Q67" s="211" t="e">
        <f>SUM(#REF!)</f>
        <v>#REF!</v>
      </c>
      <c r="R67" s="211" t="e">
        <f>SUM(#REF!)</f>
        <v>#REF!</v>
      </c>
      <c r="S67" s="211" t="e">
        <f>SUM(#REF!)</f>
        <v>#REF!</v>
      </c>
    </row>
    <row r="68" spans="6:25" ht="15" x14ac:dyDescent="0.25">
      <c r="M68" s="197" t="s">
        <v>370</v>
      </c>
      <c r="Y68">
        <f>SUM(Y69:Y72)</f>
        <v>4</v>
      </c>
    </row>
    <row r="69" spans="6:25" ht="27" customHeight="1" x14ac:dyDescent="0.25">
      <c r="F69" s="475" t="s">
        <v>506</v>
      </c>
      <c r="G69" s="478" t="s">
        <v>2204</v>
      </c>
      <c r="L69" s="303">
        <v>3.1</v>
      </c>
      <c r="M69" s="47" t="str">
        <f>IF(Y69=1,"Yes","No")</f>
        <v>Yes</v>
      </c>
      <c r="Y69">
        <f>IF(_xlfn.CONCAT(H80:S1507)&lt;&gt;"",1,0)</f>
        <v>1</v>
      </c>
    </row>
    <row r="70" spans="6:25" ht="20.25" customHeight="1" x14ac:dyDescent="0.25">
      <c r="F70" s="476"/>
      <c r="G70" s="479"/>
      <c r="L70" s="304">
        <v>3.2</v>
      </c>
      <c r="M70" s="47" t="str">
        <f>IF(Y70=1,"Yes","No")</f>
        <v>Yes</v>
      </c>
      <c r="Y70">
        <f>IF(_xlfn.CONCAT(H1515:S1521)&lt;&gt;"",1,0)</f>
        <v>1</v>
      </c>
    </row>
    <row r="71" spans="6:25" ht="20.25" customHeight="1" x14ac:dyDescent="0.25">
      <c r="F71" s="476"/>
      <c r="G71" s="479"/>
      <c r="L71" s="303">
        <v>3.3</v>
      </c>
      <c r="M71" s="47" t="str">
        <f>IF(Y71=1,"Yes","No")</f>
        <v>Yes</v>
      </c>
      <c r="Y71">
        <f>IF(_xlfn.CONCAT(H1529:S1535)&lt;&gt;"",1,0)</f>
        <v>1</v>
      </c>
    </row>
    <row r="72" spans="6:25" ht="43.9" customHeight="1" x14ac:dyDescent="0.25">
      <c r="F72" s="477"/>
      <c r="G72" s="480"/>
      <c r="L72" s="304">
        <v>3.4</v>
      </c>
      <c r="M72" s="47" t="str">
        <f>IF(Y72=1,"Yes","No")</f>
        <v>Yes</v>
      </c>
      <c r="Y72">
        <f>IF(_xlfn.CONCAT(H1543:S1549)&lt;&gt;"",1,0)</f>
        <v>1</v>
      </c>
    </row>
    <row r="73" spans="6:25" ht="15" x14ac:dyDescent="0.25">
      <c r="I73" s="481" t="s">
        <v>507</v>
      </c>
      <c r="J73" s="481"/>
      <c r="K73" s="481"/>
      <c r="L73" s="302"/>
    </row>
    <row r="74" spans="6:25" ht="15" x14ac:dyDescent="0.25"/>
    <row r="75" spans="6:25" ht="15" x14ac:dyDescent="0.25"/>
    <row r="76" spans="6:25" ht="15.75" x14ac:dyDescent="0.25">
      <c r="F76" s="453" t="s">
        <v>460</v>
      </c>
      <c r="G76" s="454"/>
    </row>
    <row r="77" spans="6:25" ht="15" x14ac:dyDescent="0.25"/>
    <row r="78" spans="6:25" ht="15" x14ac:dyDescent="0.25">
      <c r="F78" s="212" t="s">
        <v>508</v>
      </c>
      <c r="G78" s="110" t="s">
        <v>509</v>
      </c>
      <c r="H78" s="231"/>
      <c r="I78" s="220"/>
      <c r="J78" s="220"/>
      <c r="K78" s="220"/>
      <c r="L78" s="220"/>
      <c r="M78" s="220"/>
      <c r="N78" s="220"/>
      <c r="O78" s="220"/>
      <c r="P78" s="220"/>
      <c r="Q78" s="220"/>
      <c r="R78" s="220"/>
      <c r="S78" s="220"/>
    </row>
    <row r="79" spans="6:25" ht="32.25" customHeight="1" thickBot="1" x14ac:dyDescent="0.3">
      <c r="F79" s="284" t="s">
        <v>510</v>
      </c>
      <c r="G79" s="216" t="s">
        <v>511</v>
      </c>
      <c r="H79" s="214">
        <v>45017</v>
      </c>
      <c r="I79" s="214">
        <v>45047</v>
      </c>
      <c r="J79" s="214">
        <v>45078</v>
      </c>
      <c r="K79" s="214">
        <v>45108</v>
      </c>
      <c r="L79" s="214">
        <v>45139</v>
      </c>
      <c r="M79" s="214">
        <v>45170</v>
      </c>
      <c r="N79" s="214">
        <v>45200</v>
      </c>
      <c r="O79" s="214">
        <v>45231</v>
      </c>
      <c r="P79" s="214">
        <v>45261</v>
      </c>
      <c r="Q79" s="214">
        <v>45292</v>
      </c>
      <c r="R79" s="214">
        <v>45323</v>
      </c>
      <c r="S79" s="214">
        <v>45352</v>
      </c>
    </row>
    <row r="80" spans="6:25" ht="16.5" hidden="1" customHeight="1" x14ac:dyDescent="0.25">
      <c r="F80" s="218" t="s">
        <v>512</v>
      </c>
      <c r="G80" s="455" t="s">
        <v>513</v>
      </c>
      <c r="H80" s="218"/>
      <c r="I80" s="218"/>
      <c r="J80" s="218"/>
      <c r="K80" s="218"/>
      <c r="L80" s="218"/>
      <c r="M80" s="218"/>
      <c r="N80" s="218"/>
      <c r="O80" s="218"/>
      <c r="P80" s="218"/>
      <c r="Q80" s="218"/>
      <c r="R80" s="218"/>
      <c r="S80" s="218"/>
    </row>
    <row r="81" spans="3:19" ht="16.5" hidden="1" customHeight="1" x14ac:dyDescent="0.25">
      <c r="C81">
        <v>0</v>
      </c>
      <c r="D81" t="s">
        <v>514</v>
      </c>
      <c r="E81" t="str">
        <f>C81&amp;D81</f>
        <v>05QT</v>
      </c>
      <c r="F81" s="218" t="s">
        <v>515</v>
      </c>
      <c r="G81" s="460"/>
      <c r="H81" s="218"/>
      <c r="I81" s="218"/>
      <c r="J81" s="218"/>
      <c r="K81" s="218"/>
      <c r="L81" s="218"/>
      <c r="M81" s="218"/>
      <c r="N81" s="218"/>
      <c r="O81" s="218"/>
      <c r="P81" s="218"/>
      <c r="Q81" s="218"/>
      <c r="R81" s="218"/>
      <c r="S81" s="218"/>
    </row>
    <row r="82" spans="3:19" ht="16.5" hidden="1" customHeight="1" x14ac:dyDescent="0.25">
      <c r="C82">
        <v>0</v>
      </c>
      <c r="D82" t="s">
        <v>516</v>
      </c>
      <c r="E82" t="str">
        <f t="shared" ref="E82:E145" si="4">C82&amp;D82</f>
        <v>0R0A</v>
      </c>
      <c r="F82" s="218" t="s">
        <v>517</v>
      </c>
      <c r="G82" s="460"/>
      <c r="H82" s="218"/>
      <c r="I82" s="218"/>
      <c r="J82" s="218"/>
      <c r="K82" s="218"/>
      <c r="L82" s="218"/>
      <c r="M82" s="218"/>
      <c r="N82" s="218"/>
      <c r="O82" s="218"/>
      <c r="P82" s="218"/>
      <c r="Q82" s="218"/>
      <c r="R82" s="218"/>
      <c r="S82" s="218"/>
    </row>
    <row r="83" spans="3:19" ht="16.5" hidden="1" customHeight="1" x14ac:dyDescent="0.25">
      <c r="C83">
        <v>0</v>
      </c>
      <c r="D83" t="s">
        <v>518</v>
      </c>
      <c r="E83" t="str">
        <f t="shared" si="4"/>
        <v>0R0B</v>
      </c>
      <c r="F83" s="218" t="s">
        <v>519</v>
      </c>
      <c r="G83" s="460"/>
      <c r="H83" s="218"/>
      <c r="I83" s="218"/>
      <c r="J83" s="218"/>
      <c r="K83" s="218"/>
      <c r="L83" s="218"/>
      <c r="M83" s="218"/>
      <c r="N83" s="218"/>
      <c r="O83" s="218"/>
      <c r="P83" s="218"/>
      <c r="Q83" s="218"/>
      <c r="R83" s="218"/>
      <c r="S83" s="218"/>
    </row>
    <row r="84" spans="3:19" ht="16.5" hidden="1" customHeight="1" x14ac:dyDescent="0.25">
      <c r="C84">
        <v>0</v>
      </c>
      <c r="D84" t="s">
        <v>520</v>
      </c>
      <c r="E84" t="str">
        <f t="shared" si="4"/>
        <v>0R0D</v>
      </c>
      <c r="F84" s="218" t="s">
        <v>521</v>
      </c>
      <c r="G84" s="460"/>
      <c r="H84" s="218"/>
      <c r="I84" s="218"/>
      <c r="J84" s="218"/>
      <c r="K84" s="218"/>
      <c r="L84" s="218"/>
      <c r="M84" s="218"/>
      <c r="N84" s="218"/>
      <c r="O84" s="218"/>
      <c r="P84" s="218"/>
      <c r="Q84" s="218"/>
      <c r="R84" s="218"/>
      <c r="S84" s="218"/>
    </row>
    <row r="85" spans="3:19" ht="16.5" hidden="1" customHeight="1" x14ac:dyDescent="0.25">
      <c r="C85">
        <v>0</v>
      </c>
      <c r="D85" t="s">
        <v>522</v>
      </c>
      <c r="E85" t="str">
        <f t="shared" si="4"/>
        <v>0R1F</v>
      </c>
      <c r="F85" s="218" t="s">
        <v>523</v>
      </c>
      <c r="G85" s="460"/>
      <c r="H85" s="218"/>
      <c r="I85" s="218"/>
      <c r="J85" s="218"/>
      <c r="K85" s="218"/>
      <c r="L85" s="218"/>
      <c r="M85" s="218"/>
      <c r="N85" s="218"/>
      <c r="O85" s="218"/>
      <c r="P85" s="218"/>
      <c r="Q85" s="218"/>
      <c r="R85" s="218"/>
      <c r="S85" s="218"/>
    </row>
    <row r="86" spans="3:19" ht="16.5" hidden="1" customHeight="1" x14ac:dyDescent="0.25">
      <c r="C86">
        <v>0</v>
      </c>
      <c r="D86" t="s">
        <v>524</v>
      </c>
      <c r="E86" t="str">
        <f t="shared" si="4"/>
        <v>0R1H</v>
      </c>
      <c r="F86" s="218" t="s">
        <v>525</v>
      </c>
      <c r="G86" s="460"/>
      <c r="H86" s="218"/>
      <c r="I86" s="218"/>
      <c r="J86" s="218"/>
      <c r="K86" s="218"/>
      <c r="L86" s="218"/>
      <c r="M86" s="218"/>
      <c r="N86" s="218"/>
      <c r="O86" s="218"/>
      <c r="P86" s="218"/>
      <c r="Q86" s="218"/>
      <c r="R86" s="218"/>
      <c r="S86" s="218"/>
    </row>
    <row r="87" spans="3:19" ht="16.5" hidden="1" customHeight="1" x14ac:dyDescent="0.25">
      <c r="C87">
        <v>0</v>
      </c>
      <c r="D87" t="s">
        <v>526</v>
      </c>
      <c r="E87" t="str">
        <f t="shared" si="4"/>
        <v>0R1K</v>
      </c>
      <c r="F87" s="218" t="s">
        <v>527</v>
      </c>
      <c r="G87" s="460"/>
      <c r="H87" s="218"/>
      <c r="I87" s="218"/>
      <c r="J87" s="218"/>
      <c r="K87" s="218"/>
      <c r="L87" s="218"/>
      <c r="M87" s="218"/>
      <c r="N87" s="218"/>
      <c r="O87" s="218"/>
      <c r="P87" s="218"/>
      <c r="Q87" s="218"/>
      <c r="R87" s="218"/>
      <c r="S87" s="218"/>
    </row>
    <row r="88" spans="3:19" ht="16.5" hidden="1" customHeight="1" x14ac:dyDescent="0.25">
      <c r="C88">
        <v>0</v>
      </c>
      <c r="D88" t="s">
        <v>528</v>
      </c>
      <c r="E88" t="str">
        <f t="shared" si="4"/>
        <v>0RA2</v>
      </c>
      <c r="F88" s="218" t="s">
        <v>529</v>
      </c>
      <c r="G88" s="460"/>
      <c r="H88" s="218"/>
      <c r="I88" s="218"/>
      <c r="J88" s="218"/>
      <c r="K88" s="218"/>
      <c r="L88" s="218"/>
      <c r="M88" s="218"/>
      <c r="N88" s="218"/>
      <c r="O88" s="218"/>
      <c r="P88" s="218"/>
      <c r="Q88" s="218"/>
      <c r="R88" s="218"/>
      <c r="S88" s="218"/>
    </row>
    <row r="89" spans="3:19" ht="16.5" hidden="1" customHeight="1" x14ac:dyDescent="0.25">
      <c r="C89">
        <v>0</v>
      </c>
      <c r="D89" t="s">
        <v>530</v>
      </c>
      <c r="E89" t="str">
        <f t="shared" si="4"/>
        <v>0RA3</v>
      </c>
      <c r="F89" s="218" t="s">
        <v>531</v>
      </c>
      <c r="G89" s="460"/>
      <c r="H89" s="218"/>
      <c r="I89" s="218"/>
      <c r="J89" s="218"/>
      <c r="K89" s="218"/>
      <c r="L89" s="218"/>
      <c r="M89" s="218"/>
      <c r="N89" s="218"/>
      <c r="O89" s="218"/>
      <c r="P89" s="218"/>
      <c r="Q89" s="218"/>
      <c r="R89" s="218"/>
      <c r="S89" s="218"/>
    </row>
    <row r="90" spans="3:19" ht="16.5" hidden="1" customHeight="1" x14ac:dyDescent="0.25">
      <c r="C90">
        <v>0</v>
      </c>
      <c r="D90" t="s">
        <v>532</v>
      </c>
      <c r="E90" t="str">
        <f t="shared" si="4"/>
        <v>0RA4</v>
      </c>
      <c r="F90" s="218" t="s">
        <v>533</v>
      </c>
      <c r="G90" s="460"/>
      <c r="H90" s="218"/>
      <c r="I90" s="218"/>
      <c r="J90" s="218"/>
      <c r="K90" s="218"/>
      <c r="L90" s="218"/>
      <c r="M90" s="218"/>
      <c r="N90" s="218"/>
      <c r="O90" s="218"/>
      <c r="P90" s="218"/>
      <c r="Q90" s="218"/>
      <c r="R90" s="218"/>
      <c r="S90" s="218"/>
    </row>
    <row r="91" spans="3:19" ht="16.5" hidden="1" customHeight="1" x14ac:dyDescent="0.25">
      <c r="C91">
        <v>0</v>
      </c>
      <c r="D91" t="s">
        <v>534</v>
      </c>
      <c r="E91" t="str">
        <f t="shared" si="4"/>
        <v>0RA7</v>
      </c>
      <c r="F91" s="218" t="s">
        <v>535</v>
      </c>
      <c r="G91" s="460"/>
      <c r="H91" s="218"/>
      <c r="I91" s="218"/>
      <c r="J91" s="218"/>
      <c r="K91" s="218"/>
      <c r="L91" s="218"/>
      <c r="M91" s="218"/>
      <c r="N91" s="344"/>
      <c r="O91" s="344"/>
      <c r="P91" s="344"/>
      <c r="Q91" s="344"/>
      <c r="R91" s="344"/>
      <c r="S91" s="344"/>
    </row>
    <row r="92" spans="3:19" ht="16.5" hidden="1" customHeight="1" x14ac:dyDescent="0.25">
      <c r="C92">
        <v>0</v>
      </c>
      <c r="D92" t="s">
        <v>536</v>
      </c>
      <c r="E92" t="str">
        <f t="shared" si="4"/>
        <v>0RA9</v>
      </c>
      <c r="F92" s="218" t="s">
        <v>537</v>
      </c>
      <c r="G92" s="460"/>
      <c r="H92" s="218"/>
      <c r="I92" s="218"/>
      <c r="J92" s="218"/>
      <c r="K92" s="218"/>
      <c r="L92" s="218"/>
      <c r="M92" s="218"/>
      <c r="N92" s="344"/>
      <c r="O92" s="344"/>
      <c r="P92" s="344"/>
      <c r="Q92" s="344"/>
      <c r="R92" s="344"/>
      <c r="S92" s="344"/>
    </row>
    <row r="93" spans="3:19" ht="16.5" hidden="1" customHeight="1" x14ac:dyDescent="0.25">
      <c r="C93">
        <v>0</v>
      </c>
      <c r="D93" t="s">
        <v>538</v>
      </c>
      <c r="E93" t="str">
        <f t="shared" si="4"/>
        <v>0RAE</v>
      </c>
      <c r="F93" s="218" t="s">
        <v>539</v>
      </c>
      <c r="G93" s="460"/>
      <c r="H93" s="218"/>
      <c r="I93" s="218"/>
      <c r="J93" s="218"/>
      <c r="K93" s="218"/>
      <c r="L93" s="218"/>
      <c r="M93" s="218"/>
      <c r="N93" s="344"/>
      <c r="O93" s="344"/>
      <c r="P93" s="344"/>
      <c r="Q93" s="344"/>
      <c r="R93" s="344"/>
      <c r="S93" s="344"/>
    </row>
    <row r="94" spans="3:19" ht="16.5" hidden="1" customHeight="1" x14ac:dyDescent="0.25">
      <c r="C94">
        <v>0</v>
      </c>
      <c r="D94" t="s">
        <v>540</v>
      </c>
      <c r="E94" t="str">
        <f t="shared" si="4"/>
        <v>0RAJ</v>
      </c>
      <c r="F94" s="218" t="s">
        <v>541</v>
      </c>
      <c r="G94" s="460"/>
      <c r="H94" s="218"/>
      <c r="I94" s="218"/>
      <c r="J94" s="218"/>
      <c r="K94" s="218"/>
      <c r="L94" s="218"/>
      <c r="M94" s="218"/>
      <c r="N94" s="344"/>
      <c r="O94" s="344"/>
      <c r="P94" s="344"/>
      <c r="Q94" s="344"/>
      <c r="R94" s="344"/>
      <c r="S94" s="344"/>
    </row>
    <row r="95" spans="3:19" ht="16.5" hidden="1" customHeight="1" x14ac:dyDescent="0.25">
      <c r="C95">
        <v>0</v>
      </c>
      <c r="D95" t="s">
        <v>542</v>
      </c>
      <c r="E95" t="str">
        <f t="shared" si="4"/>
        <v>0RAL</v>
      </c>
      <c r="F95" s="218" t="s">
        <v>543</v>
      </c>
      <c r="G95" s="460"/>
      <c r="H95" s="218"/>
      <c r="I95" s="218"/>
      <c r="J95" s="218"/>
      <c r="K95" s="218"/>
      <c r="L95" s="218"/>
      <c r="M95" s="218"/>
      <c r="N95" s="344"/>
      <c r="O95" s="344"/>
      <c r="P95" s="344"/>
      <c r="Q95" s="344"/>
      <c r="R95" s="344"/>
      <c r="S95" s="344"/>
    </row>
    <row r="96" spans="3:19" ht="16.5" hidden="1" customHeight="1" x14ac:dyDescent="0.25">
      <c r="C96">
        <v>0</v>
      </c>
      <c r="D96" t="s">
        <v>544</v>
      </c>
      <c r="E96" t="str">
        <f t="shared" si="4"/>
        <v>0RAN</v>
      </c>
      <c r="F96" s="218" t="s">
        <v>545</v>
      </c>
      <c r="G96" s="460"/>
      <c r="H96" s="218"/>
      <c r="I96" s="218"/>
      <c r="J96" s="218"/>
      <c r="K96" s="218"/>
      <c r="L96" s="218"/>
      <c r="M96" s="218"/>
      <c r="N96" s="344"/>
      <c r="O96" s="344"/>
      <c r="P96" s="344"/>
      <c r="Q96" s="344"/>
      <c r="R96" s="344"/>
      <c r="S96" s="344"/>
    </row>
    <row r="97" spans="3:19" ht="16.5" hidden="1" customHeight="1" x14ac:dyDescent="0.25">
      <c r="C97">
        <v>0</v>
      </c>
      <c r="D97" t="s">
        <v>546</v>
      </c>
      <c r="E97" t="str">
        <f t="shared" si="4"/>
        <v>0RAP</v>
      </c>
      <c r="F97" s="218" t="s">
        <v>547</v>
      </c>
      <c r="G97" s="460"/>
      <c r="H97" s="218"/>
      <c r="I97" s="218"/>
      <c r="J97" s="218"/>
      <c r="K97" s="218"/>
      <c r="L97" s="218"/>
      <c r="M97" s="218"/>
      <c r="N97" s="344"/>
      <c r="O97" s="344"/>
      <c r="P97" s="344"/>
      <c r="Q97" s="344"/>
      <c r="R97" s="344"/>
      <c r="S97" s="344"/>
    </row>
    <row r="98" spans="3:19" ht="16.5" hidden="1" customHeight="1" x14ac:dyDescent="0.25">
      <c r="C98">
        <v>0</v>
      </c>
      <c r="D98" t="s">
        <v>548</v>
      </c>
      <c r="E98" t="str">
        <f t="shared" si="4"/>
        <v>0RAS</v>
      </c>
      <c r="F98" s="218" t="s">
        <v>549</v>
      </c>
      <c r="G98" s="460"/>
      <c r="H98" s="218"/>
      <c r="I98" s="218"/>
      <c r="J98" s="218"/>
      <c r="K98" s="218"/>
      <c r="L98" s="218"/>
      <c r="M98" s="218"/>
      <c r="N98" s="344"/>
      <c r="O98" s="344"/>
      <c r="P98" s="344"/>
      <c r="Q98" s="344"/>
      <c r="R98" s="344"/>
      <c r="S98" s="344"/>
    </row>
    <row r="99" spans="3:19" ht="16.5" hidden="1" customHeight="1" x14ac:dyDescent="0.25">
      <c r="C99">
        <v>0</v>
      </c>
      <c r="D99" t="s">
        <v>550</v>
      </c>
      <c r="E99" t="str">
        <f t="shared" si="4"/>
        <v>0RAX</v>
      </c>
      <c r="F99" s="218" t="s">
        <v>551</v>
      </c>
      <c r="G99" s="460"/>
      <c r="H99" s="218"/>
      <c r="I99" s="218"/>
      <c r="J99" s="218"/>
      <c r="K99" s="218"/>
      <c r="L99" s="218"/>
      <c r="M99" s="218"/>
      <c r="N99" s="344"/>
      <c r="O99" s="344"/>
      <c r="P99" s="344"/>
      <c r="Q99" s="344"/>
      <c r="R99" s="344"/>
      <c r="S99" s="344"/>
    </row>
    <row r="100" spans="3:19" ht="16.5" hidden="1" customHeight="1" x14ac:dyDescent="0.25">
      <c r="C100">
        <v>0</v>
      </c>
      <c r="D100" t="s">
        <v>552</v>
      </c>
      <c r="E100" t="str">
        <f t="shared" si="4"/>
        <v>0RBA</v>
      </c>
      <c r="F100" s="218" t="s">
        <v>553</v>
      </c>
      <c r="G100" s="460"/>
      <c r="H100" s="218"/>
      <c r="I100" s="218"/>
      <c r="J100" s="218"/>
      <c r="K100" s="218"/>
      <c r="L100" s="218"/>
      <c r="M100" s="218"/>
      <c r="N100" s="344"/>
      <c r="O100" s="344"/>
      <c r="P100" s="344"/>
      <c r="Q100" s="344"/>
      <c r="R100" s="344"/>
      <c r="S100" s="344"/>
    </row>
    <row r="101" spans="3:19" ht="16.5" hidden="1" customHeight="1" x14ac:dyDescent="0.25">
      <c r="C101">
        <v>0</v>
      </c>
      <c r="D101" t="s">
        <v>554</v>
      </c>
      <c r="E101" t="str">
        <f t="shared" si="4"/>
        <v>0RBB</v>
      </c>
      <c r="F101" s="218" t="s">
        <v>555</v>
      </c>
      <c r="G101" s="460"/>
      <c r="H101" s="218"/>
      <c r="I101" s="218"/>
      <c r="J101" s="218"/>
      <c r="K101" s="218"/>
      <c r="L101" s="218"/>
      <c r="M101" s="218"/>
      <c r="N101" s="344"/>
      <c r="O101" s="344"/>
      <c r="P101" s="344"/>
      <c r="Q101" s="344"/>
      <c r="R101" s="344"/>
      <c r="S101" s="344"/>
    </row>
    <row r="102" spans="3:19" ht="16.5" hidden="1" customHeight="1" x14ac:dyDescent="0.25">
      <c r="C102">
        <v>0</v>
      </c>
      <c r="D102" t="s">
        <v>556</v>
      </c>
      <c r="E102" t="str">
        <f t="shared" si="4"/>
        <v>0RBD</v>
      </c>
      <c r="F102" s="218" t="s">
        <v>557</v>
      </c>
      <c r="G102" s="460"/>
      <c r="H102" s="218"/>
      <c r="I102" s="218"/>
      <c r="J102" s="218"/>
      <c r="K102" s="218"/>
      <c r="L102" s="218"/>
      <c r="M102" s="218"/>
      <c r="N102" s="344"/>
      <c r="O102" s="344"/>
      <c r="P102" s="344"/>
      <c r="Q102" s="344"/>
      <c r="R102" s="344"/>
      <c r="S102" s="344"/>
    </row>
    <row r="103" spans="3:19" ht="16.5" hidden="1" customHeight="1" x14ac:dyDescent="0.25">
      <c r="C103">
        <v>0</v>
      </c>
      <c r="D103" t="s">
        <v>558</v>
      </c>
      <c r="E103" t="str">
        <f t="shared" si="4"/>
        <v>0RBF</v>
      </c>
      <c r="F103" s="218" t="s">
        <v>559</v>
      </c>
      <c r="G103" s="460"/>
      <c r="H103" s="218"/>
      <c r="I103" s="218"/>
      <c r="J103" s="218"/>
      <c r="K103" s="218"/>
      <c r="L103" s="218"/>
      <c r="M103" s="218"/>
      <c r="N103" s="344"/>
      <c r="O103" s="344"/>
      <c r="P103" s="344"/>
      <c r="Q103" s="344"/>
      <c r="R103" s="344"/>
      <c r="S103" s="344"/>
    </row>
    <row r="104" spans="3:19" ht="16.5" hidden="1" customHeight="1" x14ac:dyDescent="0.25">
      <c r="C104">
        <v>0</v>
      </c>
      <c r="D104" t="s">
        <v>560</v>
      </c>
      <c r="E104" t="str">
        <f t="shared" si="4"/>
        <v>0RBK</v>
      </c>
      <c r="F104" s="218" t="s">
        <v>561</v>
      </c>
      <c r="G104" s="460"/>
      <c r="H104" s="218"/>
      <c r="I104" s="218"/>
      <c r="J104" s="218"/>
      <c r="K104" s="218"/>
      <c r="L104" s="218"/>
      <c r="M104" s="218"/>
      <c r="N104" s="344"/>
      <c r="O104" s="344"/>
      <c r="P104" s="344"/>
      <c r="Q104" s="344"/>
      <c r="R104" s="344"/>
      <c r="S104" s="344"/>
    </row>
    <row r="105" spans="3:19" ht="16.5" hidden="1" customHeight="1" x14ac:dyDescent="0.25">
      <c r="C105">
        <v>0</v>
      </c>
      <c r="D105" t="s">
        <v>562</v>
      </c>
      <c r="E105" t="str">
        <f t="shared" si="4"/>
        <v>0RBL</v>
      </c>
      <c r="F105" s="218" t="s">
        <v>563</v>
      </c>
      <c r="G105" s="460"/>
      <c r="H105" s="218"/>
      <c r="I105" s="218"/>
      <c r="J105" s="218"/>
      <c r="K105" s="218"/>
      <c r="L105" s="218"/>
      <c r="M105" s="218"/>
      <c r="N105" s="344"/>
      <c r="O105" s="344"/>
      <c r="P105" s="344"/>
      <c r="Q105" s="344"/>
      <c r="R105" s="344"/>
      <c r="S105" s="344"/>
    </row>
    <row r="106" spans="3:19" ht="16.5" hidden="1" customHeight="1" x14ac:dyDescent="0.25">
      <c r="C106">
        <v>0</v>
      </c>
      <c r="D106" t="s">
        <v>564</v>
      </c>
      <c r="E106" t="str">
        <f t="shared" si="4"/>
        <v>0RBN</v>
      </c>
      <c r="F106" s="218" t="s">
        <v>565</v>
      </c>
      <c r="G106" s="460"/>
      <c r="H106" s="218"/>
      <c r="I106" s="218"/>
      <c r="J106" s="218"/>
      <c r="K106" s="218"/>
      <c r="L106" s="218"/>
      <c r="M106" s="218"/>
      <c r="N106" s="344"/>
      <c r="O106" s="344"/>
      <c r="P106" s="344"/>
      <c r="Q106" s="344"/>
      <c r="R106" s="344"/>
      <c r="S106" s="344"/>
    </row>
    <row r="107" spans="3:19" ht="16.5" hidden="1" customHeight="1" x14ac:dyDescent="0.25">
      <c r="C107">
        <v>0</v>
      </c>
      <c r="D107" t="s">
        <v>566</v>
      </c>
      <c r="E107" t="str">
        <f t="shared" si="4"/>
        <v>0RBQ</v>
      </c>
      <c r="F107" s="218" t="s">
        <v>567</v>
      </c>
      <c r="G107" s="460"/>
      <c r="H107" s="218"/>
      <c r="I107" s="218"/>
      <c r="J107" s="218"/>
      <c r="K107" s="218"/>
      <c r="L107" s="218"/>
      <c r="M107" s="218"/>
      <c r="N107" s="344"/>
      <c r="O107" s="344"/>
      <c r="P107" s="344"/>
      <c r="Q107" s="344"/>
      <c r="R107" s="344"/>
      <c r="S107" s="344"/>
    </row>
    <row r="108" spans="3:19" ht="16.5" hidden="1" customHeight="1" x14ac:dyDescent="0.25">
      <c r="C108">
        <v>0</v>
      </c>
      <c r="D108" t="s">
        <v>568</v>
      </c>
      <c r="E108" t="str">
        <f t="shared" si="4"/>
        <v>0RBS</v>
      </c>
      <c r="F108" s="218" t="s">
        <v>569</v>
      </c>
      <c r="G108" s="460"/>
      <c r="H108" s="218"/>
      <c r="I108" s="218"/>
      <c r="J108" s="218"/>
      <c r="K108" s="218"/>
      <c r="L108" s="218"/>
      <c r="M108" s="218"/>
      <c r="N108" s="344"/>
      <c r="O108" s="344"/>
      <c r="P108" s="344"/>
      <c r="Q108" s="344"/>
      <c r="R108" s="344"/>
      <c r="S108" s="344"/>
    </row>
    <row r="109" spans="3:19" ht="16.5" hidden="1" customHeight="1" x14ac:dyDescent="0.25">
      <c r="C109">
        <v>0</v>
      </c>
      <c r="D109" t="s">
        <v>570</v>
      </c>
      <c r="E109" t="str">
        <f t="shared" si="4"/>
        <v>0RBT</v>
      </c>
      <c r="F109" s="218" t="s">
        <v>571</v>
      </c>
      <c r="G109" s="460"/>
      <c r="H109" s="218"/>
      <c r="I109" s="218"/>
      <c r="J109" s="218"/>
      <c r="K109" s="218"/>
      <c r="L109" s="218"/>
      <c r="M109" s="218"/>
      <c r="N109" s="344"/>
      <c r="O109" s="344"/>
      <c r="P109" s="344"/>
      <c r="Q109" s="344"/>
      <c r="R109" s="344"/>
      <c r="S109" s="344"/>
    </row>
    <row r="110" spans="3:19" ht="16.5" hidden="1" customHeight="1" x14ac:dyDescent="0.25">
      <c r="C110">
        <v>0</v>
      </c>
      <c r="D110" t="s">
        <v>572</v>
      </c>
      <c r="E110" t="str">
        <f t="shared" si="4"/>
        <v>0RBV</v>
      </c>
      <c r="F110" s="218" t="s">
        <v>573</v>
      </c>
      <c r="G110" s="460"/>
      <c r="H110" s="218"/>
      <c r="I110" s="218"/>
      <c r="J110" s="218"/>
      <c r="K110" s="218"/>
      <c r="L110" s="218"/>
      <c r="M110" s="218"/>
      <c r="N110" s="344"/>
      <c r="O110" s="344"/>
      <c r="P110" s="344"/>
      <c r="Q110" s="344"/>
      <c r="R110" s="344"/>
      <c r="S110" s="344"/>
    </row>
    <row r="111" spans="3:19" ht="16.5" hidden="1" customHeight="1" x14ac:dyDescent="0.25">
      <c r="C111">
        <v>0</v>
      </c>
      <c r="D111" t="s">
        <v>574</v>
      </c>
      <c r="E111" t="str">
        <f t="shared" si="4"/>
        <v>0RBZ</v>
      </c>
      <c r="F111" s="218" t="s">
        <v>575</v>
      </c>
      <c r="G111" s="460"/>
      <c r="H111" s="218"/>
      <c r="I111" s="218"/>
      <c r="J111" s="218"/>
      <c r="K111" s="218"/>
      <c r="L111" s="218"/>
      <c r="M111" s="218"/>
      <c r="N111" s="344"/>
      <c r="O111" s="344"/>
      <c r="P111" s="344"/>
      <c r="Q111" s="344"/>
      <c r="R111" s="344"/>
      <c r="S111" s="344"/>
    </row>
    <row r="112" spans="3:19" ht="16.5" hidden="1" customHeight="1" x14ac:dyDescent="0.25">
      <c r="C112">
        <v>0</v>
      </c>
      <c r="D112" t="s">
        <v>576</v>
      </c>
      <c r="E112" t="str">
        <f t="shared" si="4"/>
        <v>0RC1</v>
      </c>
      <c r="F112" s="218" t="s">
        <v>577</v>
      </c>
      <c r="G112" s="460"/>
      <c r="H112" s="218"/>
      <c r="I112" s="218"/>
      <c r="J112" s="218"/>
      <c r="K112" s="218"/>
      <c r="L112" s="218"/>
      <c r="M112" s="218"/>
      <c r="N112" s="344"/>
      <c r="O112" s="344"/>
      <c r="P112" s="344"/>
      <c r="Q112" s="344"/>
      <c r="R112" s="344"/>
      <c r="S112" s="344"/>
    </row>
    <row r="113" spans="3:19" ht="16.5" hidden="1" customHeight="1" x14ac:dyDescent="0.25">
      <c r="C113">
        <v>0</v>
      </c>
      <c r="D113" t="s">
        <v>578</v>
      </c>
      <c r="E113" t="str">
        <f t="shared" si="4"/>
        <v>0RC3</v>
      </c>
      <c r="F113" s="218" t="s">
        <v>579</v>
      </c>
      <c r="G113" s="460"/>
      <c r="H113" s="218"/>
      <c r="I113" s="218"/>
      <c r="J113" s="218"/>
      <c r="K113" s="218"/>
      <c r="L113" s="218"/>
      <c r="M113" s="218"/>
      <c r="N113" s="344"/>
      <c r="O113" s="344"/>
      <c r="P113" s="344"/>
      <c r="Q113" s="344"/>
      <c r="R113" s="344"/>
      <c r="S113" s="344"/>
    </row>
    <row r="114" spans="3:19" ht="16.5" hidden="1" customHeight="1" x14ac:dyDescent="0.25">
      <c r="C114">
        <v>0</v>
      </c>
      <c r="D114" t="s">
        <v>580</v>
      </c>
      <c r="E114" t="str">
        <f t="shared" si="4"/>
        <v>0RC9</v>
      </c>
      <c r="F114" s="218" t="s">
        <v>581</v>
      </c>
      <c r="G114" s="460"/>
      <c r="H114" s="218"/>
      <c r="I114" s="218"/>
      <c r="J114" s="218"/>
      <c r="K114" s="218"/>
      <c r="L114" s="218"/>
      <c r="M114" s="218"/>
      <c r="N114" s="344"/>
      <c r="O114" s="344"/>
      <c r="P114" s="344"/>
      <c r="Q114" s="344"/>
      <c r="R114" s="344"/>
      <c r="S114" s="344"/>
    </row>
    <row r="115" spans="3:19" ht="16.5" hidden="1" customHeight="1" x14ac:dyDescent="0.25">
      <c r="C115">
        <v>0</v>
      </c>
      <c r="D115" t="s">
        <v>582</v>
      </c>
      <c r="E115" t="str">
        <f t="shared" si="4"/>
        <v>0RCB</v>
      </c>
      <c r="F115" s="218" t="s">
        <v>583</v>
      </c>
      <c r="G115" s="460"/>
      <c r="H115" s="218"/>
      <c r="I115" s="218"/>
      <c r="J115" s="218"/>
      <c r="K115" s="218"/>
      <c r="L115" s="218"/>
      <c r="M115" s="218"/>
      <c r="N115" s="344"/>
      <c r="O115" s="344"/>
      <c r="P115" s="344"/>
      <c r="Q115" s="344"/>
      <c r="R115" s="344"/>
      <c r="S115" s="344"/>
    </row>
    <row r="116" spans="3:19" ht="16.5" hidden="1" customHeight="1" x14ac:dyDescent="0.25">
      <c r="C116">
        <v>0</v>
      </c>
      <c r="D116" t="s">
        <v>584</v>
      </c>
      <c r="E116" t="str">
        <f t="shared" si="4"/>
        <v>0RCC</v>
      </c>
      <c r="F116" s="218" t="s">
        <v>585</v>
      </c>
      <c r="G116" s="460"/>
      <c r="H116" s="218"/>
      <c r="I116" s="218"/>
      <c r="J116" s="218"/>
      <c r="K116" s="218"/>
      <c r="L116" s="218"/>
      <c r="M116" s="218"/>
      <c r="N116" s="344"/>
      <c r="O116" s="344"/>
      <c r="P116" s="344"/>
      <c r="Q116" s="344"/>
      <c r="R116" s="344"/>
      <c r="S116" s="344"/>
    </row>
    <row r="117" spans="3:19" ht="16.5" hidden="1" customHeight="1" x14ac:dyDescent="0.25">
      <c r="C117">
        <v>0</v>
      </c>
      <c r="D117" t="s">
        <v>586</v>
      </c>
      <c r="E117" t="str">
        <f t="shared" si="4"/>
        <v>0RCD</v>
      </c>
      <c r="F117" s="218" t="s">
        <v>587</v>
      </c>
      <c r="G117" s="460"/>
      <c r="H117" s="218"/>
      <c r="I117" s="218"/>
      <c r="J117" s="218"/>
      <c r="K117" s="218"/>
      <c r="L117" s="218"/>
      <c r="M117" s="218"/>
      <c r="N117" s="344"/>
      <c r="O117" s="344"/>
      <c r="P117" s="344"/>
      <c r="Q117" s="344"/>
      <c r="R117" s="344"/>
      <c r="S117" s="344"/>
    </row>
    <row r="118" spans="3:19" ht="16.5" hidden="1" customHeight="1" x14ac:dyDescent="0.25">
      <c r="C118">
        <v>0</v>
      </c>
      <c r="D118" t="s">
        <v>588</v>
      </c>
      <c r="E118" t="str">
        <f t="shared" si="4"/>
        <v>0RCF</v>
      </c>
      <c r="F118" s="218" t="s">
        <v>589</v>
      </c>
      <c r="G118" s="460"/>
      <c r="H118" s="218"/>
      <c r="I118" s="218"/>
      <c r="J118" s="218"/>
      <c r="K118" s="218"/>
      <c r="L118" s="218"/>
      <c r="M118" s="218"/>
      <c r="N118" s="344"/>
      <c r="O118" s="344"/>
      <c r="P118" s="344"/>
      <c r="Q118" s="344"/>
      <c r="R118" s="344"/>
      <c r="S118" s="344"/>
    </row>
    <row r="119" spans="3:19" ht="16.5" hidden="1" customHeight="1" x14ac:dyDescent="0.25">
      <c r="C119">
        <v>0</v>
      </c>
      <c r="D119" t="s">
        <v>590</v>
      </c>
      <c r="E119" t="str">
        <f t="shared" si="4"/>
        <v>0RCU</v>
      </c>
      <c r="F119" s="218" t="s">
        <v>591</v>
      </c>
      <c r="G119" s="460"/>
      <c r="H119" s="218"/>
      <c r="I119" s="218"/>
      <c r="J119" s="218"/>
      <c r="K119" s="218"/>
      <c r="L119" s="218"/>
      <c r="M119" s="218"/>
      <c r="N119" s="344"/>
      <c r="O119" s="344"/>
      <c r="P119" s="344"/>
      <c r="Q119" s="344"/>
      <c r="R119" s="344"/>
      <c r="S119" s="344"/>
    </row>
    <row r="120" spans="3:19" ht="16.5" hidden="1" customHeight="1" x14ac:dyDescent="0.25">
      <c r="C120">
        <v>0</v>
      </c>
      <c r="D120" t="s">
        <v>592</v>
      </c>
      <c r="E120" t="str">
        <f t="shared" si="4"/>
        <v>0RCX</v>
      </c>
      <c r="F120" s="218" t="s">
        <v>593</v>
      </c>
      <c r="G120" s="460"/>
      <c r="H120" s="218"/>
      <c r="I120" s="218"/>
      <c r="J120" s="218"/>
      <c r="K120" s="218"/>
      <c r="L120" s="218"/>
      <c r="M120" s="218"/>
      <c r="N120" s="344"/>
      <c r="O120" s="344"/>
      <c r="P120" s="344"/>
      <c r="Q120" s="344"/>
      <c r="R120" s="344"/>
      <c r="S120" s="344"/>
    </row>
    <row r="121" spans="3:19" ht="16.5" hidden="1" customHeight="1" x14ac:dyDescent="0.25">
      <c r="C121">
        <v>0</v>
      </c>
      <c r="D121" t="s">
        <v>594</v>
      </c>
      <c r="E121" t="str">
        <f t="shared" si="4"/>
        <v>0RD1</v>
      </c>
      <c r="F121" s="218" t="s">
        <v>595</v>
      </c>
      <c r="G121" s="460"/>
      <c r="H121" s="218"/>
      <c r="I121" s="218"/>
      <c r="J121" s="218"/>
      <c r="K121" s="218"/>
      <c r="L121" s="218"/>
      <c r="M121" s="218"/>
      <c r="N121" s="344"/>
      <c r="O121" s="344"/>
      <c r="P121" s="344"/>
      <c r="Q121" s="344"/>
      <c r="R121" s="344"/>
      <c r="S121" s="344"/>
    </row>
    <row r="122" spans="3:19" ht="16.5" hidden="1" customHeight="1" x14ac:dyDescent="0.25">
      <c r="C122">
        <v>0</v>
      </c>
      <c r="D122" t="s">
        <v>596</v>
      </c>
      <c r="E122" t="str">
        <f t="shared" si="4"/>
        <v>0RD3</v>
      </c>
      <c r="F122" s="218" t="s">
        <v>597</v>
      </c>
      <c r="G122" s="460"/>
      <c r="H122" s="218"/>
      <c r="I122" s="218"/>
      <c r="J122" s="218"/>
      <c r="K122" s="218"/>
      <c r="L122" s="218"/>
      <c r="M122" s="218"/>
      <c r="N122" s="344"/>
      <c r="O122" s="344"/>
      <c r="P122" s="344"/>
      <c r="Q122" s="344"/>
      <c r="R122" s="344"/>
      <c r="S122" s="344"/>
    </row>
    <row r="123" spans="3:19" ht="16.5" hidden="1" customHeight="1" x14ac:dyDescent="0.25">
      <c r="C123">
        <v>0</v>
      </c>
      <c r="D123" t="s">
        <v>598</v>
      </c>
      <c r="E123" t="str">
        <f t="shared" si="4"/>
        <v>0RD7</v>
      </c>
      <c r="F123" s="218" t="s">
        <v>599</v>
      </c>
      <c r="G123" s="460"/>
      <c r="H123" s="218"/>
      <c r="I123" s="218"/>
      <c r="J123" s="218"/>
      <c r="K123" s="218"/>
      <c r="L123" s="218"/>
      <c r="M123" s="218"/>
      <c r="N123" s="344"/>
      <c r="O123" s="344"/>
      <c r="P123" s="344"/>
      <c r="Q123" s="344"/>
      <c r="R123" s="344"/>
      <c r="S123" s="344"/>
    </row>
    <row r="124" spans="3:19" ht="16.5" hidden="1" customHeight="1" x14ac:dyDescent="0.25">
      <c r="C124">
        <v>0</v>
      </c>
      <c r="D124" t="s">
        <v>600</v>
      </c>
      <c r="E124" t="str">
        <f t="shared" si="4"/>
        <v>0RD8</v>
      </c>
      <c r="F124" s="218" t="s">
        <v>601</v>
      </c>
      <c r="G124" s="460"/>
      <c r="H124" s="218"/>
      <c r="I124" s="218"/>
      <c r="J124" s="218"/>
      <c r="K124" s="218"/>
      <c r="L124" s="218"/>
      <c r="M124" s="218"/>
      <c r="N124" s="344"/>
      <c r="O124" s="344"/>
      <c r="P124" s="344"/>
      <c r="Q124" s="344"/>
      <c r="R124" s="344"/>
      <c r="S124" s="344"/>
    </row>
    <row r="125" spans="3:19" ht="16.5" hidden="1" customHeight="1" x14ac:dyDescent="0.25">
      <c r="C125">
        <v>0</v>
      </c>
      <c r="D125" t="s">
        <v>602</v>
      </c>
      <c r="E125" t="str">
        <f t="shared" si="4"/>
        <v>0RDD</v>
      </c>
      <c r="F125" s="218" t="s">
        <v>603</v>
      </c>
      <c r="G125" s="460"/>
      <c r="H125" s="218"/>
      <c r="I125" s="218"/>
      <c r="J125" s="218"/>
      <c r="K125" s="218"/>
      <c r="L125" s="218"/>
      <c r="M125" s="218"/>
      <c r="N125" s="344"/>
      <c r="O125" s="344"/>
      <c r="P125" s="344"/>
      <c r="Q125" s="344"/>
      <c r="R125" s="344"/>
      <c r="S125" s="344"/>
    </row>
    <row r="126" spans="3:19" ht="16.5" hidden="1" customHeight="1" x14ac:dyDescent="0.25">
      <c r="C126">
        <v>0</v>
      </c>
      <c r="D126" t="s">
        <v>604</v>
      </c>
      <c r="E126" t="str">
        <f t="shared" si="4"/>
        <v>0RDE</v>
      </c>
      <c r="F126" s="218" t="s">
        <v>605</v>
      </c>
      <c r="G126" s="460"/>
      <c r="H126" s="218"/>
      <c r="I126" s="218"/>
      <c r="J126" s="218"/>
      <c r="K126" s="218"/>
      <c r="L126" s="218"/>
      <c r="M126" s="218"/>
      <c r="N126" s="344"/>
      <c r="O126" s="344"/>
      <c r="P126" s="344"/>
      <c r="Q126" s="344"/>
      <c r="R126" s="344"/>
      <c r="S126" s="344"/>
    </row>
    <row r="127" spans="3:19" ht="16.5" hidden="1" customHeight="1" x14ac:dyDescent="0.25">
      <c r="C127">
        <v>0</v>
      </c>
      <c r="D127" t="s">
        <v>606</v>
      </c>
      <c r="E127" t="str">
        <f t="shared" si="4"/>
        <v>0RDU</v>
      </c>
      <c r="F127" s="218" t="s">
        <v>607</v>
      </c>
      <c r="G127" s="460"/>
      <c r="H127" s="218"/>
      <c r="I127" s="218"/>
      <c r="J127" s="218"/>
      <c r="K127" s="218"/>
      <c r="L127" s="218"/>
      <c r="M127" s="218"/>
      <c r="N127" s="344"/>
      <c r="O127" s="344"/>
      <c r="P127" s="344"/>
      <c r="Q127" s="344"/>
      <c r="R127" s="344"/>
      <c r="S127" s="344"/>
    </row>
    <row r="128" spans="3:19" ht="16.5" hidden="1" customHeight="1" x14ac:dyDescent="0.25">
      <c r="C128">
        <v>0</v>
      </c>
      <c r="D128" t="s">
        <v>608</v>
      </c>
      <c r="E128" t="str">
        <f t="shared" si="4"/>
        <v>0RDZ</v>
      </c>
      <c r="F128" s="218" t="s">
        <v>609</v>
      </c>
      <c r="G128" s="460"/>
      <c r="H128" s="218"/>
      <c r="I128" s="218"/>
      <c r="J128" s="218"/>
      <c r="K128" s="218"/>
      <c r="L128" s="218"/>
      <c r="M128" s="218"/>
      <c r="N128" s="344"/>
      <c r="O128" s="344"/>
      <c r="P128" s="344"/>
      <c r="Q128" s="344"/>
      <c r="R128" s="344"/>
      <c r="S128" s="344"/>
    </row>
    <row r="129" spans="3:19" ht="16.5" hidden="1" customHeight="1" x14ac:dyDescent="0.25">
      <c r="C129">
        <v>0</v>
      </c>
      <c r="D129" t="s">
        <v>610</v>
      </c>
      <c r="E129" t="str">
        <f t="shared" si="4"/>
        <v>0RE9</v>
      </c>
      <c r="F129" s="218" t="s">
        <v>611</v>
      </c>
      <c r="G129" s="460"/>
      <c r="H129" s="218"/>
      <c r="I129" s="218"/>
      <c r="J129" s="218"/>
      <c r="K129" s="218"/>
      <c r="L129" s="218"/>
      <c r="M129" s="218"/>
      <c r="N129" s="344"/>
      <c r="O129" s="344"/>
      <c r="P129" s="344"/>
      <c r="Q129" s="344"/>
      <c r="R129" s="344"/>
      <c r="S129" s="344"/>
    </row>
    <row r="130" spans="3:19" ht="16.5" hidden="1" customHeight="1" x14ac:dyDescent="0.25">
      <c r="C130">
        <v>0</v>
      </c>
      <c r="D130" t="s">
        <v>612</v>
      </c>
      <c r="E130" t="str">
        <f t="shared" si="4"/>
        <v>0REF</v>
      </c>
      <c r="F130" s="218" t="s">
        <v>613</v>
      </c>
      <c r="G130" s="460"/>
      <c r="H130" s="218"/>
      <c r="I130" s="218"/>
      <c r="J130" s="218"/>
      <c r="K130" s="218"/>
      <c r="L130" s="218"/>
      <c r="M130" s="218"/>
      <c r="N130" s="344"/>
      <c r="O130" s="344"/>
      <c r="P130" s="344"/>
      <c r="Q130" s="344"/>
      <c r="R130" s="344"/>
      <c r="S130" s="344"/>
    </row>
    <row r="131" spans="3:19" ht="16.5" hidden="1" customHeight="1" x14ac:dyDescent="0.25">
      <c r="C131">
        <v>0</v>
      </c>
      <c r="D131" t="s">
        <v>614</v>
      </c>
      <c r="E131" t="str">
        <f t="shared" si="4"/>
        <v>0REM</v>
      </c>
      <c r="F131" s="218" t="s">
        <v>615</v>
      </c>
      <c r="G131" s="460"/>
      <c r="H131" s="218"/>
      <c r="I131" s="218"/>
      <c r="J131" s="218"/>
      <c r="K131" s="218"/>
      <c r="L131" s="218"/>
      <c r="M131" s="218"/>
      <c r="N131" s="344"/>
      <c r="O131" s="344"/>
      <c r="P131" s="344"/>
      <c r="Q131" s="344"/>
      <c r="R131" s="344"/>
      <c r="S131" s="344"/>
    </row>
    <row r="132" spans="3:19" ht="16.5" hidden="1" customHeight="1" x14ac:dyDescent="0.25">
      <c r="C132">
        <v>0</v>
      </c>
      <c r="D132" t="s">
        <v>616</v>
      </c>
      <c r="E132" t="str">
        <f t="shared" si="4"/>
        <v>0REN</v>
      </c>
      <c r="F132" s="218" t="s">
        <v>617</v>
      </c>
      <c r="G132" s="460"/>
      <c r="H132" s="218"/>
      <c r="I132" s="218"/>
      <c r="J132" s="218"/>
      <c r="K132" s="218"/>
      <c r="L132" s="218"/>
      <c r="M132" s="218"/>
      <c r="N132" s="344"/>
      <c r="O132" s="344"/>
      <c r="P132" s="344"/>
      <c r="Q132" s="344"/>
      <c r="R132" s="344"/>
      <c r="S132" s="344"/>
    </row>
    <row r="133" spans="3:19" ht="16.5" hidden="1" customHeight="1" x14ac:dyDescent="0.25">
      <c r="C133">
        <v>0</v>
      </c>
      <c r="D133" t="s">
        <v>618</v>
      </c>
      <c r="E133" t="str">
        <f t="shared" si="4"/>
        <v>0REP</v>
      </c>
      <c r="F133" s="218" t="s">
        <v>619</v>
      </c>
      <c r="G133" s="460"/>
      <c r="H133" s="218"/>
      <c r="I133" s="218"/>
      <c r="J133" s="218"/>
      <c r="K133" s="218"/>
      <c r="L133" s="218"/>
      <c r="M133" s="218"/>
      <c r="N133" s="344"/>
      <c r="O133" s="344"/>
      <c r="P133" s="344"/>
      <c r="Q133" s="344"/>
      <c r="R133" s="344"/>
      <c r="S133" s="344"/>
    </row>
    <row r="134" spans="3:19" ht="16.5" hidden="1" customHeight="1" x14ac:dyDescent="0.25">
      <c r="C134">
        <v>0</v>
      </c>
      <c r="D134" t="s">
        <v>620</v>
      </c>
      <c r="E134" t="str">
        <f t="shared" si="4"/>
        <v>0RET</v>
      </c>
      <c r="F134" s="218" t="s">
        <v>621</v>
      </c>
      <c r="G134" s="460"/>
      <c r="H134" s="218"/>
      <c r="I134" s="218"/>
      <c r="J134" s="218"/>
      <c r="K134" s="218"/>
      <c r="L134" s="218"/>
      <c r="M134" s="218"/>
      <c r="N134" s="344"/>
      <c r="O134" s="344"/>
      <c r="P134" s="344"/>
      <c r="Q134" s="344"/>
      <c r="R134" s="344"/>
      <c r="S134" s="344"/>
    </row>
    <row r="135" spans="3:19" ht="16.5" hidden="1" customHeight="1" x14ac:dyDescent="0.25">
      <c r="C135">
        <v>0</v>
      </c>
      <c r="D135" t="s">
        <v>622</v>
      </c>
      <c r="E135" t="str">
        <f t="shared" si="4"/>
        <v>0RF4</v>
      </c>
      <c r="F135" s="218" t="s">
        <v>623</v>
      </c>
      <c r="G135" s="460"/>
      <c r="H135" s="218"/>
      <c r="I135" s="218"/>
      <c r="J135" s="218"/>
      <c r="K135" s="218"/>
      <c r="L135" s="218"/>
      <c r="M135" s="218"/>
      <c r="N135" s="344"/>
      <c r="O135" s="344"/>
      <c r="P135" s="344"/>
      <c r="Q135" s="344"/>
      <c r="R135" s="344"/>
      <c r="S135" s="344"/>
    </row>
    <row r="136" spans="3:19" ht="16.5" hidden="1" customHeight="1" x14ac:dyDescent="0.25">
      <c r="C136">
        <v>0</v>
      </c>
      <c r="D136" t="s">
        <v>624</v>
      </c>
      <c r="E136" t="str">
        <f t="shared" si="4"/>
        <v>0RFF</v>
      </c>
      <c r="F136" s="218" t="s">
        <v>625</v>
      </c>
      <c r="G136" s="460"/>
      <c r="H136" s="218"/>
      <c r="I136" s="218"/>
      <c r="J136" s="218"/>
      <c r="K136" s="218"/>
      <c r="L136" s="218"/>
      <c r="M136" s="218"/>
      <c r="N136" s="344"/>
      <c r="O136" s="344"/>
      <c r="P136" s="344"/>
      <c r="Q136" s="344"/>
      <c r="R136" s="344"/>
      <c r="S136" s="344"/>
    </row>
    <row r="137" spans="3:19" ht="16.5" hidden="1" customHeight="1" x14ac:dyDescent="0.25">
      <c r="C137">
        <v>0</v>
      </c>
      <c r="D137" t="s">
        <v>626</v>
      </c>
      <c r="E137" t="str">
        <f t="shared" si="4"/>
        <v>0RFR</v>
      </c>
      <c r="F137" s="218" t="s">
        <v>627</v>
      </c>
      <c r="G137" s="460"/>
      <c r="H137" s="218"/>
      <c r="I137" s="218"/>
      <c r="J137" s="218"/>
      <c r="K137" s="218"/>
      <c r="L137" s="218"/>
      <c r="M137" s="218"/>
      <c r="N137" s="344"/>
      <c r="O137" s="344"/>
      <c r="P137" s="344"/>
      <c r="Q137" s="344"/>
      <c r="R137" s="344"/>
      <c r="S137" s="344"/>
    </row>
    <row r="138" spans="3:19" ht="16.5" hidden="1" customHeight="1" x14ac:dyDescent="0.25">
      <c r="C138">
        <v>0</v>
      </c>
      <c r="D138" t="s">
        <v>628</v>
      </c>
      <c r="E138" t="str">
        <f t="shared" si="4"/>
        <v>0RFS</v>
      </c>
      <c r="F138" s="218" t="s">
        <v>629</v>
      </c>
      <c r="G138" s="460"/>
      <c r="H138" s="218"/>
      <c r="I138" s="218"/>
      <c r="J138" s="218"/>
      <c r="K138" s="218"/>
      <c r="L138" s="218"/>
      <c r="M138" s="218"/>
      <c r="N138" s="344"/>
      <c r="O138" s="344"/>
      <c r="P138" s="344"/>
      <c r="Q138" s="344"/>
      <c r="R138" s="344"/>
      <c r="S138" s="344"/>
    </row>
    <row r="139" spans="3:19" ht="16.5" hidden="1" customHeight="1" x14ac:dyDescent="0.25">
      <c r="C139">
        <v>0</v>
      </c>
      <c r="D139" t="s">
        <v>630</v>
      </c>
      <c r="E139" t="str">
        <f t="shared" si="4"/>
        <v>0RFW</v>
      </c>
      <c r="F139" s="218" t="s">
        <v>631</v>
      </c>
      <c r="G139" s="460"/>
      <c r="H139" s="218"/>
      <c r="I139" s="218"/>
      <c r="J139" s="218"/>
      <c r="K139" s="218"/>
      <c r="L139" s="218"/>
      <c r="M139" s="218"/>
      <c r="N139" s="344"/>
      <c r="O139" s="344"/>
      <c r="P139" s="344"/>
      <c r="Q139" s="344"/>
      <c r="R139" s="344"/>
      <c r="S139" s="344"/>
    </row>
    <row r="140" spans="3:19" ht="16.5" hidden="1" customHeight="1" x14ac:dyDescent="0.25">
      <c r="C140">
        <v>0</v>
      </c>
      <c r="D140" t="s">
        <v>632</v>
      </c>
      <c r="E140" t="str">
        <f t="shared" si="4"/>
        <v>0RGC</v>
      </c>
      <c r="F140" s="218" t="s">
        <v>633</v>
      </c>
      <c r="G140" s="460"/>
      <c r="H140" s="218"/>
      <c r="I140" s="218"/>
      <c r="J140" s="218"/>
      <c r="K140" s="218"/>
      <c r="L140" s="218"/>
      <c r="M140" s="218"/>
      <c r="N140" s="344"/>
      <c r="O140" s="344"/>
      <c r="P140" s="344"/>
      <c r="Q140" s="344"/>
      <c r="R140" s="344"/>
      <c r="S140" s="344"/>
    </row>
    <row r="141" spans="3:19" ht="16.5" hidden="1" customHeight="1" x14ac:dyDescent="0.25">
      <c r="C141">
        <v>0</v>
      </c>
      <c r="D141" t="s">
        <v>634</v>
      </c>
      <c r="E141" t="str">
        <f t="shared" si="4"/>
        <v>0RGM</v>
      </c>
      <c r="F141" s="218" t="s">
        <v>635</v>
      </c>
      <c r="G141" s="460"/>
      <c r="H141" s="218"/>
      <c r="I141" s="218"/>
      <c r="J141" s="218"/>
      <c r="K141" s="218"/>
      <c r="L141" s="218"/>
      <c r="M141" s="218"/>
      <c r="N141" s="344"/>
      <c r="O141" s="344"/>
      <c r="P141" s="344"/>
      <c r="Q141" s="344"/>
      <c r="R141" s="344"/>
      <c r="S141" s="344"/>
    </row>
    <row r="142" spans="3:19" ht="16.5" hidden="1" customHeight="1" x14ac:dyDescent="0.25">
      <c r="C142">
        <v>0</v>
      </c>
      <c r="D142" t="s">
        <v>636</v>
      </c>
      <c r="E142" t="str">
        <f t="shared" si="4"/>
        <v>0RGN</v>
      </c>
      <c r="F142" s="218" t="s">
        <v>637</v>
      </c>
      <c r="G142" s="460"/>
      <c r="H142" s="218"/>
      <c r="I142" s="218"/>
      <c r="J142" s="218"/>
      <c r="K142" s="218"/>
      <c r="L142" s="218"/>
      <c r="M142" s="218"/>
      <c r="N142" s="344"/>
      <c r="O142" s="344"/>
      <c r="P142" s="344"/>
      <c r="Q142" s="344"/>
      <c r="R142" s="344"/>
      <c r="S142" s="344"/>
    </row>
    <row r="143" spans="3:19" ht="16.5" hidden="1" customHeight="1" x14ac:dyDescent="0.25">
      <c r="C143">
        <v>0</v>
      </c>
      <c r="D143" t="s">
        <v>638</v>
      </c>
      <c r="E143" t="str">
        <f t="shared" si="4"/>
        <v>0RGP</v>
      </c>
      <c r="F143" s="218" t="s">
        <v>639</v>
      </c>
      <c r="G143" s="460"/>
      <c r="H143" s="218"/>
      <c r="I143" s="218"/>
      <c r="J143" s="218"/>
      <c r="K143" s="218"/>
      <c r="L143" s="218"/>
      <c r="M143" s="218"/>
      <c r="N143" s="344"/>
      <c r="O143" s="344"/>
      <c r="P143" s="344"/>
      <c r="Q143" s="344"/>
      <c r="R143" s="344"/>
      <c r="S143" s="344"/>
    </row>
    <row r="144" spans="3:19" ht="16.5" hidden="1" customHeight="1" x14ac:dyDescent="0.25">
      <c r="C144">
        <v>0</v>
      </c>
      <c r="D144" t="s">
        <v>640</v>
      </c>
      <c r="E144" t="str">
        <f t="shared" si="4"/>
        <v>0RGQ</v>
      </c>
      <c r="F144" s="218" t="s">
        <v>641</v>
      </c>
      <c r="G144" s="460"/>
      <c r="H144" s="218"/>
      <c r="I144" s="218"/>
      <c r="J144" s="218"/>
      <c r="K144" s="218"/>
      <c r="L144" s="218"/>
      <c r="M144" s="218"/>
      <c r="N144" s="344"/>
      <c r="O144" s="344"/>
      <c r="P144" s="344"/>
      <c r="Q144" s="344"/>
      <c r="R144" s="344"/>
      <c r="S144" s="344"/>
    </row>
    <row r="145" spans="3:19" ht="16.5" hidden="1" customHeight="1" x14ac:dyDescent="0.25">
      <c r="C145">
        <v>0</v>
      </c>
      <c r="D145" t="s">
        <v>642</v>
      </c>
      <c r="E145" t="str">
        <f t="shared" si="4"/>
        <v>0RGR</v>
      </c>
      <c r="F145" s="218" t="s">
        <v>643</v>
      </c>
      <c r="G145" s="460"/>
      <c r="H145" s="218"/>
      <c r="I145" s="218"/>
      <c r="J145" s="218"/>
      <c r="K145" s="218"/>
      <c r="L145" s="218"/>
      <c r="M145" s="218"/>
      <c r="N145" s="344"/>
      <c r="O145" s="344"/>
      <c r="P145" s="344"/>
      <c r="Q145" s="344"/>
      <c r="R145" s="344"/>
      <c r="S145" s="344"/>
    </row>
    <row r="146" spans="3:19" ht="16.5" hidden="1" customHeight="1" x14ac:dyDescent="0.25">
      <c r="C146">
        <v>0</v>
      </c>
      <c r="D146" t="s">
        <v>644</v>
      </c>
      <c r="E146" t="str">
        <f t="shared" ref="E146:E209" si="5">C146&amp;D146</f>
        <v>0RGT</v>
      </c>
      <c r="F146" s="218" t="s">
        <v>645</v>
      </c>
      <c r="G146" s="460"/>
      <c r="H146" s="218"/>
      <c r="I146" s="218"/>
      <c r="J146" s="218"/>
      <c r="K146" s="218"/>
      <c r="L146" s="218"/>
      <c r="M146" s="218"/>
      <c r="N146" s="344"/>
      <c r="O146" s="344"/>
      <c r="P146" s="344"/>
      <c r="Q146" s="344"/>
      <c r="R146" s="344"/>
      <c r="S146" s="344"/>
    </row>
    <row r="147" spans="3:19" ht="16.5" hidden="1" customHeight="1" x14ac:dyDescent="0.25">
      <c r="C147">
        <v>0</v>
      </c>
      <c r="D147" t="s">
        <v>646</v>
      </c>
      <c r="E147" t="str">
        <f t="shared" si="5"/>
        <v>0RGZ</v>
      </c>
      <c r="F147" s="218" t="s">
        <v>647</v>
      </c>
      <c r="G147" s="460"/>
      <c r="H147" s="218"/>
      <c r="I147" s="218"/>
      <c r="J147" s="218"/>
      <c r="K147" s="218"/>
      <c r="L147" s="218"/>
      <c r="M147" s="218"/>
      <c r="N147" s="344"/>
      <c r="O147" s="344"/>
      <c r="P147" s="344"/>
      <c r="Q147" s="344"/>
      <c r="R147" s="344"/>
      <c r="S147" s="344"/>
    </row>
    <row r="148" spans="3:19" ht="16.5" hidden="1" customHeight="1" x14ac:dyDescent="0.25">
      <c r="C148">
        <v>0</v>
      </c>
      <c r="D148" t="s">
        <v>648</v>
      </c>
      <c r="E148" t="str">
        <f t="shared" si="5"/>
        <v>0RH5</v>
      </c>
      <c r="F148" s="218" t="s">
        <v>649</v>
      </c>
      <c r="G148" s="460"/>
      <c r="H148" s="218"/>
      <c r="I148" s="218"/>
      <c r="J148" s="218"/>
      <c r="K148" s="218"/>
      <c r="L148" s="218"/>
      <c r="M148" s="218"/>
      <c r="N148" s="344"/>
      <c r="O148" s="344"/>
      <c r="P148" s="344"/>
      <c r="Q148" s="344"/>
      <c r="R148" s="344"/>
      <c r="S148" s="344"/>
    </row>
    <row r="149" spans="3:19" ht="16.5" hidden="1" customHeight="1" x14ac:dyDescent="0.25">
      <c r="C149">
        <v>0</v>
      </c>
      <c r="D149" t="s">
        <v>650</v>
      </c>
      <c r="E149" t="str">
        <f t="shared" si="5"/>
        <v>0RH8</v>
      </c>
      <c r="F149" s="218" t="s">
        <v>651</v>
      </c>
      <c r="G149" s="460"/>
      <c r="H149" s="218"/>
      <c r="I149" s="218"/>
      <c r="J149" s="218"/>
      <c r="K149" s="218"/>
      <c r="L149" s="218"/>
      <c r="M149" s="218"/>
      <c r="N149" s="344"/>
      <c r="O149" s="344"/>
      <c r="P149" s="344"/>
      <c r="Q149" s="344"/>
      <c r="R149" s="344"/>
      <c r="S149" s="344"/>
    </row>
    <row r="150" spans="3:19" ht="16.5" hidden="1" customHeight="1" x14ac:dyDescent="0.25">
      <c r="C150">
        <v>0</v>
      </c>
      <c r="D150" t="s">
        <v>652</v>
      </c>
      <c r="E150" t="str">
        <f t="shared" si="5"/>
        <v>0RHM</v>
      </c>
      <c r="F150" s="218" t="s">
        <v>653</v>
      </c>
      <c r="G150" s="460"/>
      <c r="H150" s="218"/>
      <c r="I150" s="218"/>
      <c r="J150" s="218"/>
      <c r="K150" s="218"/>
      <c r="L150" s="218"/>
      <c r="M150" s="218"/>
      <c r="N150" s="344"/>
      <c r="O150" s="344"/>
      <c r="P150" s="344"/>
      <c r="Q150" s="344"/>
      <c r="R150" s="344"/>
      <c r="S150" s="344"/>
    </row>
    <row r="151" spans="3:19" ht="16.5" hidden="1" customHeight="1" x14ac:dyDescent="0.25">
      <c r="C151">
        <v>0</v>
      </c>
      <c r="D151" t="s">
        <v>654</v>
      </c>
      <c r="E151" t="str">
        <f t="shared" si="5"/>
        <v>0RHQ</v>
      </c>
      <c r="F151" s="218" t="s">
        <v>655</v>
      </c>
      <c r="G151" s="460"/>
      <c r="H151" s="218"/>
      <c r="I151" s="218"/>
      <c r="J151" s="218"/>
      <c r="K151" s="218"/>
      <c r="L151" s="218"/>
      <c r="M151" s="218"/>
      <c r="N151" s="344"/>
      <c r="O151" s="344"/>
      <c r="P151" s="344"/>
      <c r="Q151" s="344"/>
      <c r="R151" s="344"/>
      <c r="S151" s="344"/>
    </row>
    <row r="152" spans="3:19" ht="16.5" hidden="1" customHeight="1" x14ac:dyDescent="0.25">
      <c r="C152">
        <v>0</v>
      </c>
      <c r="D152" t="s">
        <v>656</v>
      </c>
      <c r="E152" t="str">
        <f t="shared" si="5"/>
        <v>0RHU</v>
      </c>
      <c r="F152" s="218" t="s">
        <v>657</v>
      </c>
      <c r="G152" s="460"/>
      <c r="H152" s="218"/>
      <c r="I152" s="218"/>
      <c r="J152" s="218"/>
      <c r="K152" s="218"/>
      <c r="L152" s="218"/>
      <c r="M152" s="218"/>
      <c r="N152" s="344"/>
      <c r="O152" s="344"/>
      <c r="P152" s="344"/>
      <c r="Q152" s="344"/>
      <c r="R152" s="344"/>
      <c r="S152" s="344"/>
    </row>
    <row r="153" spans="3:19" ht="16.5" hidden="1" customHeight="1" x14ac:dyDescent="0.25">
      <c r="C153">
        <v>0</v>
      </c>
      <c r="D153" t="s">
        <v>658</v>
      </c>
      <c r="E153" t="str">
        <f t="shared" si="5"/>
        <v>0RHW</v>
      </c>
      <c r="F153" s="218" t="s">
        <v>659</v>
      </c>
      <c r="G153" s="460"/>
      <c r="H153" s="218"/>
      <c r="I153" s="218"/>
      <c r="J153" s="218"/>
      <c r="K153" s="218"/>
      <c r="L153" s="218"/>
      <c r="M153" s="218"/>
      <c r="N153" s="344"/>
      <c r="O153" s="344"/>
      <c r="P153" s="344"/>
      <c r="Q153" s="344"/>
      <c r="R153" s="344"/>
      <c r="S153" s="344"/>
    </row>
    <row r="154" spans="3:19" ht="16.5" hidden="1" customHeight="1" x14ac:dyDescent="0.25">
      <c r="C154">
        <v>0</v>
      </c>
      <c r="D154" t="s">
        <v>660</v>
      </c>
      <c r="E154" t="str">
        <f t="shared" si="5"/>
        <v>0RJ1</v>
      </c>
      <c r="F154" s="218" t="s">
        <v>661</v>
      </c>
      <c r="G154" s="460"/>
      <c r="H154" s="218"/>
      <c r="I154" s="218"/>
      <c r="J154" s="218"/>
      <c r="K154" s="218"/>
      <c r="L154" s="218"/>
      <c r="M154" s="218"/>
      <c r="N154" s="344"/>
      <c r="O154" s="344"/>
      <c r="P154" s="344"/>
      <c r="Q154" s="344"/>
      <c r="R154" s="344"/>
      <c r="S154" s="344"/>
    </row>
    <row r="155" spans="3:19" ht="16.5" hidden="1" customHeight="1" x14ac:dyDescent="0.25">
      <c r="C155">
        <v>0</v>
      </c>
      <c r="D155" t="s">
        <v>662</v>
      </c>
      <c r="E155" t="str">
        <f t="shared" si="5"/>
        <v>0RJ2</v>
      </c>
      <c r="F155" s="218" t="s">
        <v>663</v>
      </c>
      <c r="G155" s="460"/>
      <c r="H155" s="218"/>
      <c r="I155" s="218"/>
      <c r="J155" s="218"/>
      <c r="K155" s="218"/>
      <c r="L155" s="218"/>
      <c r="M155" s="218"/>
      <c r="N155" s="344"/>
      <c r="O155" s="344"/>
      <c r="P155" s="344"/>
      <c r="Q155" s="344"/>
      <c r="R155" s="344"/>
      <c r="S155" s="344"/>
    </row>
    <row r="156" spans="3:19" ht="16.5" hidden="1" customHeight="1" x14ac:dyDescent="0.25">
      <c r="C156">
        <v>0</v>
      </c>
      <c r="D156" t="s">
        <v>664</v>
      </c>
      <c r="E156" t="str">
        <f t="shared" si="5"/>
        <v>0RJ5</v>
      </c>
      <c r="F156" s="218" t="s">
        <v>665</v>
      </c>
      <c r="G156" s="460"/>
      <c r="H156" s="218"/>
      <c r="I156" s="218"/>
      <c r="J156" s="218"/>
      <c r="K156" s="218"/>
      <c r="L156" s="218"/>
      <c r="M156" s="218"/>
      <c r="N156" s="344"/>
      <c r="O156" s="344"/>
      <c r="P156" s="344"/>
      <c r="Q156" s="344"/>
      <c r="R156" s="344"/>
      <c r="S156" s="344"/>
    </row>
    <row r="157" spans="3:19" ht="16.5" hidden="1" customHeight="1" x14ac:dyDescent="0.25">
      <c r="C157">
        <v>0</v>
      </c>
      <c r="D157" t="s">
        <v>666</v>
      </c>
      <c r="E157" t="str">
        <f t="shared" si="5"/>
        <v>0RJ6</v>
      </c>
      <c r="F157" s="218" t="s">
        <v>667</v>
      </c>
      <c r="G157" s="460"/>
      <c r="H157" s="218"/>
      <c r="I157" s="218"/>
      <c r="J157" s="218"/>
      <c r="K157" s="218"/>
      <c r="L157" s="218"/>
      <c r="M157" s="218"/>
      <c r="N157" s="344"/>
      <c r="O157" s="344"/>
      <c r="P157" s="344"/>
      <c r="Q157" s="344"/>
      <c r="R157" s="344"/>
      <c r="S157" s="344"/>
    </row>
    <row r="158" spans="3:19" ht="16.5" hidden="1" customHeight="1" x14ac:dyDescent="0.25">
      <c r="C158">
        <v>0</v>
      </c>
      <c r="D158" t="s">
        <v>668</v>
      </c>
      <c r="E158" t="str">
        <f t="shared" si="5"/>
        <v>0RJ7</v>
      </c>
      <c r="F158" s="218" t="s">
        <v>669</v>
      </c>
      <c r="G158" s="460"/>
      <c r="H158" s="218"/>
      <c r="I158" s="218"/>
      <c r="J158" s="218"/>
      <c r="K158" s="218"/>
      <c r="L158" s="218"/>
      <c r="M158" s="218"/>
      <c r="N158" s="344"/>
      <c r="O158" s="344"/>
      <c r="P158" s="344"/>
      <c r="Q158" s="344"/>
      <c r="R158" s="344"/>
      <c r="S158" s="344"/>
    </row>
    <row r="159" spans="3:19" ht="16.5" hidden="1" customHeight="1" x14ac:dyDescent="0.25">
      <c r="C159">
        <v>0</v>
      </c>
      <c r="D159" t="s">
        <v>670</v>
      </c>
      <c r="E159" t="str">
        <f t="shared" si="5"/>
        <v>0RJC</v>
      </c>
      <c r="F159" s="218" t="s">
        <v>671</v>
      </c>
      <c r="G159" s="460"/>
      <c r="H159" s="218"/>
      <c r="I159" s="218"/>
      <c r="J159" s="218"/>
      <c r="K159" s="218"/>
      <c r="L159" s="218"/>
      <c r="M159" s="218"/>
      <c r="N159" s="344"/>
      <c r="O159" s="344"/>
      <c r="P159" s="344"/>
      <c r="Q159" s="344"/>
      <c r="R159" s="344"/>
      <c r="S159" s="344"/>
    </row>
    <row r="160" spans="3:19" ht="16.5" hidden="1" customHeight="1" x14ac:dyDescent="0.25">
      <c r="C160">
        <v>0</v>
      </c>
      <c r="D160" t="s">
        <v>672</v>
      </c>
      <c r="E160" t="str">
        <f t="shared" si="5"/>
        <v>0RJD</v>
      </c>
      <c r="F160" s="218" t="s">
        <v>673</v>
      </c>
      <c r="G160" s="460"/>
      <c r="H160" s="218"/>
      <c r="I160" s="218"/>
      <c r="J160" s="218"/>
      <c r="K160" s="218"/>
      <c r="L160" s="218"/>
      <c r="M160" s="218"/>
      <c r="N160" s="344"/>
      <c r="O160" s="344"/>
      <c r="P160" s="344"/>
      <c r="Q160" s="344"/>
      <c r="R160" s="344"/>
      <c r="S160" s="344"/>
    </row>
    <row r="161" spans="3:19" ht="16.5" hidden="1" customHeight="1" x14ac:dyDescent="0.25">
      <c r="C161">
        <v>0</v>
      </c>
      <c r="D161" t="s">
        <v>674</v>
      </c>
      <c r="E161" t="str">
        <f t="shared" si="5"/>
        <v>0RJE</v>
      </c>
      <c r="F161" s="218" t="s">
        <v>675</v>
      </c>
      <c r="G161" s="460"/>
      <c r="H161" s="218"/>
      <c r="I161" s="218"/>
      <c r="J161" s="218"/>
      <c r="K161" s="218"/>
      <c r="L161" s="218"/>
      <c r="M161" s="218"/>
      <c r="N161" s="344"/>
      <c r="O161" s="344"/>
      <c r="P161" s="344"/>
      <c r="Q161" s="344"/>
      <c r="R161" s="344"/>
      <c r="S161" s="344"/>
    </row>
    <row r="162" spans="3:19" ht="16.5" hidden="1" customHeight="1" x14ac:dyDescent="0.25">
      <c r="C162">
        <v>0</v>
      </c>
      <c r="D162" t="s">
        <v>676</v>
      </c>
      <c r="E162" t="str">
        <f t="shared" si="5"/>
        <v>0RJF</v>
      </c>
      <c r="F162" s="218" t="s">
        <v>677</v>
      </c>
      <c r="G162" s="460"/>
      <c r="H162" s="218"/>
      <c r="I162" s="218"/>
      <c r="J162" s="218"/>
      <c r="K162" s="218"/>
      <c r="L162" s="218"/>
      <c r="M162" s="218"/>
      <c r="N162" s="344"/>
      <c r="O162" s="344"/>
      <c r="P162" s="344"/>
      <c r="Q162" s="344"/>
      <c r="R162" s="344"/>
      <c r="S162" s="344"/>
    </row>
    <row r="163" spans="3:19" ht="16.5" hidden="1" customHeight="1" x14ac:dyDescent="0.25">
      <c r="C163">
        <v>0</v>
      </c>
      <c r="D163" t="s">
        <v>678</v>
      </c>
      <c r="E163" t="str">
        <f t="shared" si="5"/>
        <v>0RJL</v>
      </c>
      <c r="F163" s="218" t="s">
        <v>679</v>
      </c>
      <c r="G163" s="460"/>
      <c r="H163" s="218"/>
      <c r="I163" s="218"/>
      <c r="J163" s="218"/>
      <c r="K163" s="218"/>
      <c r="L163" s="218"/>
      <c r="M163" s="218"/>
      <c r="N163" s="344"/>
      <c r="O163" s="344"/>
      <c r="P163" s="344"/>
      <c r="Q163" s="344"/>
      <c r="R163" s="344"/>
      <c r="S163" s="344"/>
    </row>
    <row r="164" spans="3:19" ht="16.5" hidden="1" customHeight="1" x14ac:dyDescent="0.25">
      <c r="C164">
        <v>0</v>
      </c>
      <c r="D164" t="s">
        <v>680</v>
      </c>
      <c r="E164" t="str">
        <f t="shared" si="5"/>
        <v>0RJN</v>
      </c>
      <c r="F164" s="218" t="s">
        <v>681</v>
      </c>
      <c r="G164" s="460"/>
      <c r="H164" s="218"/>
      <c r="I164" s="218"/>
      <c r="J164" s="218"/>
      <c r="K164" s="218"/>
      <c r="L164" s="218"/>
      <c r="M164" s="218"/>
      <c r="N164" s="344"/>
      <c r="O164" s="344"/>
      <c r="P164" s="344"/>
      <c r="Q164" s="344"/>
      <c r="R164" s="344"/>
      <c r="S164" s="344"/>
    </row>
    <row r="165" spans="3:19" ht="16.5" hidden="1" customHeight="1" x14ac:dyDescent="0.25">
      <c r="C165">
        <v>0</v>
      </c>
      <c r="D165" t="s">
        <v>682</v>
      </c>
      <c r="E165" t="str">
        <f t="shared" si="5"/>
        <v>0RJR</v>
      </c>
      <c r="F165" s="218" t="s">
        <v>683</v>
      </c>
      <c r="G165" s="460"/>
      <c r="H165" s="218"/>
      <c r="I165" s="218"/>
      <c r="J165" s="218"/>
      <c r="K165" s="218"/>
      <c r="L165" s="218"/>
      <c r="M165" s="218"/>
      <c r="N165" s="344"/>
      <c r="O165" s="344"/>
      <c r="P165" s="344"/>
      <c r="Q165" s="344"/>
      <c r="R165" s="344"/>
      <c r="S165" s="344"/>
    </row>
    <row r="166" spans="3:19" ht="16.5" hidden="1" customHeight="1" x14ac:dyDescent="0.25">
      <c r="C166">
        <v>0</v>
      </c>
      <c r="D166" t="s">
        <v>684</v>
      </c>
      <c r="E166" t="str">
        <f t="shared" si="5"/>
        <v>0RJZ</v>
      </c>
      <c r="F166" s="218" t="s">
        <v>685</v>
      </c>
      <c r="G166" s="460"/>
      <c r="H166" s="218"/>
      <c r="I166" s="218"/>
      <c r="J166" s="218"/>
      <c r="K166" s="218"/>
      <c r="L166" s="218"/>
      <c r="M166" s="218"/>
      <c r="N166" s="344"/>
      <c r="O166" s="344"/>
      <c r="P166" s="344"/>
      <c r="Q166" s="344"/>
      <c r="R166" s="344"/>
      <c r="S166" s="344"/>
    </row>
    <row r="167" spans="3:19" ht="16.5" hidden="1" customHeight="1" x14ac:dyDescent="0.25">
      <c r="C167">
        <v>0</v>
      </c>
      <c r="D167" t="s">
        <v>686</v>
      </c>
      <c r="E167" t="str">
        <f t="shared" si="5"/>
        <v>0RK5</v>
      </c>
      <c r="F167" s="218" t="s">
        <v>687</v>
      </c>
      <c r="G167" s="460"/>
      <c r="H167" s="218"/>
      <c r="I167" s="218"/>
      <c r="J167" s="218"/>
      <c r="K167" s="218"/>
      <c r="L167" s="218"/>
      <c r="M167" s="218"/>
      <c r="N167" s="344"/>
      <c r="O167" s="344"/>
      <c r="P167" s="344"/>
      <c r="Q167" s="344"/>
      <c r="R167" s="344"/>
      <c r="S167" s="344"/>
    </row>
    <row r="168" spans="3:19" ht="16.5" hidden="1" customHeight="1" x14ac:dyDescent="0.25">
      <c r="C168">
        <v>0</v>
      </c>
      <c r="D168" t="s">
        <v>688</v>
      </c>
      <c r="E168" t="str">
        <f t="shared" si="5"/>
        <v>0RK9</v>
      </c>
      <c r="F168" s="218" t="s">
        <v>689</v>
      </c>
      <c r="G168" s="460"/>
      <c r="H168" s="218"/>
      <c r="I168" s="218"/>
      <c r="J168" s="218"/>
      <c r="K168" s="218"/>
      <c r="L168" s="218"/>
      <c r="M168" s="218"/>
      <c r="N168" s="344"/>
      <c r="O168" s="344"/>
      <c r="P168" s="344"/>
      <c r="Q168" s="344"/>
      <c r="R168" s="344"/>
      <c r="S168" s="344"/>
    </row>
    <row r="169" spans="3:19" ht="16.5" hidden="1" customHeight="1" x14ac:dyDescent="0.25">
      <c r="C169">
        <v>0</v>
      </c>
      <c r="D169" t="s">
        <v>690</v>
      </c>
      <c r="E169" t="str">
        <f t="shared" si="5"/>
        <v>0RKB</v>
      </c>
      <c r="F169" s="218" t="s">
        <v>691</v>
      </c>
      <c r="G169" s="460"/>
      <c r="H169" s="218"/>
      <c r="I169" s="218"/>
      <c r="J169" s="218"/>
      <c r="K169" s="218"/>
      <c r="L169" s="218"/>
      <c r="M169" s="218"/>
      <c r="N169" s="344"/>
      <c r="O169" s="344"/>
      <c r="P169" s="344"/>
      <c r="Q169" s="344"/>
      <c r="R169" s="344"/>
      <c r="S169" s="344"/>
    </row>
    <row r="170" spans="3:19" ht="16.5" hidden="1" customHeight="1" x14ac:dyDescent="0.25">
      <c r="C170">
        <v>0</v>
      </c>
      <c r="D170" t="s">
        <v>692</v>
      </c>
      <c r="E170" t="str">
        <f t="shared" si="5"/>
        <v>0RKE</v>
      </c>
      <c r="F170" s="218" t="s">
        <v>693</v>
      </c>
      <c r="G170" s="460"/>
      <c r="H170" s="218"/>
      <c r="I170" s="218"/>
      <c r="J170" s="218"/>
      <c r="K170" s="218"/>
      <c r="L170" s="218"/>
      <c r="M170" s="218"/>
      <c r="N170" s="344"/>
      <c r="O170" s="344"/>
      <c r="P170" s="344"/>
      <c r="Q170" s="344"/>
      <c r="R170" s="344"/>
      <c r="S170" s="344"/>
    </row>
    <row r="171" spans="3:19" ht="16.5" hidden="1" customHeight="1" x14ac:dyDescent="0.25">
      <c r="C171">
        <v>0</v>
      </c>
      <c r="D171" t="s">
        <v>694</v>
      </c>
      <c r="E171" t="str">
        <f t="shared" si="5"/>
        <v>0RL1</v>
      </c>
      <c r="F171" s="218" t="s">
        <v>695</v>
      </c>
      <c r="G171" s="460"/>
      <c r="H171" s="218"/>
      <c r="I171" s="218"/>
      <c r="J171" s="218"/>
      <c r="K171" s="218"/>
      <c r="L171" s="218"/>
      <c r="M171" s="218"/>
      <c r="N171" s="344"/>
      <c r="O171" s="344"/>
      <c r="P171" s="344"/>
      <c r="Q171" s="344"/>
      <c r="R171" s="344"/>
      <c r="S171" s="344"/>
    </row>
    <row r="172" spans="3:19" ht="16.5" hidden="1" customHeight="1" x14ac:dyDescent="0.25">
      <c r="C172">
        <v>0</v>
      </c>
      <c r="D172" t="s">
        <v>696</v>
      </c>
      <c r="E172" t="str">
        <f t="shared" si="5"/>
        <v>0RL4</v>
      </c>
      <c r="F172" s="218" t="s">
        <v>697</v>
      </c>
      <c r="G172" s="460"/>
      <c r="H172" s="218"/>
      <c r="I172" s="218"/>
      <c r="J172" s="218"/>
      <c r="K172" s="218"/>
      <c r="L172" s="218"/>
      <c r="M172" s="218"/>
      <c r="N172" s="344"/>
      <c r="O172" s="344"/>
      <c r="P172" s="344"/>
      <c r="Q172" s="344"/>
      <c r="R172" s="344"/>
      <c r="S172" s="344"/>
    </row>
    <row r="173" spans="3:19" ht="16.5" hidden="1" customHeight="1" x14ac:dyDescent="0.25">
      <c r="C173">
        <v>0</v>
      </c>
      <c r="D173" t="s">
        <v>698</v>
      </c>
      <c r="E173" t="str">
        <f t="shared" si="5"/>
        <v>0RLN</v>
      </c>
      <c r="F173" s="218" t="s">
        <v>699</v>
      </c>
      <c r="G173" s="460"/>
      <c r="H173" s="218"/>
      <c r="I173" s="218"/>
      <c r="J173" s="218"/>
      <c r="K173" s="218"/>
      <c r="L173" s="218"/>
      <c r="M173" s="218"/>
      <c r="N173" s="344"/>
      <c r="O173" s="344"/>
      <c r="P173" s="344"/>
      <c r="Q173" s="344"/>
      <c r="R173" s="344"/>
      <c r="S173" s="344"/>
    </row>
    <row r="174" spans="3:19" ht="16.5" hidden="1" customHeight="1" x14ac:dyDescent="0.25">
      <c r="C174">
        <v>0</v>
      </c>
      <c r="D174" t="s">
        <v>700</v>
      </c>
      <c r="E174" t="str">
        <f t="shared" si="5"/>
        <v>0RLQ</v>
      </c>
      <c r="F174" s="218" t="s">
        <v>701</v>
      </c>
      <c r="G174" s="460"/>
      <c r="H174" s="218"/>
      <c r="I174" s="218"/>
      <c r="J174" s="218"/>
      <c r="K174" s="218"/>
      <c r="L174" s="218"/>
      <c r="M174" s="218"/>
      <c r="N174" s="344"/>
      <c r="O174" s="344"/>
      <c r="P174" s="344"/>
      <c r="Q174" s="344"/>
      <c r="R174" s="344"/>
      <c r="S174" s="344"/>
    </row>
    <row r="175" spans="3:19" ht="16.5" hidden="1" customHeight="1" x14ac:dyDescent="0.25">
      <c r="C175">
        <v>0</v>
      </c>
      <c r="D175" t="s">
        <v>702</v>
      </c>
      <c r="E175" t="str">
        <f t="shared" si="5"/>
        <v>0RLT</v>
      </c>
      <c r="F175" s="218" t="s">
        <v>703</v>
      </c>
      <c r="G175" s="460"/>
      <c r="H175" s="218"/>
      <c r="I175" s="218"/>
      <c r="J175" s="218"/>
      <c r="K175" s="218"/>
      <c r="L175" s="218"/>
      <c r="M175" s="218"/>
      <c r="N175" s="344"/>
      <c r="O175" s="344"/>
      <c r="P175" s="344"/>
      <c r="Q175" s="344"/>
      <c r="R175" s="344"/>
      <c r="S175" s="344"/>
    </row>
    <row r="176" spans="3:19" ht="16.5" hidden="1" customHeight="1" x14ac:dyDescent="0.25">
      <c r="C176">
        <v>0</v>
      </c>
      <c r="D176" t="s">
        <v>704</v>
      </c>
      <c r="E176" t="str">
        <f t="shared" si="5"/>
        <v>0RLU</v>
      </c>
      <c r="F176" s="218" t="s">
        <v>705</v>
      </c>
      <c r="G176" s="460"/>
      <c r="H176" s="218"/>
      <c r="I176" s="218"/>
      <c r="J176" s="218"/>
      <c r="K176" s="218"/>
      <c r="L176" s="218"/>
      <c r="M176" s="218"/>
      <c r="N176" s="344"/>
      <c r="O176" s="344"/>
      <c r="P176" s="344"/>
      <c r="Q176" s="344"/>
      <c r="R176" s="344"/>
      <c r="S176" s="344"/>
    </row>
    <row r="177" spans="3:19" ht="16.5" hidden="1" customHeight="1" x14ac:dyDescent="0.25">
      <c r="C177">
        <v>0</v>
      </c>
      <c r="D177" t="s">
        <v>706</v>
      </c>
      <c r="E177" t="str">
        <f t="shared" si="5"/>
        <v>0RM1</v>
      </c>
      <c r="F177" s="218" t="s">
        <v>707</v>
      </c>
      <c r="G177" s="460"/>
      <c r="H177" s="218"/>
      <c r="I177" s="218"/>
      <c r="J177" s="218"/>
      <c r="K177" s="218"/>
      <c r="L177" s="218"/>
      <c r="M177" s="218"/>
      <c r="N177" s="344"/>
      <c r="O177" s="344"/>
      <c r="P177" s="344"/>
      <c r="Q177" s="344"/>
      <c r="R177" s="344"/>
      <c r="S177" s="344"/>
    </row>
    <row r="178" spans="3:19" ht="16.5" hidden="1" customHeight="1" x14ac:dyDescent="0.25">
      <c r="C178">
        <v>0</v>
      </c>
      <c r="D178" t="s">
        <v>708</v>
      </c>
      <c r="E178" t="str">
        <f t="shared" si="5"/>
        <v>0RM2</v>
      </c>
      <c r="F178" s="218" t="s">
        <v>709</v>
      </c>
      <c r="G178" s="460"/>
      <c r="H178" s="218"/>
      <c r="I178" s="218"/>
      <c r="J178" s="218"/>
      <c r="K178" s="218"/>
      <c r="L178" s="218"/>
      <c r="M178" s="218"/>
      <c r="N178" s="344"/>
      <c r="O178" s="344"/>
      <c r="P178" s="344"/>
      <c r="Q178" s="344"/>
      <c r="R178" s="344"/>
      <c r="S178" s="344"/>
    </row>
    <row r="179" spans="3:19" ht="16.5" hidden="1" customHeight="1" x14ac:dyDescent="0.25">
      <c r="C179">
        <v>0</v>
      </c>
      <c r="D179" t="s">
        <v>710</v>
      </c>
      <c r="E179" t="str">
        <f t="shared" si="5"/>
        <v>0RM3</v>
      </c>
      <c r="F179" s="218" t="s">
        <v>711</v>
      </c>
      <c r="G179" s="460"/>
      <c r="H179" s="218"/>
      <c r="I179" s="218"/>
      <c r="J179" s="218"/>
      <c r="K179" s="218"/>
      <c r="L179" s="218"/>
      <c r="M179" s="218"/>
      <c r="N179" s="344"/>
      <c r="O179" s="344"/>
      <c r="P179" s="344"/>
      <c r="Q179" s="344"/>
      <c r="R179" s="344"/>
      <c r="S179" s="344"/>
    </row>
    <row r="180" spans="3:19" ht="16.5" hidden="1" customHeight="1" x14ac:dyDescent="0.25">
      <c r="C180">
        <v>0</v>
      </c>
      <c r="D180" t="s">
        <v>712</v>
      </c>
      <c r="E180" t="str">
        <f t="shared" si="5"/>
        <v>0RM4</v>
      </c>
      <c r="F180" s="218" t="s">
        <v>713</v>
      </c>
      <c r="G180" s="460"/>
      <c r="H180" s="218"/>
      <c r="I180" s="218"/>
      <c r="J180" s="218"/>
      <c r="K180" s="218"/>
      <c r="L180" s="218"/>
      <c r="M180" s="218"/>
      <c r="N180" s="344"/>
      <c r="O180" s="344"/>
      <c r="P180" s="344"/>
      <c r="Q180" s="344"/>
      <c r="R180" s="344"/>
      <c r="S180" s="344"/>
    </row>
    <row r="181" spans="3:19" ht="16.5" hidden="1" customHeight="1" x14ac:dyDescent="0.25">
      <c r="C181">
        <v>0</v>
      </c>
      <c r="D181" t="s">
        <v>714</v>
      </c>
      <c r="E181" t="str">
        <f t="shared" si="5"/>
        <v>0RMC</v>
      </c>
      <c r="F181" s="218" t="s">
        <v>715</v>
      </c>
      <c r="G181" s="460"/>
      <c r="H181" s="218"/>
      <c r="I181" s="218"/>
      <c r="J181" s="218"/>
      <c r="K181" s="218"/>
      <c r="L181" s="218"/>
      <c r="M181" s="218"/>
      <c r="N181" s="344"/>
      <c r="O181" s="344"/>
      <c r="P181" s="344"/>
      <c r="Q181" s="344"/>
      <c r="R181" s="344"/>
      <c r="S181" s="344"/>
    </row>
    <row r="182" spans="3:19" ht="16.5" hidden="1" customHeight="1" x14ac:dyDescent="0.25">
      <c r="C182">
        <v>0</v>
      </c>
      <c r="D182" t="s">
        <v>716</v>
      </c>
      <c r="E182" t="str">
        <f t="shared" si="5"/>
        <v>0RMP</v>
      </c>
      <c r="F182" s="218" t="s">
        <v>717</v>
      </c>
      <c r="G182" s="460"/>
      <c r="H182" s="218"/>
      <c r="I182" s="218"/>
      <c r="J182" s="218"/>
      <c r="K182" s="218"/>
      <c r="L182" s="218"/>
      <c r="M182" s="218"/>
      <c r="N182" s="344"/>
      <c r="O182" s="344"/>
      <c r="P182" s="344"/>
      <c r="Q182" s="344"/>
      <c r="R182" s="344"/>
      <c r="S182" s="344"/>
    </row>
    <row r="183" spans="3:19" ht="16.5" hidden="1" customHeight="1" x14ac:dyDescent="0.25">
      <c r="C183">
        <v>0</v>
      </c>
      <c r="D183" t="s">
        <v>718</v>
      </c>
      <c r="E183" t="str">
        <f t="shared" si="5"/>
        <v>0RN1</v>
      </c>
      <c r="F183" s="218" t="s">
        <v>719</v>
      </c>
      <c r="G183" s="460"/>
      <c r="H183" s="218"/>
      <c r="I183" s="218"/>
      <c r="J183" s="218"/>
      <c r="K183" s="218"/>
      <c r="L183" s="218"/>
      <c r="M183" s="218"/>
      <c r="N183" s="344"/>
      <c r="O183" s="344"/>
      <c r="P183" s="344"/>
      <c r="Q183" s="344"/>
      <c r="R183" s="344"/>
      <c r="S183" s="344"/>
    </row>
    <row r="184" spans="3:19" ht="16.5" hidden="1" customHeight="1" x14ac:dyDescent="0.25">
      <c r="C184">
        <v>0</v>
      </c>
      <c r="D184" t="s">
        <v>720</v>
      </c>
      <c r="E184" t="str">
        <f t="shared" si="5"/>
        <v>0RN3</v>
      </c>
      <c r="F184" s="218" t="s">
        <v>721</v>
      </c>
      <c r="G184" s="460"/>
      <c r="H184" s="218"/>
      <c r="I184" s="218"/>
      <c r="J184" s="218"/>
      <c r="K184" s="218"/>
      <c r="L184" s="218"/>
      <c r="M184" s="218"/>
      <c r="N184" s="344"/>
      <c r="O184" s="344"/>
      <c r="P184" s="344"/>
      <c r="Q184" s="344"/>
      <c r="R184" s="344"/>
      <c r="S184" s="344"/>
    </row>
    <row r="185" spans="3:19" ht="16.5" hidden="1" customHeight="1" x14ac:dyDescent="0.25">
      <c r="C185">
        <v>0</v>
      </c>
      <c r="D185" t="s">
        <v>722</v>
      </c>
      <c r="E185" t="str">
        <f t="shared" si="5"/>
        <v>0RN5</v>
      </c>
      <c r="F185" s="218" t="s">
        <v>723</v>
      </c>
      <c r="G185" s="460"/>
      <c r="H185" s="218"/>
      <c r="I185" s="218"/>
      <c r="J185" s="218"/>
      <c r="K185" s="218"/>
      <c r="L185" s="218"/>
      <c r="M185" s="218"/>
      <c r="N185" s="344"/>
      <c r="O185" s="344"/>
      <c r="P185" s="344"/>
      <c r="Q185" s="344"/>
      <c r="R185" s="344"/>
      <c r="S185" s="344"/>
    </row>
    <row r="186" spans="3:19" ht="16.5" hidden="1" customHeight="1" x14ac:dyDescent="0.25">
      <c r="C186">
        <v>0</v>
      </c>
      <c r="D186" t="s">
        <v>724</v>
      </c>
      <c r="E186" t="str">
        <f t="shared" si="5"/>
        <v>0RN7</v>
      </c>
      <c r="F186" s="218" t="s">
        <v>725</v>
      </c>
      <c r="G186" s="460"/>
      <c r="H186" s="218"/>
      <c r="I186" s="218"/>
      <c r="J186" s="218"/>
      <c r="K186" s="218"/>
      <c r="L186" s="218"/>
      <c r="M186" s="218"/>
      <c r="N186" s="344"/>
      <c r="O186" s="344"/>
      <c r="P186" s="344"/>
      <c r="Q186" s="344"/>
      <c r="R186" s="344"/>
      <c r="S186" s="344"/>
    </row>
    <row r="187" spans="3:19" ht="16.5" hidden="1" customHeight="1" x14ac:dyDescent="0.25">
      <c r="C187">
        <v>0</v>
      </c>
      <c r="D187" t="s">
        <v>726</v>
      </c>
      <c r="E187" t="str">
        <f t="shared" si="5"/>
        <v>0RNA</v>
      </c>
      <c r="F187" s="218" t="s">
        <v>727</v>
      </c>
      <c r="G187" s="460"/>
      <c r="H187" s="218"/>
      <c r="I187" s="218"/>
      <c r="J187" s="218"/>
      <c r="K187" s="218"/>
      <c r="L187" s="218"/>
      <c r="M187" s="218"/>
      <c r="N187" s="344"/>
      <c r="O187" s="344"/>
      <c r="P187" s="344"/>
      <c r="Q187" s="344"/>
      <c r="R187" s="344"/>
      <c r="S187" s="344"/>
    </row>
    <row r="188" spans="3:19" ht="16.5" hidden="1" customHeight="1" x14ac:dyDescent="0.25">
      <c r="C188">
        <v>0</v>
      </c>
      <c r="D188" t="s">
        <v>728</v>
      </c>
      <c r="E188" t="str">
        <f t="shared" si="5"/>
        <v>0RNH</v>
      </c>
      <c r="F188" s="218" t="s">
        <v>729</v>
      </c>
      <c r="G188" s="460"/>
      <c r="H188" s="218"/>
      <c r="I188" s="218"/>
      <c r="J188" s="218"/>
      <c r="K188" s="218"/>
      <c r="L188" s="218"/>
      <c r="M188" s="218"/>
      <c r="N188" s="344"/>
      <c r="O188" s="344"/>
      <c r="P188" s="344"/>
      <c r="Q188" s="344"/>
      <c r="R188" s="344"/>
      <c r="S188" s="344"/>
    </row>
    <row r="189" spans="3:19" ht="16.5" hidden="1" customHeight="1" x14ac:dyDescent="0.25">
      <c r="C189">
        <v>0</v>
      </c>
      <c r="D189" t="s">
        <v>730</v>
      </c>
      <c r="E189" t="str">
        <f t="shared" si="5"/>
        <v>0RNJ</v>
      </c>
      <c r="F189" s="218" t="s">
        <v>731</v>
      </c>
      <c r="G189" s="460"/>
      <c r="H189" s="218"/>
      <c r="I189" s="218"/>
      <c r="J189" s="218"/>
      <c r="K189" s="218"/>
      <c r="L189" s="218"/>
      <c r="M189" s="218"/>
      <c r="N189" s="344"/>
      <c r="O189" s="344"/>
      <c r="P189" s="344"/>
      <c r="Q189" s="344"/>
      <c r="R189" s="344"/>
      <c r="S189" s="344"/>
    </row>
    <row r="190" spans="3:19" ht="16.5" hidden="1" customHeight="1" x14ac:dyDescent="0.25">
      <c r="C190">
        <v>0</v>
      </c>
      <c r="D190" t="s">
        <v>732</v>
      </c>
      <c r="E190" t="str">
        <f t="shared" si="5"/>
        <v>0RNL</v>
      </c>
      <c r="F190" s="218" t="s">
        <v>733</v>
      </c>
      <c r="G190" s="460"/>
      <c r="H190" s="218"/>
      <c r="I190" s="218"/>
      <c r="J190" s="218"/>
      <c r="K190" s="218"/>
      <c r="L190" s="218"/>
      <c r="M190" s="218"/>
      <c r="N190" s="344"/>
      <c r="O190" s="344"/>
      <c r="P190" s="344"/>
      <c r="Q190" s="344"/>
      <c r="R190" s="344"/>
      <c r="S190" s="344"/>
    </row>
    <row r="191" spans="3:19" ht="16.5" hidden="1" customHeight="1" x14ac:dyDescent="0.25">
      <c r="C191">
        <v>0</v>
      </c>
      <c r="D191" t="s">
        <v>734</v>
      </c>
      <c r="E191" t="str">
        <f t="shared" si="5"/>
        <v>0RNN</v>
      </c>
      <c r="F191" s="218" t="s">
        <v>735</v>
      </c>
      <c r="G191" s="460"/>
      <c r="H191" s="218"/>
      <c r="I191" s="218"/>
      <c r="J191" s="218"/>
      <c r="K191" s="218"/>
      <c r="L191" s="218"/>
      <c r="M191" s="218"/>
      <c r="N191" s="344"/>
      <c r="O191" s="344"/>
      <c r="P191" s="344"/>
      <c r="Q191" s="344"/>
      <c r="R191" s="344"/>
      <c r="S191" s="344"/>
    </row>
    <row r="192" spans="3:19" ht="16.5" hidden="1" customHeight="1" x14ac:dyDescent="0.25">
      <c r="C192">
        <v>0</v>
      </c>
      <c r="D192" t="s">
        <v>736</v>
      </c>
      <c r="E192" t="str">
        <f t="shared" si="5"/>
        <v>0RNQ</v>
      </c>
      <c r="F192" s="218" t="s">
        <v>737</v>
      </c>
      <c r="G192" s="460"/>
      <c r="H192" s="218"/>
      <c r="I192" s="218"/>
      <c r="J192" s="218"/>
      <c r="K192" s="218"/>
      <c r="L192" s="218"/>
      <c r="M192" s="218"/>
      <c r="N192" s="344"/>
      <c r="O192" s="344"/>
      <c r="P192" s="344"/>
      <c r="Q192" s="344"/>
      <c r="R192" s="344"/>
      <c r="S192" s="344"/>
    </row>
    <row r="193" spans="3:19" ht="16.5" hidden="1" customHeight="1" x14ac:dyDescent="0.25">
      <c r="C193">
        <v>0</v>
      </c>
      <c r="D193" t="s">
        <v>738</v>
      </c>
      <c r="E193" t="str">
        <f t="shared" si="5"/>
        <v>0RNS</v>
      </c>
      <c r="F193" s="218" t="s">
        <v>739</v>
      </c>
      <c r="G193" s="460"/>
      <c r="H193" s="218"/>
      <c r="I193" s="218"/>
      <c r="J193" s="218"/>
      <c r="K193" s="218"/>
      <c r="L193" s="218"/>
      <c r="M193" s="218"/>
      <c r="N193" s="344"/>
      <c r="O193" s="344"/>
      <c r="P193" s="344"/>
      <c r="Q193" s="344"/>
      <c r="R193" s="344"/>
      <c r="S193" s="344"/>
    </row>
    <row r="194" spans="3:19" ht="16.5" hidden="1" customHeight="1" x14ac:dyDescent="0.25">
      <c r="C194">
        <v>0</v>
      </c>
      <c r="D194" t="s">
        <v>740</v>
      </c>
      <c r="E194" t="str">
        <f t="shared" si="5"/>
        <v>0RNZ</v>
      </c>
      <c r="F194" s="218" t="s">
        <v>741</v>
      </c>
      <c r="G194" s="460"/>
      <c r="H194" s="218"/>
      <c r="I194" s="218"/>
      <c r="J194" s="218"/>
      <c r="K194" s="218"/>
      <c r="L194" s="218"/>
      <c r="M194" s="218"/>
      <c r="N194" s="344"/>
      <c r="O194" s="344"/>
      <c r="P194" s="344"/>
      <c r="Q194" s="344"/>
      <c r="R194" s="344"/>
      <c r="S194" s="344"/>
    </row>
    <row r="195" spans="3:19" ht="16.5" hidden="1" customHeight="1" x14ac:dyDescent="0.25">
      <c r="C195">
        <v>0</v>
      </c>
      <c r="D195" t="s">
        <v>742</v>
      </c>
      <c r="E195" t="str">
        <f t="shared" si="5"/>
        <v>0RP4</v>
      </c>
      <c r="F195" s="218" t="s">
        <v>743</v>
      </c>
      <c r="G195" s="460"/>
      <c r="H195" s="218"/>
      <c r="I195" s="218"/>
      <c r="J195" s="218"/>
      <c r="K195" s="218"/>
      <c r="L195" s="218"/>
      <c r="M195" s="218"/>
      <c r="N195" s="344"/>
      <c r="O195" s="344"/>
      <c r="P195" s="344"/>
      <c r="Q195" s="344"/>
      <c r="R195" s="344"/>
      <c r="S195" s="344"/>
    </row>
    <row r="196" spans="3:19" ht="16.5" hidden="1" customHeight="1" x14ac:dyDescent="0.25">
      <c r="C196">
        <v>0</v>
      </c>
      <c r="D196" t="s">
        <v>744</v>
      </c>
      <c r="E196" t="str">
        <f t="shared" si="5"/>
        <v>0RP5</v>
      </c>
      <c r="F196" s="218" t="s">
        <v>745</v>
      </c>
      <c r="G196" s="460"/>
      <c r="H196" s="218"/>
      <c r="I196" s="218"/>
      <c r="J196" s="218"/>
      <c r="K196" s="218"/>
      <c r="L196" s="218"/>
      <c r="M196" s="218"/>
      <c r="N196" s="344"/>
      <c r="O196" s="344"/>
      <c r="P196" s="344"/>
      <c r="Q196" s="344"/>
      <c r="R196" s="344"/>
      <c r="S196" s="344"/>
    </row>
    <row r="197" spans="3:19" ht="16.5" customHeight="1" x14ac:dyDescent="0.25">
      <c r="C197">
        <v>0</v>
      </c>
      <c r="D197" t="s">
        <v>746</v>
      </c>
      <c r="E197" t="str">
        <f t="shared" si="5"/>
        <v>0RP6</v>
      </c>
      <c r="F197" s="218" t="s">
        <v>747</v>
      </c>
      <c r="G197" s="460"/>
      <c r="H197" s="218">
        <v>64</v>
      </c>
      <c r="I197" s="218">
        <v>68</v>
      </c>
      <c r="J197" s="218">
        <v>67</v>
      </c>
      <c r="K197" s="218">
        <v>66</v>
      </c>
      <c r="L197" s="218">
        <v>66</v>
      </c>
      <c r="M197" s="218">
        <v>67</v>
      </c>
      <c r="N197" s="344">
        <v>69</v>
      </c>
      <c r="O197" s="344">
        <v>71</v>
      </c>
      <c r="P197" s="344">
        <v>67</v>
      </c>
      <c r="Q197" s="344">
        <v>62</v>
      </c>
      <c r="R197" s="344">
        <v>69</v>
      </c>
      <c r="S197" s="344">
        <v>67</v>
      </c>
    </row>
    <row r="198" spans="3:19" ht="16.5" hidden="1" customHeight="1" x14ac:dyDescent="0.25">
      <c r="C198">
        <v>0</v>
      </c>
      <c r="D198" t="s">
        <v>748</v>
      </c>
      <c r="E198" t="str">
        <f t="shared" si="5"/>
        <v>0RPA</v>
      </c>
      <c r="F198" s="218" t="s">
        <v>749</v>
      </c>
      <c r="G198" s="460"/>
      <c r="H198" s="218"/>
      <c r="I198" s="218"/>
      <c r="J198" s="218"/>
      <c r="K198" s="218"/>
      <c r="L198" s="218"/>
      <c r="M198" s="218"/>
      <c r="N198" s="344"/>
      <c r="O198" s="344"/>
      <c r="P198" s="344"/>
      <c r="Q198" s="344"/>
      <c r="R198" s="344"/>
      <c r="S198" s="344"/>
    </row>
    <row r="199" spans="3:19" ht="16.5" hidden="1" customHeight="1" x14ac:dyDescent="0.25">
      <c r="C199">
        <v>0</v>
      </c>
      <c r="D199" t="s">
        <v>750</v>
      </c>
      <c r="E199" t="str">
        <f t="shared" si="5"/>
        <v>0RPC</v>
      </c>
      <c r="F199" s="218" t="s">
        <v>751</v>
      </c>
      <c r="G199" s="460"/>
      <c r="H199" s="218"/>
      <c r="I199" s="218"/>
      <c r="J199" s="218"/>
      <c r="K199" s="218"/>
      <c r="L199" s="218"/>
      <c r="M199" s="218"/>
      <c r="N199" s="344"/>
      <c r="O199" s="344"/>
      <c r="P199" s="344"/>
      <c r="Q199" s="344"/>
      <c r="R199" s="344"/>
      <c r="S199" s="344"/>
    </row>
    <row r="200" spans="3:19" ht="16.5" hidden="1" customHeight="1" x14ac:dyDescent="0.25">
      <c r="C200">
        <v>0</v>
      </c>
      <c r="D200" t="s">
        <v>752</v>
      </c>
      <c r="E200" t="str">
        <f t="shared" si="5"/>
        <v>0RPL</v>
      </c>
      <c r="F200" s="218" t="s">
        <v>753</v>
      </c>
      <c r="G200" s="460"/>
      <c r="H200" s="218"/>
      <c r="I200" s="218"/>
      <c r="J200" s="218"/>
      <c r="K200" s="218"/>
      <c r="L200" s="218"/>
      <c r="M200" s="218"/>
      <c r="N200" s="344"/>
      <c r="O200" s="344"/>
      <c r="P200" s="344"/>
      <c r="Q200" s="344"/>
      <c r="R200" s="344"/>
      <c r="S200" s="344"/>
    </row>
    <row r="201" spans="3:19" ht="16.5" hidden="1" customHeight="1" x14ac:dyDescent="0.25">
      <c r="C201">
        <v>0</v>
      </c>
      <c r="D201" t="s">
        <v>754</v>
      </c>
      <c r="E201" t="str">
        <f t="shared" si="5"/>
        <v>0RPR</v>
      </c>
      <c r="F201" s="218" t="s">
        <v>755</v>
      </c>
      <c r="G201" s="460"/>
      <c r="H201" s="218"/>
      <c r="I201" s="218"/>
      <c r="J201" s="218"/>
      <c r="K201" s="218"/>
      <c r="L201" s="218"/>
      <c r="M201" s="218"/>
      <c r="N201" s="344"/>
      <c r="O201" s="344"/>
      <c r="P201" s="344"/>
      <c r="Q201" s="344"/>
      <c r="R201" s="344"/>
      <c r="S201" s="344"/>
    </row>
    <row r="202" spans="3:19" ht="16.5" hidden="1" customHeight="1" x14ac:dyDescent="0.25">
      <c r="C202">
        <v>0</v>
      </c>
      <c r="D202" t="s">
        <v>756</v>
      </c>
      <c r="E202" t="str">
        <f t="shared" si="5"/>
        <v>0RPY</v>
      </c>
      <c r="F202" s="218" t="s">
        <v>757</v>
      </c>
      <c r="G202" s="460"/>
      <c r="H202" s="218"/>
      <c r="I202" s="218"/>
      <c r="J202" s="218"/>
      <c r="K202" s="218"/>
      <c r="L202" s="218"/>
      <c r="M202" s="218"/>
      <c r="N202" s="344"/>
      <c r="O202" s="344"/>
      <c r="P202" s="344"/>
      <c r="Q202" s="344"/>
      <c r="R202" s="344"/>
      <c r="S202" s="344"/>
    </row>
    <row r="203" spans="3:19" ht="16.5" hidden="1" customHeight="1" x14ac:dyDescent="0.25">
      <c r="C203">
        <v>0</v>
      </c>
      <c r="D203" t="s">
        <v>758</v>
      </c>
      <c r="E203" t="str">
        <f t="shared" si="5"/>
        <v>0RQ3</v>
      </c>
      <c r="F203" s="218" t="s">
        <v>759</v>
      </c>
      <c r="G203" s="460"/>
      <c r="H203" s="218"/>
      <c r="I203" s="218"/>
      <c r="J203" s="218"/>
      <c r="K203" s="218"/>
      <c r="L203" s="218"/>
      <c r="M203" s="218"/>
      <c r="N203" s="344"/>
      <c r="O203" s="344"/>
      <c r="P203" s="344"/>
      <c r="Q203" s="344"/>
      <c r="R203" s="344"/>
      <c r="S203" s="344"/>
    </row>
    <row r="204" spans="3:19" ht="16.5" hidden="1" customHeight="1" x14ac:dyDescent="0.25">
      <c r="C204">
        <v>0</v>
      </c>
      <c r="D204" t="s">
        <v>760</v>
      </c>
      <c r="E204" t="str">
        <f t="shared" si="5"/>
        <v>0RQ6</v>
      </c>
      <c r="F204" s="218" t="s">
        <v>761</v>
      </c>
      <c r="G204" s="460"/>
      <c r="H204" s="218"/>
      <c r="I204" s="218"/>
      <c r="J204" s="218"/>
      <c r="K204" s="218"/>
      <c r="L204" s="218"/>
      <c r="M204" s="218"/>
      <c r="N204" s="344"/>
      <c r="O204" s="344"/>
      <c r="P204" s="344"/>
      <c r="Q204" s="344"/>
      <c r="R204" s="344"/>
      <c r="S204" s="344"/>
    </row>
    <row r="205" spans="3:19" ht="16.5" hidden="1" customHeight="1" x14ac:dyDescent="0.25">
      <c r="C205">
        <v>0</v>
      </c>
      <c r="D205" t="s">
        <v>762</v>
      </c>
      <c r="E205" t="str">
        <f t="shared" si="5"/>
        <v>0RQ8</v>
      </c>
      <c r="F205" s="218" t="s">
        <v>763</v>
      </c>
      <c r="G205" s="460"/>
      <c r="H205" s="218"/>
      <c r="I205" s="218"/>
      <c r="J205" s="218"/>
      <c r="K205" s="218"/>
      <c r="L205" s="218"/>
      <c r="M205" s="218"/>
      <c r="N205" s="344"/>
      <c r="O205" s="344"/>
      <c r="P205" s="344"/>
      <c r="Q205" s="344"/>
      <c r="R205" s="344"/>
      <c r="S205" s="344"/>
    </row>
    <row r="206" spans="3:19" ht="16.5" hidden="1" customHeight="1" x14ac:dyDescent="0.25">
      <c r="C206">
        <v>0</v>
      </c>
      <c r="D206" t="s">
        <v>764</v>
      </c>
      <c r="E206" t="str">
        <f t="shared" si="5"/>
        <v>0RQM</v>
      </c>
      <c r="F206" s="218" t="s">
        <v>765</v>
      </c>
      <c r="G206" s="460"/>
      <c r="H206" s="218"/>
      <c r="I206" s="218"/>
      <c r="J206" s="218"/>
      <c r="K206" s="218"/>
      <c r="L206" s="218"/>
      <c r="M206" s="218"/>
      <c r="N206" s="344"/>
      <c r="O206" s="344"/>
      <c r="P206" s="344"/>
      <c r="Q206" s="344"/>
      <c r="R206" s="344"/>
      <c r="S206" s="344"/>
    </row>
    <row r="207" spans="3:19" ht="16.5" hidden="1" customHeight="1" x14ac:dyDescent="0.25">
      <c r="C207">
        <v>0</v>
      </c>
      <c r="D207" t="s">
        <v>766</v>
      </c>
      <c r="E207" t="str">
        <f t="shared" si="5"/>
        <v>0RQN</v>
      </c>
      <c r="F207" s="218" t="s">
        <v>767</v>
      </c>
      <c r="G207" s="460"/>
      <c r="H207" s="218"/>
      <c r="I207" s="218"/>
      <c r="J207" s="218"/>
      <c r="K207" s="218"/>
      <c r="L207" s="218"/>
      <c r="M207" s="218"/>
      <c r="N207" s="344"/>
      <c r="O207" s="344"/>
      <c r="P207" s="344"/>
      <c r="Q207" s="344"/>
      <c r="R207" s="344"/>
      <c r="S207" s="344"/>
    </row>
    <row r="208" spans="3:19" ht="16.5" hidden="1" customHeight="1" x14ac:dyDescent="0.25">
      <c r="C208">
        <v>0</v>
      </c>
      <c r="D208" t="s">
        <v>768</v>
      </c>
      <c r="E208" t="str">
        <f t="shared" si="5"/>
        <v>0RQQ</v>
      </c>
      <c r="F208" s="218" t="s">
        <v>769</v>
      </c>
      <c r="G208" s="460"/>
      <c r="H208" s="218"/>
      <c r="I208" s="218"/>
      <c r="J208" s="218"/>
      <c r="K208" s="218"/>
      <c r="L208" s="218"/>
      <c r="M208" s="218"/>
      <c r="N208" s="344"/>
      <c r="O208" s="344"/>
      <c r="P208" s="344"/>
      <c r="Q208" s="344"/>
      <c r="R208" s="344"/>
      <c r="S208" s="344"/>
    </row>
    <row r="209" spans="3:19" ht="16.5" hidden="1" customHeight="1" x14ac:dyDescent="0.25">
      <c r="C209">
        <v>0</v>
      </c>
      <c r="D209" t="s">
        <v>770</v>
      </c>
      <c r="E209" t="str">
        <f t="shared" si="5"/>
        <v>0RQW</v>
      </c>
      <c r="F209" s="218" t="s">
        <v>771</v>
      </c>
      <c r="G209" s="460"/>
      <c r="H209" s="218"/>
      <c r="I209" s="218"/>
      <c r="J209" s="218"/>
      <c r="K209" s="218"/>
      <c r="L209" s="218"/>
      <c r="M209" s="218"/>
      <c r="N209" s="344"/>
      <c r="O209" s="344"/>
      <c r="P209" s="344"/>
      <c r="Q209" s="344"/>
      <c r="R209" s="344"/>
      <c r="S209" s="344"/>
    </row>
    <row r="210" spans="3:19" ht="16.5" hidden="1" customHeight="1" x14ac:dyDescent="0.25">
      <c r="C210">
        <v>0</v>
      </c>
      <c r="D210" t="s">
        <v>772</v>
      </c>
      <c r="E210" t="str">
        <f t="shared" ref="E210:E294" si="6">C210&amp;D210</f>
        <v>0RQX</v>
      </c>
      <c r="F210" s="218" t="s">
        <v>773</v>
      </c>
      <c r="G210" s="460"/>
      <c r="H210" s="218"/>
      <c r="I210" s="218"/>
      <c r="J210" s="218"/>
      <c r="K210" s="218"/>
      <c r="L210" s="218"/>
      <c r="M210" s="218"/>
      <c r="N210" s="344"/>
      <c r="O210" s="344"/>
      <c r="P210" s="344"/>
      <c r="Q210" s="344"/>
      <c r="R210" s="344"/>
      <c r="S210" s="344"/>
    </row>
    <row r="211" spans="3:19" ht="16.5" hidden="1" customHeight="1" x14ac:dyDescent="0.25">
      <c r="C211">
        <v>0</v>
      </c>
      <c r="D211" t="s">
        <v>774</v>
      </c>
      <c r="E211" t="str">
        <f t="shared" si="6"/>
        <v>0RR1</v>
      </c>
      <c r="F211" s="218" t="s">
        <v>775</v>
      </c>
      <c r="G211" s="460"/>
      <c r="H211" s="218"/>
      <c r="I211" s="218"/>
      <c r="J211" s="218"/>
      <c r="K211" s="218"/>
      <c r="L211" s="218"/>
      <c r="M211" s="218"/>
      <c r="N211" s="344"/>
      <c r="O211" s="344"/>
      <c r="P211" s="344"/>
      <c r="Q211" s="344"/>
      <c r="R211" s="344"/>
      <c r="S211" s="344"/>
    </row>
    <row r="212" spans="3:19" ht="16.5" hidden="1" customHeight="1" x14ac:dyDescent="0.25">
      <c r="C212">
        <v>0</v>
      </c>
      <c r="D212" t="s">
        <v>776</v>
      </c>
      <c r="E212" t="str">
        <f t="shared" si="6"/>
        <v>0RR7</v>
      </c>
      <c r="F212" s="218" t="s">
        <v>777</v>
      </c>
      <c r="G212" s="460"/>
      <c r="H212" s="218"/>
      <c r="I212" s="218"/>
      <c r="J212" s="218"/>
      <c r="K212" s="218"/>
      <c r="L212" s="218"/>
      <c r="M212" s="218"/>
      <c r="N212" s="344"/>
      <c r="O212" s="344"/>
      <c r="P212" s="344"/>
      <c r="Q212" s="344"/>
      <c r="R212" s="344"/>
      <c r="S212" s="344"/>
    </row>
    <row r="213" spans="3:19" ht="16.5" hidden="1" customHeight="1" x14ac:dyDescent="0.25">
      <c r="C213">
        <v>0</v>
      </c>
      <c r="D213" t="s">
        <v>778</v>
      </c>
      <c r="E213" t="str">
        <f t="shared" si="6"/>
        <v>0RR8</v>
      </c>
      <c r="F213" s="218" t="s">
        <v>779</v>
      </c>
      <c r="G213" s="460"/>
      <c r="H213" s="218"/>
      <c r="I213" s="218"/>
      <c r="J213" s="218"/>
      <c r="K213" s="218"/>
      <c r="L213" s="218"/>
      <c r="M213" s="218"/>
      <c r="N213" s="344"/>
      <c r="O213" s="344"/>
      <c r="P213" s="344"/>
      <c r="Q213" s="344"/>
      <c r="R213" s="344"/>
      <c r="S213" s="344"/>
    </row>
    <row r="214" spans="3:19" ht="16.5" hidden="1" customHeight="1" x14ac:dyDescent="0.25">
      <c r="C214">
        <v>0</v>
      </c>
      <c r="D214" t="s">
        <v>780</v>
      </c>
      <c r="E214" t="str">
        <f t="shared" si="6"/>
        <v>0RRF</v>
      </c>
      <c r="F214" s="218" t="s">
        <v>781</v>
      </c>
      <c r="G214" s="460"/>
      <c r="H214" s="218"/>
      <c r="I214" s="218"/>
      <c r="J214" s="218"/>
      <c r="K214" s="218"/>
      <c r="L214" s="218"/>
      <c r="M214" s="218"/>
      <c r="N214" s="344"/>
      <c r="O214" s="344"/>
      <c r="P214" s="344"/>
      <c r="Q214" s="344"/>
      <c r="R214" s="344"/>
      <c r="S214" s="344"/>
    </row>
    <row r="215" spans="3:19" ht="16.5" hidden="1" customHeight="1" x14ac:dyDescent="0.25">
      <c r="C215">
        <v>0</v>
      </c>
      <c r="D215" t="s">
        <v>782</v>
      </c>
      <c r="E215" t="str">
        <f t="shared" si="6"/>
        <v>0RRJ</v>
      </c>
      <c r="F215" s="218" t="s">
        <v>783</v>
      </c>
      <c r="G215" s="460"/>
      <c r="H215" s="218"/>
      <c r="I215" s="218"/>
      <c r="J215" s="218"/>
      <c r="K215" s="218"/>
      <c r="L215" s="218"/>
      <c r="M215" s="218"/>
      <c r="N215" s="344"/>
      <c r="O215" s="344"/>
      <c r="P215" s="344"/>
      <c r="Q215" s="344"/>
      <c r="R215" s="344"/>
      <c r="S215" s="344"/>
    </row>
    <row r="216" spans="3:19" ht="16.5" hidden="1" customHeight="1" x14ac:dyDescent="0.25">
      <c r="C216">
        <v>0</v>
      </c>
      <c r="D216" t="s">
        <v>784</v>
      </c>
      <c r="E216" t="str">
        <f t="shared" si="6"/>
        <v>0RRK</v>
      </c>
      <c r="F216" s="218" t="s">
        <v>785</v>
      </c>
      <c r="G216" s="460"/>
      <c r="H216" s="218"/>
      <c r="I216" s="218"/>
      <c r="J216" s="218"/>
      <c r="K216" s="218"/>
      <c r="L216" s="218"/>
      <c r="M216" s="218"/>
      <c r="N216" s="344"/>
      <c r="O216" s="344"/>
      <c r="P216" s="344"/>
      <c r="Q216" s="344"/>
      <c r="R216" s="344"/>
      <c r="S216" s="344"/>
    </row>
    <row r="217" spans="3:19" ht="16.5" hidden="1" customHeight="1" x14ac:dyDescent="0.25">
      <c r="C217">
        <v>0</v>
      </c>
      <c r="D217" t="s">
        <v>786</v>
      </c>
      <c r="E217" t="str">
        <f t="shared" si="6"/>
        <v>0RRV</v>
      </c>
      <c r="F217" s="218" t="s">
        <v>787</v>
      </c>
      <c r="G217" s="460"/>
      <c r="H217" s="218"/>
      <c r="I217" s="218"/>
      <c r="J217" s="218"/>
      <c r="K217" s="218"/>
      <c r="L217" s="218"/>
      <c r="M217" s="218"/>
      <c r="N217" s="344"/>
      <c r="O217" s="344"/>
      <c r="P217" s="344"/>
      <c r="Q217" s="344"/>
      <c r="R217" s="344"/>
      <c r="S217" s="344"/>
    </row>
    <row r="218" spans="3:19" ht="16.5" hidden="1" customHeight="1" x14ac:dyDescent="0.25">
      <c r="C218">
        <v>0</v>
      </c>
      <c r="D218" t="s">
        <v>788</v>
      </c>
      <c r="E218" t="str">
        <f t="shared" si="6"/>
        <v>0RT3</v>
      </c>
      <c r="F218" s="218" t="s">
        <v>789</v>
      </c>
      <c r="G218" s="460"/>
      <c r="H218" s="218"/>
      <c r="I218" s="218"/>
      <c r="J218" s="218"/>
      <c r="K218" s="218"/>
      <c r="L218" s="218"/>
      <c r="M218" s="218"/>
      <c r="N218" s="344"/>
      <c r="O218" s="344"/>
      <c r="P218" s="344"/>
      <c r="Q218" s="344"/>
      <c r="R218" s="344"/>
      <c r="S218" s="344"/>
    </row>
    <row r="219" spans="3:19" ht="16.5" hidden="1" customHeight="1" x14ac:dyDescent="0.25">
      <c r="C219">
        <v>0</v>
      </c>
      <c r="D219" t="s">
        <v>790</v>
      </c>
      <c r="E219" t="str">
        <f t="shared" si="6"/>
        <v>0RTD</v>
      </c>
      <c r="F219" s="218" t="s">
        <v>791</v>
      </c>
      <c r="G219" s="460"/>
      <c r="H219" s="218"/>
      <c r="I219" s="218"/>
      <c r="J219" s="218"/>
      <c r="K219" s="218"/>
      <c r="L219" s="218"/>
      <c r="M219" s="218"/>
      <c r="N219" s="344"/>
      <c r="O219" s="344"/>
      <c r="P219" s="344"/>
      <c r="Q219" s="344"/>
      <c r="R219" s="344"/>
      <c r="S219" s="344"/>
    </row>
    <row r="220" spans="3:19" ht="16.5" hidden="1" customHeight="1" x14ac:dyDescent="0.25">
      <c r="C220">
        <v>0</v>
      </c>
      <c r="D220" t="s">
        <v>792</v>
      </c>
      <c r="E220" t="str">
        <f t="shared" si="6"/>
        <v>0RTE</v>
      </c>
      <c r="F220" s="218" t="s">
        <v>793</v>
      </c>
      <c r="G220" s="460"/>
      <c r="H220" s="218"/>
      <c r="I220" s="218"/>
      <c r="J220" s="218"/>
      <c r="K220" s="218"/>
      <c r="L220" s="218"/>
      <c r="M220" s="218"/>
      <c r="N220" s="344"/>
      <c r="O220" s="344"/>
      <c r="P220" s="344"/>
      <c r="Q220" s="344"/>
      <c r="R220" s="344"/>
      <c r="S220" s="344"/>
    </row>
    <row r="221" spans="3:19" ht="16.5" hidden="1" customHeight="1" x14ac:dyDescent="0.25">
      <c r="C221">
        <v>0</v>
      </c>
      <c r="D221" t="s">
        <v>794</v>
      </c>
      <c r="E221" t="str">
        <f t="shared" si="6"/>
        <v>0RTF</v>
      </c>
      <c r="F221" s="218" t="s">
        <v>795</v>
      </c>
      <c r="G221" s="460"/>
      <c r="H221" s="218"/>
      <c r="I221" s="218"/>
      <c r="J221" s="218"/>
      <c r="K221" s="218"/>
      <c r="L221" s="218"/>
      <c r="M221" s="218"/>
      <c r="N221" s="344"/>
      <c r="O221" s="344"/>
      <c r="P221" s="344"/>
      <c r="Q221" s="344"/>
      <c r="R221" s="344"/>
      <c r="S221" s="344"/>
    </row>
    <row r="222" spans="3:19" ht="16.5" hidden="1" customHeight="1" x14ac:dyDescent="0.25">
      <c r="C222">
        <v>0</v>
      </c>
      <c r="D222" t="s">
        <v>796</v>
      </c>
      <c r="E222" t="str">
        <f t="shared" si="6"/>
        <v>0RTG</v>
      </c>
      <c r="F222" s="218" t="s">
        <v>797</v>
      </c>
      <c r="G222" s="460"/>
      <c r="H222" s="218"/>
      <c r="I222" s="218"/>
      <c r="J222" s="218"/>
      <c r="K222" s="218"/>
      <c r="L222" s="218"/>
      <c r="M222" s="218"/>
      <c r="N222" s="344"/>
      <c r="O222" s="344"/>
      <c r="P222" s="344"/>
      <c r="Q222" s="344"/>
      <c r="R222" s="344"/>
      <c r="S222" s="344"/>
    </row>
    <row r="223" spans="3:19" ht="16.5" hidden="1" customHeight="1" x14ac:dyDescent="0.25">
      <c r="C223">
        <v>0</v>
      </c>
      <c r="D223" t="s">
        <v>798</v>
      </c>
      <c r="E223" t="str">
        <f t="shared" si="6"/>
        <v>0RTH</v>
      </c>
      <c r="F223" s="218" t="s">
        <v>799</v>
      </c>
      <c r="G223" s="460"/>
      <c r="H223" s="218"/>
      <c r="I223" s="218"/>
      <c r="J223" s="218"/>
      <c r="K223" s="218"/>
      <c r="L223" s="218"/>
      <c r="M223" s="218"/>
      <c r="N223" s="344"/>
      <c r="O223" s="344"/>
      <c r="P223" s="344"/>
      <c r="Q223" s="344"/>
      <c r="R223" s="344"/>
      <c r="S223" s="344"/>
    </row>
    <row r="224" spans="3:19" ht="16.5" hidden="1" customHeight="1" x14ac:dyDescent="0.25">
      <c r="C224">
        <v>0</v>
      </c>
      <c r="D224" t="s">
        <v>800</v>
      </c>
      <c r="E224" t="str">
        <f t="shared" si="6"/>
        <v>0RTK</v>
      </c>
      <c r="F224" s="218" t="s">
        <v>801</v>
      </c>
      <c r="G224" s="460"/>
      <c r="H224" s="218"/>
      <c r="I224" s="218"/>
      <c r="J224" s="218"/>
      <c r="K224" s="218"/>
      <c r="L224" s="218"/>
      <c r="M224" s="218"/>
      <c r="N224" s="344"/>
      <c r="O224" s="344"/>
      <c r="P224" s="344"/>
      <c r="Q224" s="344"/>
      <c r="R224" s="344"/>
      <c r="S224" s="344"/>
    </row>
    <row r="225" spans="3:19" ht="16.5" hidden="1" customHeight="1" x14ac:dyDescent="0.25">
      <c r="C225">
        <v>0</v>
      </c>
      <c r="D225" t="s">
        <v>802</v>
      </c>
      <c r="E225" t="str">
        <f t="shared" si="6"/>
        <v>0RTP</v>
      </c>
      <c r="F225" s="218" t="s">
        <v>803</v>
      </c>
      <c r="G225" s="460"/>
      <c r="H225" s="218"/>
      <c r="I225" s="218"/>
      <c r="J225" s="218"/>
      <c r="K225" s="218"/>
      <c r="L225" s="218"/>
      <c r="M225" s="218"/>
      <c r="N225" s="344"/>
      <c r="O225" s="344"/>
      <c r="P225" s="344"/>
      <c r="Q225" s="344"/>
      <c r="R225" s="344"/>
      <c r="S225" s="344"/>
    </row>
    <row r="226" spans="3:19" ht="16.5" hidden="1" customHeight="1" x14ac:dyDescent="0.25">
      <c r="C226">
        <v>0</v>
      </c>
      <c r="D226" t="s">
        <v>804</v>
      </c>
      <c r="E226" t="str">
        <f t="shared" si="6"/>
        <v>0RTR</v>
      </c>
      <c r="F226" s="218" t="s">
        <v>805</v>
      </c>
      <c r="G226" s="460"/>
      <c r="H226" s="218"/>
      <c r="I226" s="218"/>
      <c r="J226" s="218"/>
      <c r="K226" s="218"/>
      <c r="L226" s="218"/>
      <c r="M226" s="218"/>
      <c r="N226" s="344"/>
      <c r="O226" s="344"/>
      <c r="P226" s="344"/>
      <c r="Q226" s="344"/>
      <c r="R226" s="344"/>
      <c r="S226" s="344"/>
    </row>
    <row r="227" spans="3:19" ht="16.5" hidden="1" customHeight="1" x14ac:dyDescent="0.25">
      <c r="C227">
        <v>0</v>
      </c>
      <c r="D227" t="s">
        <v>806</v>
      </c>
      <c r="E227" t="str">
        <f t="shared" si="6"/>
        <v>0RTX</v>
      </c>
      <c r="F227" s="218" t="s">
        <v>807</v>
      </c>
      <c r="G227" s="460"/>
      <c r="H227" s="218"/>
      <c r="I227" s="218"/>
      <c r="J227" s="218"/>
      <c r="K227" s="218"/>
      <c r="L227" s="218"/>
      <c r="M227" s="218"/>
      <c r="N227" s="344"/>
      <c r="O227" s="344"/>
      <c r="P227" s="344"/>
      <c r="Q227" s="344"/>
      <c r="R227" s="344"/>
      <c r="S227" s="344"/>
    </row>
    <row r="228" spans="3:19" ht="16.5" hidden="1" customHeight="1" x14ac:dyDescent="0.25">
      <c r="C228">
        <v>0</v>
      </c>
      <c r="D228" t="s">
        <v>808</v>
      </c>
      <c r="E228" t="str">
        <f t="shared" si="6"/>
        <v>0RV8</v>
      </c>
      <c r="F228" s="218" t="s">
        <v>809</v>
      </c>
      <c r="G228" s="460"/>
      <c r="H228" s="218"/>
      <c r="I228" s="218"/>
      <c r="J228" s="218"/>
      <c r="K228" s="218"/>
      <c r="L228" s="218"/>
      <c r="M228" s="218"/>
      <c r="N228" s="344"/>
      <c r="O228" s="344"/>
      <c r="P228" s="344"/>
      <c r="Q228" s="344"/>
      <c r="R228" s="344"/>
      <c r="S228" s="344"/>
    </row>
    <row r="229" spans="3:19" ht="16.5" hidden="1" customHeight="1" x14ac:dyDescent="0.25">
      <c r="C229">
        <v>0</v>
      </c>
      <c r="D229" t="s">
        <v>810</v>
      </c>
      <c r="E229" t="str">
        <f t="shared" si="6"/>
        <v>0RVJ</v>
      </c>
      <c r="F229" s="218" t="s">
        <v>811</v>
      </c>
      <c r="G229" s="460"/>
      <c r="H229" s="218"/>
      <c r="I229" s="218"/>
      <c r="J229" s="218"/>
      <c r="K229" s="218"/>
      <c r="L229" s="218"/>
      <c r="M229" s="218"/>
      <c r="N229" s="344"/>
      <c r="O229" s="344"/>
      <c r="P229" s="344"/>
      <c r="Q229" s="344"/>
      <c r="R229" s="344"/>
      <c r="S229" s="344"/>
    </row>
    <row r="230" spans="3:19" ht="16.5" hidden="1" customHeight="1" x14ac:dyDescent="0.25">
      <c r="C230">
        <v>0</v>
      </c>
      <c r="D230" t="s">
        <v>812</v>
      </c>
      <c r="E230" t="str">
        <f t="shared" si="6"/>
        <v>0RVL</v>
      </c>
      <c r="F230" s="218" t="s">
        <v>813</v>
      </c>
      <c r="G230" s="460"/>
      <c r="H230" s="218"/>
      <c r="I230" s="218"/>
      <c r="J230" s="218"/>
      <c r="K230" s="218"/>
      <c r="L230" s="218"/>
      <c r="M230" s="218"/>
      <c r="N230" s="344"/>
      <c r="O230" s="344"/>
      <c r="P230" s="344"/>
      <c r="Q230" s="344"/>
      <c r="R230" s="344"/>
      <c r="S230" s="344"/>
    </row>
    <row r="231" spans="3:19" ht="16.5" hidden="1" customHeight="1" x14ac:dyDescent="0.25">
      <c r="C231">
        <v>0</v>
      </c>
      <c r="D231" t="s">
        <v>814</v>
      </c>
      <c r="E231" t="str">
        <f t="shared" si="6"/>
        <v>0RVR</v>
      </c>
      <c r="F231" s="218" t="s">
        <v>815</v>
      </c>
      <c r="G231" s="460"/>
      <c r="H231" s="218"/>
      <c r="I231" s="218"/>
      <c r="J231" s="218"/>
      <c r="K231" s="218"/>
      <c r="L231" s="218"/>
      <c r="M231" s="218"/>
      <c r="N231" s="344"/>
      <c r="O231" s="344"/>
      <c r="P231" s="344"/>
      <c r="Q231" s="344"/>
      <c r="R231" s="344"/>
      <c r="S231" s="344"/>
    </row>
    <row r="232" spans="3:19" ht="16.5" hidden="1" customHeight="1" x14ac:dyDescent="0.25">
      <c r="C232">
        <v>0</v>
      </c>
      <c r="D232" t="s">
        <v>816</v>
      </c>
      <c r="E232" t="str">
        <f t="shared" si="6"/>
        <v>0RVV</v>
      </c>
      <c r="F232" s="218" t="s">
        <v>817</v>
      </c>
      <c r="G232" s="460"/>
      <c r="H232" s="218"/>
      <c r="I232" s="218"/>
      <c r="J232" s="218"/>
      <c r="K232" s="218"/>
      <c r="L232" s="218"/>
      <c r="M232" s="218"/>
      <c r="N232" s="344"/>
      <c r="O232" s="344"/>
      <c r="P232" s="344"/>
      <c r="Q232" s="344"/>
      <c r="R232" s="344"/>
      <c r="S232" s="344"/>
    </row>
    <row r="233" spans="3:19" ht="16.5" hidden="1" customHeight="1" x14ac:dyDescent="0.25">
      <c r="C233">
        <v>0</v>
      </c>
      <c r="D233" t="s">
        <v>818</v>
      </c>
      <c r="E233" t="str">
        <f t="shared" si="6"/>
        <v>0RVW</v>
      </c>
      <c r="F233" s="218" t="s">
        <v>819</v>
      </c>
      <c r="G233" s="460"/>
      <c r="H233" s="218"/>
      <c r="I233" s="218"/>
      <c r="J233" s="218"/>
      <c r="K233" s="218"/>
      <c r="L233" s="218"/>
      <c r="M233" s="218"/>
      <c r="N233" s="344"/>
      <c r="O233" s="344"/>
      <c r="P233" s="344"/>
      <c r="Q233" s="344"/>
      <c r="R233" s="344"/>
      <c r="S233" s="344"/>
    </row>
    <row r="234" spans="3:19" ht="16.5" hidden="1" customHeight="1" x14ac:dyDescent="0.25">
      <c r="C234">
        <v>0</v>
      </c>
      <c r="D234" t="s">
        <v>820</v>
      </c>
      <c r="E234" t="str">
        <f t="shared" si="6"/>
        <v>0RVY</v>
      </c>
      <c r="F234" s="218" t="s">
        <v>821</v>
      </c>
      <c r="G234" s="460"/>
      <c r="H234" s="218"/>
      <c r="I234" s="218"/>
      <c r="J234" s="218"/>
      <c r="K234" s="218"/>
      <c r="L234" s="218"/>
      <c r="M234" s="218"/>
      <c r="N234" s="344"/>
      <c r="O234" s="344"/>
      <c r="P234" s="344"/>
      <c r="Q234" s="344"/>
      <c r="R234" s="344"/>
      <c r="S234" s="344"/>
    </row>
    <row r="235" spans="3:19" ht="16.5" hidden="1" customHeight="1" x14ac:dyDescent="0.25">
      <c r="C235">
        <v>0</v>
      </c>
      <c r="D235" t="s">
        <v>822</v>
      </c>
      <c r="E235" t="str">
        <f t="shared" si="6"/>
        <v>0RW3</v>
      </c>
      <c r="F235" s="218" t="s">
        <v>823</v>
      </c>
      <c r="G235" s="460"/>
      <c r="H235" s="218"/>
      <c r="I235" s="218"/>
      <c r="J235" s="218"/>
      <c r="K235" s="218"/>
      <c r="L235" s="218"/>
      <c r="M235" s="218"/>
      <c r="N235" s="344"/>
      <c r="O235" s="344"/>
      <c r="P235" s="344"/>
      <c r="Q235" s="344"/>
      <c r="R235" s="344"/>
      <c r="S235" s="344"/>
    </row>
    <row r="236" spans="3:19" ht="16.5" hidden="1" customHeight="1" x14ac:dyDescent="0.25">
      <c r="C236">
        <v>0</v>
      </c>
      <c r="D236" t="s">
        <v>824</v>
      </c>
      <c r="E236" t="str">
        <f t="shared" si="6"/>
        <v>0RW6</v>
      </c>
      <c r="F236" s="218" t="s">
        <v>825</v>
      </c>
      <c r="G236" s="460"/>
      <c r="H236" s="218"/>
      <c r="I236" s="218"/>
      <c r="J236" s="218"/>
      <c r="K236" s="218"/>
      <c r="L236" s="218"/>
      <c r="M236" s="218"/>
      <c r="N236" s="344"/>
      <c r="O236" s="344"/>
      <c r="P236" s="344"/>
      <c r="Q236" s="344"/>
      <c r="R236" s="344"/>
      <c r="S236" s="344"/>
    </row>
    <row r="237" spans="3:19" ht="16.5" hidden="1" customHeight="1" x14ac:dyDescent="0.25">
      <c r="C237">
        <v>0</v>
      </c>
      <c r="D237" t="s">
        <v>826</v>
      </c>
      <c r="E237" t="str">
        <f t="shared" si="6"/>
        <v>0RWA</v>
      </c>
      <c r="F237" s="218" t="s">
        <v>827</v>
      </c>
      <c r="G237" s="460"/>
      <c r="H237" s="218"/>
      <c r="I237" s="218"/>
      <c r="J237" s="218"/>
      <c r="K237" s="218"/>
      <c r="L237" s="218"/>
      <c r="M237" s="218"/>
      <c r="N237" s="344"/>
      <c r="O237" s="344"/>
      <c r="P237" s="344"/>
      <c r="Q237" s="344"/>
      <c r="R237" s="344"/>
      <c r="S237" s="344"/>
    </row>
    <row r="238" spans="3:19" ht="16.5" hidden="1" customHeight="1" x14ac:dyDescent="0.25">
      <c r="C238">
        <v>0</v>
      </c>
      <c r="D238" t="s">
        <v>828</v>
      </c>
      <c r="E238" t="str">
        <f t="shared" si="6"/>
        <v>0RWD</v>
      </c>
      <c r="F238" s="218" t="s">
        <v>829</v>
      </c>
      <c r="G238" s="460"/>
      <c r="H238" s="218"/>
      <c r="I238" s="218"/>
      <c r="J238" s="218"/>
      <c r="K238" s="218"/>
      <c r="L238" s="218"/>
      <c r="M238" s="218"/>
      <c r="N238" s="344"/>
      <c r="O238" s="344"/>
      <c r="P238" s="344"/>
      <c r="Q238" s="344"/>
      <c r="R238" s="344"/>
      <c r="S238" s="344"/>
    </row>
    <row r="239" spans="3:19" ht="16.5" hidden="1" customHeight="1" x14ac:dyDescent="0.25">
      <c r="C239">
        <v>0</v>
      </c>
      <c r="D239" t="s">
        <v>830</v>
      </c>
      <c r="E239" t="str">
        <f t="shared" si="6"/>
        <v>0RWE</v>
      </c>
      <c r="F239" s="218" t="s">
        <v>831</v>
      </c>
      <c r="G239" s="460"/>
      <c r="H239" s="218"/>
      <c r="I239" s="218"/>
      <c r="J239" s="218"/>
      <c r="K239" s="218"/>
      <c r="L239" s="218"/>
      <c r="M239" s="218"/>
      <c r="N239" s="344"/>
      <c r="O239" s="344"/>
      <c r="P239" s="344"/>
      <c r="Q239" s="344"/>
      <c r="R239" s="344"/>
      <c r="S239" s="344"/>
    </row>
    <row r="240" spans="3:19" ht="16.5" hidden="1" customHeight="1" x14ac:dyDescent="0.25">
      <c r="C240">
        <v>0</v>
      </c>
      <c r="D240" t="s">
        <v>832</v>
      </c>
      <c r="E240" t="str">
        <f t="shared" si="6"/>
        <v>0RWF</v>
      </c>
      <c r="F240" s="218" t="s">
        <v>833</v>
      </c>
      <c r="G240" s="460"/>
      <c r="H240" s="218"/>
      <c r="I240" s="218"/>
      <c r="J240" s="218"/>
      <c r="K240" s="218"/>
      <c r="L240" s="218"/>
      <c r="M240" s="218"/>
      <c r="N240" s="344"/>
      <c r="O240" s="344"/>
      <c r="P240" s="344"/>
      <c r="Q240" s="344"/>
      <c r="R240" s="344"/>
      <c r="S240" s="344"/>
    </row>
    <row r="241" spans="3:19" ht="16.5" hidden="1" customHeight="1" x14ac:dyDescent="0.25">
      <c r="C241">
        <v>0</v>
      </c>
      <c r="D241" t="s">
        <v>834</v>
      </c>
      <c r="E241" t="str">
        <f t="shared" si="6"/>
        <v>0RWG</v>
      </c>
      <c r="F241" s="218" t="s">
        <v>835</v>
      </c>
      <c r="G241" s="460"/>
      <c r="H241" s="218"/>
      <c r="I241" s="218"/>
      <c r="J241" s="218"/>
      <c r="K241" s="218"/>
      <c r="L241" s="218"/>
      <c r="M241" s="218"/>
      <c r="N241" s="344"/>
      <c r="O241" s="344"/>
      <c r="P241" s="344"/>
      <c r="Q241" s="344"/>
      <c r="R241" s="344"/>
      <c r="S241" s="344"/>
    </row>
    <row r="242" spans="3:19" ht="16.5" hidden="1" customHeight="1" x14ac:dyDescent="0.25">
      <c r="C242">
        <v>0</v>
      </c>
      <c r="D242" t="s">
        <v>836</v>
      </c>
      <c r="E242" t="str">
        <f t="shared" si="6"/>
        <v>0RWH</v>
      </c>
      <c r="F242" s="218" t="s">
        <v>837</v>
      </c>
      <c r="G242" s="460"/>
      <c r="H242" s="218"/>
      <c r="I242" s="218"/>
      <c r="J242" s="218"/>
      <c r="K242" s="218"/>
      <c r="L242" s="218"/>
      <c r="M242" s="218"/>
      <c r="N242" s="344"/>
      <c r="O242" s="344"/>
      <c r="P242" s="344"/>
      <c r="Q242" s="344"/>
      <c r="R242" s="344"/>
      <c r="S242" s="344"/>
    </row>
    <row r="243" spans="3:19" ht="16.5" hidden="1" customHeight="1" x14ac:dyDescent="0.25">
      <c r="C243">
        <v>0</v>
      </c>
      <c r="D243" t="s">
        <v>838</v>
      </c>
      <c r="E243" t="str">
        <f t="shared" si="6"/>
        <v>0RWJ</v>
      </c>
      <c r="F243" s="218" t="s">
        <v>839</v>
      </c>
      <c r="G243" s="460"/>
      <c r="H243" s="218"/>
      <c r="I243" s="218"/>
      <c r="J243" s="218"/>
      <c r="K243" s="218"/>
      <c r="L243" s="218"/>
      <c r="M243" s="218"/>
      <c r="N243" s="344"/>
      <c r="O243" s="344"/>
      <c r="P243" s="344"/>
      <c r="Q243" s="344"/>
      <c r="R243" s="344"/>
      <c r="S243" s="344"/>
    </row>
    <row r="244" spans="3:19" ht="16.5" hidden="1" customHeight="1" x14ac:dyDescent="0.25">
      <c r="C244">
        <v>0</v>
      </c>
      <c r="D244" t="s">
        <v>840</v>
      </c>
      <c r="E244" t="str">
        <f t="shared" si="6"/>
        <v>0RWP</v>
      </c>
      <c r="F244" s="218" t="s">
        <v>841</v>
      </c>
      <c r="G244" s="460"/>
      <c r="H244" s="218"/>
      <c r="I244" s="218"/>
      <c r="J244" s="218"/>
      <c r="K244" s="218"/>
      <c r="L244" s="218"/>
      <c r="M244" s="218"/>
      <c r="N244" s="344"/>
      <c r="O244" s="344"/>
      <c r="P244" s="344"/>
      <c r="Q244" s="344"/>
      <c r="R244" s="344"/>
      <c r="S244" s="344"/>
    </row>
    <row r="245" spans="3:19" ht="16.5" hidden="1" customHeight="1" x14ac:dyDescent="0.25">
      <c r="C245">
        <v>0</v>
      </c>
      <c r="D245" t="s">
        <v>842</v>
      </c>
      <c r="E245" t="str">
        <f t="shared" si="6"/>
        <v>0RWW</v>
      </c>
      <c r="F245" s="218" t="s">
        <v>843</v>
      </c>
      <c r="G245" s="460"/>
      <c r="H245" s="218"/>
      <c r="I245" s="218"/>
      <c r="J245" s="218"/>
      <c r="K245" s="218"/>
      <c r="L245" s="218"/>
      <c r="M245" s="218"/>
      <c r="N245" s="344"/>
      <c r="O245" s="344"/>
      <c r="P245" s="344"/>
      <c r="Q245" s="344"/>
      <c r="R245" s="344"/>
      <c r="S245" s="344"/>
    </row>
    <row r="246" spans="3:19" ht="16.5" customHeight="1" x14ac:dyDescent="0.25">
      <c r="C246">
        <v>0</v>
      </c>
      <c r="D246" t="s">
        <v>844</v>
      </c>
      <c r="E246" t="str">
        <f t="shared" si="6"/>
        <v>0RWY</v>
      </c>
      <c r="F246" s="218" t="s">
        <v>845</v>
      </c>
      <c r="G246" s="460"/>
      <c r="H246" s="218">
        <v>23</v>
      </c>
      <c r="I246" s="218">
        <v>24</v>
      </c>
      <c r="J246" s="218">
        <v>24</v>
      </c>
      <c r="K246" s="218">
        <v>24</v>
      </c>
      <c r="L246" s="218">
        <v>24</v>
      </c>
      <c r="M246" s="218">
        <v>24</v>
      </c>
      <c r="N246" s="344">
        <v>25</v>
      </c>
      <c r="O246" s="344">
        <v>25</v>
      </c>
      <c r="P246" s="344">
        <v>24</v>
      </c>
      <c r="Q246" s="344">
        <v>24</v>
      </c>
      <c r="R246" s="344">
        <v>22</v>
      </c>
      <c r="S246" s="344">
        <v>25</v>
      </c>
    </row>
    <row r="247" spans="3:19" ht="16.5" hidden="1" customHeight="1" x14ac:dyDescent="0.25">
      <c r="C247">
        <v>0</v>
      </c>
      <c r="D247" t="s">
        <v>846</v>
      </c>
      <c r="E247" t="str">
        <f t="shared" si="6"/>
        <v>0RX1</v>
      </c>
      <c r="F247" s="218" t="s">
        <v>847</v>
      </c>
      <c r="G247" s="460"/>
      <c r="H247" s="218"/>
      <c r="I247" s="218"/>
      <c r="J247" s="218"/>
      <c r="K247" s="218"/>
      <c r="L247" s="218"/>
      <c r="M247" s="218"/>
      <c r="N247" s="344"/>
      <c r="O247" s="344"/>
      <c r="P247" s="344"/>
      <c r="Q247" s="344"/>
      <c r="R247" s="344"/>
      <c r="S247" s="344"/>
    </row>
    <row r="248" spans="3:19" ht="16.5" hidden="1" customHeight="1" x14ac:dyDescent="0.25">
      <c r="C248">
        <v>0</v>
      </c>
      <c r="D248" t="s">
        <v>848</v>
      </c>
      <c r="E248" t="str">
        <f t="shared" si="6"/>
        <v>0RXC</v>
      </c>
      <c r="F248" s="218" t="s">
        <v>849</v>
      </c>
      <c r="G248" s="460"/>
      <c r="H248" s="218"/>
      <c r="I248" s="218"/>
      <c r="J248" s="218"/>
      <c r="K248" s="218"/>
      <c r="L248" s="218"/>
      <c r="M248" s="218"/>
      <c r="N248" s="344"/>
      <c r="O248" s="344"/>
      <c r="P248" s="344"/>
      <c r="Q248" s="344"/>
      <c r="R248" s="344"/>
      <c r="S248" s="344"/>
    </row>
    <row r="249" spans="3:19" ht="16.5" hidden="1" customHeight="1" x14ac:dyDescent="0.25">
      <c r="C249">
        <v>0</v>
      </c>
      <c r="D249" t="s">
        <v>850</v>
      </c>
      <c r="E249" t="str">
        <f t="shared" si="6"/>
        <v>0RXF</v>
      </c>
      <c r="F249" s="218" t="s">
        <v>851</v>
      </c>
      <c r="G249" s="460"/>
      <c r="H249" s="218"/>
      <c r="I249" s="218"/>
      <c r="J249" s="218"/>
      <c r="K249" s="218"/>
      <c r="L249" s="218"/>
      <c r="M249" s="218"/>
      <c r="N249" s="344"/>
      <c r="O249" s="344"/>
      <c r="P249" s="344"/>
      <c r="Q249" s="344"/>
      <c r="R249" s="344"/>
      <c r="S249" s="344"/>
    </row>
    <row r="250" spans="3:19" ht="16.5" hidden="1" customHeight="1" x14ac:dyDescent="0.25">
      <c r="C250">
        <v>0</v>
      </c>
      <c r="D250" t="s">
        <v>852</v>
      </c>
      <c r="E250" t="str">
        <f t="shared" si="6"/>
        <v>0RXH</v>
      </c>
      <c r="F250" s="218" t="s">
        <v>853</v>
      </c>
      <c r="G250" s="460"/>
      <c r="H250" s="218"/>
      <c r="I250" s="218"/>
      <c r="J250" s="218"/>
      <c r="K250" s="218"/>
      <c r="L250" s="218"/>
      <c r="M250" s="218"/>
      <c r="N250" s="344"/>
      <c r="O250" s="344"/>
      <c r="P250" s="344"/>
      <c r="Q250" s="344"/>
      <c r="R250" s="344"/>
      <c r="S250" s="344"/>
    </row>
    <row r="251" spans="3:19" ht="16.5" hidden="1" customHeight="1" x14ac:dyDescent="0.25">
      <c r="C251">
        <v>0</v>
      </c>
      <c r="D251" t="s">
        <v>854</v>
      </c>
      <c r="E251" t="str">
        <f t="shared" si="6"/>
        <v>0RXK</v>
      </c>
      <c r="F251" s="218" t="s">
        <v>855</v>
      </c>
      <c r="G251" s="460"/>
      <c r="H251" s="218"/>
      <c r="I251" s="218"/>
      <c r="J251" s="218"/>
      <c r="K251" s="218"/>
      <c r="L251" s="218"/>
      <c r="M251" s="218"/>
      <c r="N251" s="344"/>
      <c r="O251" s="344"/>
      <c r="P251" s="344"/>
      <c r="Q251" s="344"/>
      <c r="R251" s="344"/>
      <c r="S251" s="344"/>
    </row>
    <row r="252" spans="3:19" ht="16.5" hidden="1" customHeight="1" x14ac:dyDescent="0.25">
      <c r="C252">
        <v>0</v>
      </c>
      <c r="D252" t="s">
        <v>856</v>
      </c>
      <c r="E252" t="str">
        <f t="shared" si="6"/>
        <v>0RXL</v>
      </c>
      <c r="F252" s="218" t="s">
        <v>857</v>
      </c>
      <c r="G252" s="460"/>
      <c r="H252" s="218"/>
      <c r="I252" s="218"/>
      <c r="J252" s="218"/>
      <c r="K252" s="218"/>
      <c r="L252" s="218"/>
      <c r="M252" s="218"/>
      <c r="N252" s="344"/>
      <c r="O252" s="344"/>
      <c r="P252" s="344"/>
      <c r="Q252" s="344"/>
      <c r="R252" s="344"/>
      <c r="S252" s="344"/>
    </row>
    <row r="253" spans="3:19" ht="16.5" hidden="1" customHeight="1" x14ac:dyDescent="0.25">
      <c r="C253">
        <v>0</v>
      </c>
      <c r="D253" t="s">
        <v>858</v>
      </c>
      <c r="E253" t="str">
        <f t="shared" si="6"/>
        <v>0RXN</v>
      </c>
      <c r="F253" s="218" t="s">
        <v>859</v>
      </c>
      <c r="G253" s="460"/>
      <c r="H253" s="218"/>
      <c r="I253" s="218"/>
      <c r="J253" s="218"/>
      <c r="K253" s="218"/>
      <c r="L253" s="218"/>
      <c r="M253" s="218"/>
      <c r="N253" s="344"/>
      <c r="O253" s="344"/>
      <c r="P253" s="344"/>
      <c r="Q253" s="344"/>
      <c r="R253" s="344"/>
      <c r="S253" s="344"/>
    </row>
    <row r="254" spans="3:19" ht="16.5" hidden="1" customHeight="1" x14ac:dyDescent="0.25">
      <c r="C254">
        <v>0</v>
      </c>
      <c r="D254" t="s">
        <v>860</v>
      </c>
      <c r="E254" t="str">
        <f t="shared" si="6"/>
        <v>0RXP</v>
      </c>
      <c r="F254" s="218" t="s">
        <v>861</v>
      </c>
      <c r="G254" s="460"/>
      <c r="H254" s="218"/>
      <c r="I254" s="218"/>
      <c r="J254" s="218"/>
      <c r="K254" s="218"/>
      <c r="L254" s="218"/>
      <c r="M254" s="218"/>
      <c r="N254" s="344"/>
      <c r="O254" s="344"/>
      <c r="P254" s="344"/>
      <c r="Q254" s="344"/>
      <c r="R254" s="344"/>
      <c r="S254" s="344"/>
    </row>
    <row r="255" spans="3:19" ht="16.5" hidden="1" customHeight="1" x14ac:dyDescent="0.25">
      <c r="C255">
        <v>0</v>
      </c>
      <c r="D255" t="s">
        <v>862</v>
      </c>
      <c r="E255" t="str">
        <f t="shared" si="6"/>
        <v>0RXQ</v>
      </c>
      <c r="F255" s="218" t="s">
        <v>863</v>
      </c>
      <c r="G255" s="460"/>
      <c r="H255" s="218"/>
      <c r="I255" s="218"/>
      <c r="J255" s="218"/>
      <c r="K255" s="218"/>
      <c r="L255" s="218"/>
      <c r="M255" s="218"/>
      <c r="N255" s="344"/>
      <c r="O255" s="344"/>
      <c r="P255" s="344"/>
      <c r="Q255" s="344"/>
      <c r="R255" s="344"/>
      <c r="S255" s="344"/>
    </row>
    <row r="256" spans="3:19" ht="16.5" hidden="1" customHeight="1" x14ac:dyDescent="0.25">
      <c r="C256">
        <v>0</v>
      </c>
      <c r="D256" t="s">
        <v>864</v>
      </c>
      <c r="E256" t="str">
        <f t="shared" si="6"/>
        <v>0RXR</v>
      </c>
      <c r="F256" s="218" t="s">
        <v>865</v>
      </c>
      <c r="G256" s="460"/>
      <c r="H256" s="218"/>
      <c r="I256" s="218"/>
      <c r="J256" s="218"/>
      <c r="K256" s="218"/>
      <c r="L256" s="218"/>
      <c r="M256" s="218"/>
      <c r="N256" s="344"/>
      <c r="O256" s="344"/>
      <c r="P256" s="344"/>
      <c r="Q256" s="344"/>
      <c r="R256" s="344"/>
      <c r="S256" s="344"/>
    </row>
    <row r="257" spans="3:19" ht="16.5" hidden="1" customHeight="1" x14ac:dyDescent="0.25">
      <c r="C257">
        <v>0</v>
      </c>
      <c r="D257" t="s">
        <v>866</v>
      </c>
      <c r="E257" t="str">
        <f t="shared" si="6"/>
        <v>0RXW</v>
      </c>
      <c r="F257" s="218" t="s">
        <v>867</v>
      </c>
      <c r="G257" s="460"/>
      <c r="H257" s="218"/>
      <c r="I257" s="218"/>
      <c r="J257" s="218"/>
      <c r="K257" s="218"/>
      <c r="L257" s="218"/>
      <c r="M257" s="218"/>
      <c r="N257" s="344"/>
      <c r="O257" s="344"/>
      <c r="P257" s="344"/>
      <c r="Q257" s="344"/>
      <c r="R257" s="344"/>
      <c r="S257" s="344"/>
    </row>
    <row r="258" spans="3:19" ht="16.5" hidden="1" customHeight="1" x14ac:dyDescent="0.25">
      <c r="C258">
        <v>0</v>
      </c>
      <c r="D258" t="s">
        <v>868</v>
      </c>
      <c r="E258" t="str">
        <f t="shared" si="6"/>
        <v>0RYH</v>
      </c>
      <c r="F258" s="218" t="s">
        <v>869</v>
      </c>
      <c r="G258" s="460"/>
      <c r="H258" s="218"/>
      <c r="I258" s="218"/>
      <c r="J258" s="218"/>
      <c r="K258" s="218"/>
      <c r="L258" s="218"/>
      <c r="M258" s="218"/>
      <c r="N258" s="344"/>
      <c r="O258" s="344"/>
      <c r="P258" s="344"/>
      <c r="Q258" s="344"/>
      <c r="R258" s="344"/>
      <c r="S258" s="344"/>
    </row>
    <row r="259" spans="3:19" ht="16.5" hidden="1" customHeight="1" x14ac:dyDescent="0.25">
      <c r="C259">
        <v>0</v>
      </c>
      <c r="D259" t="s">
        <v>870</v>
      </c>
      <c r="E259" t="str">
        <f t="shared" si="6"/>
        <v>0RYJ</v>
      </c>
      <c r="F259" s="218" t="s">
        <v>871</v>
      </c>
      <c r="G259" s="460"/>
      <c r="H259" s="218"/>
      <c r="I259" s="218"/>
      <c r="J259" s="218"/>
      <c r="K259" s="218"/>
      <c r="L259" s="218"/>
      <c r="M259" s="218"/>
      <c r="N259" s="344"/>
      <c r="O259" s="344"/>
      <c r="P259" s="344"/>
      <c r="Q259" s="344"/>
      <c r="R259" s="344"/>
      <c r="S259" s="344"/>
    </row>
    <row r="260" spans="3:19" ht="16.5" hidden="1" customHeight="1" x14ac:dyDescent="0.25">
      <c r="C260">
        <v>0</v>
      </c>
      <c r="D260" t="s">
        <v>872</v>
      </c>
      <c r="E260" t="str">
        <f t="shared" si="6"/>
        <v>0RYQ</v>
      </c>
      <c r="F260" s="218" t="s">
        <v>873</v>
      </c>
      <c r="G260" s="460"/>
      <c r="H260" s="218"/>
      <c r="I260" s="218"/>
      <c r="J260" s="218"/>
      <c r="K260" s="218"/>
      <c r="L260" s="218"/>
      <c r="M260" s="218"/>
      <c r="N260" s="344"/>
      <c r="O260" s="344"/>
      <c r="P260" s="344"/>
      <c r="Q260" s="344"/>
      <c r="R260" s="344"/>
      <c r="S260" s="344"/>
    </row>
    <row r="261" spans="3:19" ht="16.5" hidden="1" customHeight="1" x14ac:dyDescent="0.25">
      <c r="C261">
        <v>0</v>
      </c>
      <c r="D261" t="s">
        <v>874</v>
      </c>
      <c r="E261" t="str">
        <f t="shared" si="6"/>
        <v>0RYR</v>
      </c>
      <c r="F261" s="218" t="s">
        <v>875</v>
      </c>
      <c r="G261" s="460"/>
      <c r="H261" s="218"/>
      <c r="I261" s="218"/>
      <c r="J261" s="218"/>
      <c r="K261" s="218"/>
      <c r="L261" s="218"/>
      <c r="M261" s="218"/>
      <c r="N261" s="344"/>
      <c r="O261" s="344"/>
      <c r="P261" s="344"/>
      <c r="Q261" s="344"/>
      <c r="R261" s="344"/>
      <c r="S261" s="344"/>
    </row>
    <row r="262" spans="3:19" ht="16.5" hidden="1" customHeight="1" x14ac:dyDescent="0.25">
      <c r="F262" s="218" t="s">
        <v>876</v>
      </c>
      <c r="G262" s="460"/>
      <c r="H262" s="218"/>
      <c r="I262" s="218"/>
      <c r="J262" s="218"/>
      <c r="K262" s="218"/>
      <c r="L262" s="218"/>
      <c r="M262" s="218"/>
      <c r="N262" s="344"/>
      <c r="O262" s="344"/>
      <c r="P262" s="344"/>
      <c r="Q262" s="344"/>
      <c r="R262" s="344"/>
      <c r="S262" s="344"/>
    </row>
    <row r="263" spans="3:19" ht="16.5" hidden="1" customHeight="1" x14ac:dyDescent="0.25">
      <c r="F263" s="218" t="s">
        <v>877</v>
      </c>
      <c r="G263" s="460"/>
      <c r="H263" s="218"/>
      <c r="I263" s="218"/>
      <c r="J263" s="218"/>
      <c r="K263" s="218"/>
      <c r="L263" s="218"/>
      <c r="M263" s="218"/>
      <c r="N263" s="344"/>
      <c r="O263" s="344"/>
      <c r="P263" s="344"/>
      <c r="Q263" s="344"/>
      <c r="R263" s="344"/>
      <c r="S263" s="344"/>
    </row>
    <row r="264" spans="3:19" ht="16.5" hidden="1" customHeight="1" x14ac:dyDescent="0.25">
      <c r="F264" s="218" t="s">
        <v>878</v>
      </c>
      <c r="G264" s="460"/>
      <c r="H264" s="218"/>
      <c r="I264" s="218"/>
      <c r="J264" s="218"/>
      <c r="K264" s="218"/>
      <c r="L264" s="218"/>
      <c r="M264" s="218"/>
      <c r="N264" s="344"/>
      <c r="O264" s="344"/>
      <c r="P264" s="344"/>
      <c r="Q264" s="344"/>
      <c r="R264" s="344"/>
      <c r="S264" s="344"/>
    </row>
    <row r="265" spans="3:19" ht="16.5" hidden="1" customHeight="1" x14ac:dyDescent="0.25">
      <c r="F265" s="218" t="s">
        <v>879</v>
      </c>
      <c r="G265" s="460"/>
      <c r="H265" s="218"/>
      <c r="I265" s="218"/>
      <c r="J265" s="218"/>
      <c r="K265" s="218"/>
      <c r="L265" s="218"/>
      <c r="M265" s="218"/>
      <c r="N265" s="344"/>
      <c r="O265" s="344"/>
      <c r="P265" s="344"/>
      <c r="Q265" s="344"/>
      <c r="R265" s="344"/>
      <c r="S265" s="344"/>
    </row>
    <row r="266" spans="3:19" ht="16.5" hidden="1" customHeight="1" x14ac:dyDescent="0.25">
      <c r="F266" s="218" t="s">
        <v>880</v>
      </c>
      <c r="G266" s="460"/>
      <c r="H266" s="218"/>
      <c r="I266" s="218"/>
      <c r="J266" s="218"/>
      <c r="K266" s="218"/>
      <c r="L266" s="218"/>
      <c r="M266" s="218"/>
      <c r="N266" s="344"/>
      <c r="O266" s="344"/>
      <c r="P266" s="344"/>
      <c r="Q266" s="344"/>
      <c r="R266" s="344"/>
      <c r="S266" s="344"/>
    </row>
    <row r="267" spans="3:19" ht="16.5" hidden="1" customHeight="1" x14ac:dyDescent="0.25">
      <c r="F267" s="218" t="s">
        <v>881</v>
      </c>
      <c r="G267" s="460"/>
      <c r="H267" s="218"/>
      <c r="I267" s="218"/>
      <c r="J267" s="218"/>
      <c r="K267" s="218"/>
      <c r="L267" s="218"/>
      <c r="M267" s="218"/>
      <c r="N267" s="344"/>
      <c r="O267" s="344"/>
      <c r="P267" s="344"/>
      <c r="Q267" s="344"/>
      <c r="R267" s="344"/>
      <c r="S267" s="344"/>
    </row>
    <row r="268" spans="3:19" ht="16.5" hidden="1" customHeight="1" x14ac:dyDescent="0.25">
      <c r="F268" s="218" t="s">
        <v>882</v>
      </c>
      <c r="G268" s="460"/>
      <c r="H268" s="218"/>
      <c r="I268" s="218"/>
      <c r="J268" s="218"/>
      <c r="K268" s="218"/>
      <c r="L268" s="218"/>
      <c r="M268" s="218"/>
      <c r="N268" s="344"/>
      <c r="O268" s="344"/>
      <c r="P268" s="344"/>
      <c r="Q268" s="344"/>
      <c r="R268" s="344"/>
      <c r="S268" s="344"/>
    </row>
    <row r="269" spans="3:19" ht="16.5" hidden="1" customHeight="1" x14ac:dyDescent="0.25">
      <c r="F269" s="218" t="s">
        <v>883</v>
      </c>
      <c r="G269" s="460"/>
      <c r="H269" s="218"/>
      <c r="I269" s="218"/>
      <c r="J269" s="218"/>
      <c r="K269" s="218"/>
      <c r="L269" s="218"/>
      <c r="M269" s="218"/>
      <c r="N269" s="344"/>
      <c r="O269" s="344"/>
      <c r="P269" s="344"/>
      <c r="Q269" s="344"/>
      <c r="R269" s="344"/>
      <c r="S269" s="344"/>
    </row>
    <row r="270" spans="3:19" ht="16.5" hidden="1" customHeight="1" x14ac:dyDescent="0.25">
      <c r="F270" s="218" t="s">
        <v>884</v>
      </c>
      <c r="G270" s="460"/>
      <c r="H270" s="218"/>
      <c r="I270" s="218"/>
      <c r="J270" s="218"/>
      <c r="K270" s="218"/>
      <c r="L270" s="218"/>
      <c r="M270" s="218"/>
      <c r="N270" s="344"/>
      <c r="O270" s="344"/>
      <c r="P270" s="344"/>
      <c r="Q270" s="344"/>
      <c r="R270" s="344"/>
      <c r="S270" s="344"/>
    </row>
    <row r="271" spans="3:19" ht="16.5" hidden="1" customHeight="1" x14ac:dyDescent="0.25">
      <c r="F271" s="218" t="s">
        <v>885</v>
      </c>
      <c r="G271" s="460"/>
      <c r="H271" s="218"/>
      <c r="I271" s="218"/>
      <c r="J271" s="218"/>
      <c r="K271" s="218"/>
      <c r="L271" s="218"/>
      <c r="M271" s="218"/>
      <c r="N271" s="344"/>
      <c r="O271" s="344"/>
      <c r="P271" s="344"/>
      <c r="Q271" s="344"/>
      <c r="R271" s="344"/>
      <c r="S271" s="344"/>
    </row>
    <row r="272" spans="3:19" ht="16.5" hidden="1" customHeight="1" x14ac:dyDescent="0.25">
      <c r="F272" s="218" t="s">
        <v>886</v>
      </c>
      <c r="G272" s="460"/>
      <c r="H272" s="218"/>
      <c r="I272" s="218"/>
      <c r="J272" s="218"/>
      <c r="K272" s="218"/>
      <c r="L272" s="218"/>
      <c r="M272" s="218"/>
      <c r="N272" s="344"/>
      <c r="O272" s="344"/>
      <c r="P272" s="344"/>
      <c r="Q272" s="344"/>
      <c r="R272" s="344"/>
      <c r="S272" s="344"/>
    </row>
    <row r="273" spans="3:19" ht="16.5" hidden="1" customHeight="1" x14ac:dyDescent="0.25">
      <c r="F273" s="218" t="s">
        <v>887</v>
      </c>
      <c r="G273" s="460"/>
      <c r="H273" s="218"/>
      <c r="I273" s="218"/>
      <c r="J273" s="218"/>
      <c r="K273" s="218"/>
      <c r="L273" s="218"/>
      <c r="M273" s="218"/>
      <c r="N273" s="344"/>
      <c r="O273" s="344"/>
      <c r="P273" s="344"/>
      <c r="Q273" s="344"/>
      <c r="R273" s="344"/>
      <c r="S273" s="344"/>
    </row>
    <row r="274" spans="3:19" ht="16.5" hidden="1" customHeight="1" x14ac:dyDescent="0.25">
      <c r="F274" s="218" t="s">
        <v>888</v>
      </c>
      <c r="G274" s="460"/>
      <c r="H274" s="218"/>
      <c r="I274" s="218"/>
      <c r="J274" s="218"/>
      <c r="K274" s="218"/>
      <c r="L274" s="218"/>
      <c r="M274" s="218"/>
      <c r="N274" s="344"/>
      <c r="O274" s="344"/>
      <c r="P274" s="344"/>
      <c r="Q274" s="344"/>
      <c r="R274" s="344"/>
      <c r="S274" s="344"/>
    </row>
    <row r="275" spans="3:19" ht="16.5" hidden="1" customHeight="1" x14ac:dyDescent="0.25">
      <c r="F275" s="218" t="s">
        <v>889</v>
      </c>
      <c r="G275" s="460"/>
      <c r="H275" s="218"/>
      <c r="I275" s="218"/>
      <c r="J275" s="218"/>
      <c r="K275" s="218"/>
      <c r="L275" s="218"/>
      <c r="M275" s="218"/>
      <c r="N275" s="344"/>
      <c r="O275" s="344"/>
      <c r="P275" s="344"/>
      <c r="Q275" s="344"/>
      <c r="R275" s="344"/>
      <c r="S275" s="344"/>
    </row>
    <row r="276" spans="3:19" ht="16.5" hidden="1" customHeight="1" x14ac:dyDescent="0.25">
      <c r="F276" s="218" t="s">
        <v>890</v>
      </c>
      <c r="G276" s="460"/>
      <c r="H276" s="218"/>
      <c r="I276" s="218"/>
      <c r="J276" s="218"/>
      <c r="K276" s="218"/>
      <c r="L276" s="218"/>
      <c r="M276" s="218"/>
      <c r="N276" s="344"/>
      <c r="O276" s="344"/>
      <c r="P276" s="344"/>
      <c r="Q276" s="344"/>
      <c r="R276" s="344"/>
      <c r="S276" s="344"/>
    </row>
    <row r="277" spans="3:19" ht="16.5" hidden="1" customHeight="1" x14ac:dyDescent="0.25">
      <c r="F277" s="218" t="s">
        <v>891</v>
      </c>
      <c r="G277" s="460"/>
      <c r="H277" s="218"/>
      <c r="I277" s="218"/>
      <c r="J277" s="218"/>
      <c r="K277" s="218"/>
      <c r="L277" s="218"/>
      <c r="M277" s="218"/>
      <c r="N277" s="344"/>
      <c r="O277" s="344"/>
      <c r="P277" s="344"/>
      <c r="Q277" s="344"/>
      <c r="R277" s="344"/>
      <c r="S277" s="344"/>
    </row>
    <row r="278" spans="3:19" ht="16.5" hidden="1" customHeight="1" x14ac:dyDescent="0.25">
      <c r="F278" s="218" t="s">
        <v>892</v>
      </c>
      <c r="G278" s="460"/>
      <c r="H278" s="218"/>
      <c r="I278" s="218"/>
      <c r="J278" s="218"/>
      <c r="K278" s="218"/>
      <c r="L278" s="218"/>
      <c r="M278" s="218"/>
      <c r="N278" s="344"/>
      <c r="O278" s="344"/>
      <c r="P278" s="344"/>
      <c r="Q278" s="344"/>
      <c r="R278" s="344"/>
      <c r="S278" s="344"/>
    </row>
    <row r="279" spans="3:19" ht="16.5" hidden="1" customHeight="1" x14ac:dyDescent="0.25">
      <c r="F279" s="218" t="s">
        <v>893</v>
      </c>
      <c r="G279" s="460"/>
      <c r="H279" s="218"/>
      <c r="I279" s="218"/>
      <c r="J279" s="218"/>
      <c r="K279" s="218"/>
      <c r="L279" s="218"/>
      <c r="M279" s="218"/>
      <c r="N279" s="344"/>
      <c r="O279" s="344"/>
      <c r="P279" s="344"/>
      <c r="Q279" s="344"/>
      <c r="R279" s="344"/>
      <c r="S279" s="344"/>
    </row>
    <row r="280" spans="3:19" ht="16.5" hidden="1" customHeight="1" x14ac:dyDescent="0.25">
      <c r="F280" s="218" t="s">
        <v>894</v>
      </c>
      <c r="G280" s="460"/>
      <c r="H280" s="218"/>
      <c r="I280" s="218"/>
      <c r="J280" s="218"/>
      <c r="K280" s="218"/>
      <c r="L280" s="218"/>
      <c r="M280" s="218"/>
      <c r="N280" s="344"/>
      <c r="O280" s="344"/>
      <c r="P280" s="344"/>
      <c r="Q280" s="344"/>
      <c r="R280" s="344"/>
      <c r="S280" s="344"/>
    </row>
    <row r="281" spans="3:19" ht="16.5" hidden="1" customHeight="1" x14ac:dyDescent="0.25">
      <c r="F281" s="218" t="s">
        <v>895</v>
      </c>
      <c r="G281" s="460"/>
      <c r="H281" s="218"/>
      <c r="I281" s="218"/>
      <c r="J281" s="218"/>
      <c r="K281" s="218"/>
      <c r="L281" s="218"/>
      <c r="M281" s="218"/>
      <c r="N281" s="344"/>
      <c r="O281" s="344"/>
      <c r="P281" s="344"/>
      <c r="Q281" s="344"/>
      <c r="R281" s="344"/>
      <c r="S281" s="344"/>
    </row>
    <row r="282" spans="3:19" ht="16.5" hidden="1" customHeight="1" x14ac:dyDescent="0.25">
      <c r="F282" s="218" t="s">
        <v>896</v>
      </c>
      <c r="G282" s="460"/>
      <c r="H282" s="218"/>
      <c r="I282" s="218"/>
      <c r="J282" s="218"/>
      <c r="K282" s="218"/>
      <c r="L282" s="218"/>
      <c r="M282" s="218"/>
      <c r="N282" s="344"/>
      <c r="O282" s="344"/>
      <c r="P282" s="344"/>
      <c r="Q282" s="344"/>
      <c r="R282" s="344"/>
      <c r="S282" s="344"/>
    </row>
    <row r="283" spans="3:19" ht="16.5" customHeight="1" x14ac:dyDescent="0.25">
      <c r="F283" s="218" t="s">
        <v>897</v>
      </c>
      <c r="G283" s="460"/>
      <c r="H283" s="218">
        <v>1</v>
      </c>
      <c r="I283" s="218">
        <v>1</v>
      </c>
      <c r="J283" s="218">
        <v>1</v>
      </c>
      <c r="K283" s="218">
        <v>1</v>
      </c>
      <c r="L283" s="218">
        <v>1</v>
      </c>
      <c r="M283" s="218">
        <v>1</v>
      </c>
      <c r="N283" s="344">
        <v>1</v>
      </c>
      <c r="O283" s="344">
        <v>1</v>
      </c>
      <c r="P283" s="344">
        <v>1</v>
      </c>
      <c r="Q283" s="344">
        <v>1</v>
      </c>
      <c r="R283" s="344">
        <v>1</v>
      </c>
      <c r="S283" s="344">
        <v>1</v>
      </c>
    </row>
    <row r="284" spans="3:19" ht="16.5" hidden="1" customHeight="1" x14ac:dyDescent="0.25">
      <c r="E284" t="str">
        <f t="shared" si="6"/>
        <v/>
      </c>
      <c r="F284" s="217" t="s">
        <v>512</v>
      </c>
      <c r="G284" s="455" t="s">
        <v>898</v>
      </c>
      <c r="H284" s="218"/>
      <c r="I284" s="218"/>
      <c r="J284" s="218"/>
      <c r="K284" s="218"/>
      <c r="L284" s="218"/>
      <c r="M284" s="218"/>
      <c r="N284" s="344"/>
      <c r="O284" s="344"/>
      <c r="P284" s="344"/>
      <c r="Q284" s="344"/>
      <c r="R284" s="344"/>
      <c r="S284" s="344"/>
    </row>
    <row r="285" spans="3:19" ht="16.5" hidden="1" customHeight="1" x14ac:dyDescent="0.25">
      <c r="C285">
        <v>1</v>
      </c>
      <c r="D285" t="s">
        <v>514</v>
      </c>
      <c r="E285" t="str">
        <f t="shared" si="6"/>
        <v>15QT</v>
      </c>
      <c r="F285" s="218" t="s">
        <v>515</v>
      </c>
      <c r="G285" s="456"/>
      <c r="H285" s="218"/>
      <c r="I285" s="218"/>
      <c r="J285" s="218"/>
      <c r="K285" s="218"/>
      <c r="L285" s="218"/>
      <c r="M285" s="218"/>
      <c r="N285" s="344"/>
      <c r="O285" s="344"/>
      <c r="P285" s="344"/>
      <c r="Q285" s="344"/>
      <c r="R285" s="344"/>
      <c r="S285" s="344"/>
    </row>
    <row r="286" spans="3:19" ht="16.5" hidden="1" customHeight="1" x14ac:dyDescent="0.25">
      <c r="C286">
        <v>1</v>
      </c>
      <c r="D286" t="s">
        <v>516</v>
      </c>
      <c r="E286" t="str">
        <f t="shared" si="6"/>
        <v>1R0A</v>
      </c>
      <c r="F286" s="218" t="s">
        <v>517</v>
      </c>
      <c r="G286" s="456"/>
      <c r="H286" s="218"/>
      <c r="I286" s="218"/>
      <c r="J286" s="218"/>
      <c r="K286" s="218"/>
      <c r="L286" s="218"/>
      <c r="M286" s="218"/>
      <c r="N286" s="344"/>
      <c r="O286" s="344"/>
      <c r="P286" s="344"/>
      <c r="Q286" s="344"/>
      <c r="R286" s="344"/>
      <c r="S286" s="344"/>
    </row>
    <row r="287" spans="3:19" ht="16.5" hidden="1" customHeight="1" x14ac:dyDescent="0.25">
      <c r="C287">
        <v>1</v>
      </c>
      <c r="D287" t="s">
        <v>518</v>
      </c>
      <c r="E287" t="str">
        <f t="shared" si="6"/>
        <v>1R0B</v>
      </c>
      <c r="F287" s="218" t="s">
        <v>519</v>
      </c>
      <c r="G287" s="456"/>
      <c r="H287" s="218"/>
      <c r="I287" s="218"/>
      <c r="J287" s="218"/>
      <c r="K287" s="218"/>
      <c r="L287" s="218"/>
      <c r="M287" s="218"/>
      <c r="N287" s="344"/>
      <c r="O287" s="344"/>
      <c r="P287" s="344"/>
      <c r="Q287" s="344"/>
      <c r="R287" s="344"/>
      <c r="S287" s="344"/>
    </row>
    <row r="288" spans="3:19" ht="16.5" hidden="1" customHeight="1" x14ac:dyDescent="0.25">
      <c r="C288">
        <v>1</v>
      </c>
      <c r="D288" t="s">
        <v>520</v>
      </c>
      <c r="E288" t="str">
        <f t="shared" si="6"/>
        <v>1R0D</v>
      </c>
      <c r="F288" s="218" t="s">
        <v>521</v>
      </c>
      <c r="G288" s="456"/>
      <c r="H288" s="218"/>
      <c r="I288" s="218"/>
      <c r="J288" s="218"/>
      <c r="K288" s="218"/>
      <c r="L288" s="218"/>
      <c r="M288" s="218"/>
      <c r="N288" s="344"/>
      <c r="O288" s="344"/>
      <c r="P288" s="344"/>
      <c r="Q288" s="344"/>
      <c r="R288" s="344"/>
      <c r="S288" s="344"/>
    </row>
    <row r="289" spans="3:19" ht="16.5" hidden="1" customHeight="1" x14ac:dyDescent="0.25">
      <c r="C289">
        <v>1</v>
      </c>
      <c r="D289" t="s">
        <v>522</v>
      </c>
      <c r="E289" t="str">
        <f t="shared" si="6"/>
        <v>1R1F</v>
      </c>
      <c r="F289" s="218" t="s">
        <v>523</v>
      </c>
      <c r="G289" s="456"/>
      <c r="H289" s="218"/>
      <c r="I289" s="218"/>
      <c r="J289" s="218"/>
      <c r="K289" s="218"/>
      <c r="L289" s="218"/>
      <c r="M289" s="218"/>
      <c r="N289" s="344"/>
      <c r="O289" s="344"/>
      <c r="P289" s="344"/>
      <c r="Q289" s="344"/>
      <c r="R289" s="344"/>
      <c r="S289" s="344"/>
    </row>
    <row r="290" spans="3:19" ht="16.5" hidden="1" customHeight="1" x14ac:dyDescent="0.25">
      <c r="C290">
        <v>1</v>
      </c>
      <c r="D290" t="s">
        <v>524</v>
      </c>
      <c r="E290" t="str">
        <f t="shared" si="6"/>
        <v>1R1H</v>
      </c>
      <c r="F290" s="218" t="s">
        <v>525</v>
      </c>
      <c r="G290" s="456"/>
      <c r="H290" s="218"/>
      <c r="I290" s="218"/>
      <c r="J290" s="218"/>
      <c r="K290" s="218"/>
      <c r="L290" s="218"/>
      <c r="M290" s="218"/>
      <c r="N290" s="344"/>
      <c r="O290" s="344"/>
      <c r="P290" s="344"/>
      <c r="Q290" s="344"/>
      <c r="R290" s="344"/>
      <c r="S290" s="344"/>
    </row>
    <row r="291" spans="3:19" ht="16.5" hidden="1" customHeight="1" x14ac:dyDescent="0.25">
      <c r="C291">
        <v>1</v>
      </c>
      <c r="D291" t="s">
        <v>526</v>
      </c>
      <c r="E291" t="str">
        <f t="shared" si="6"/>
        <v>1R1K</v>
      </c>
      <c r="F291" s="218" t="s">
        <v>527</v>
      </c>
      <c r="G291" s="456"/>
      <c r="H291" s="218"/>
      <c r="I291" s="218"/>
      <c r="J291" s="218"/>
      <c r="K291" s="218"/>
      <c r="L291" s="218"/>
      <c r="M291" s="218"/>
      <c r="N291" s="344"/>
      <c r="O291" s="344"/>
      <c r="P291" s="344"/>
      <c r="Q291" s="344"/>
      <c r="R291" s="344"/>
      <c r="S291" s="344"/>
    </row>
    <row r="292" spans="3:19" ht="16.5" hidden="1" customHeight="1" x14ac:dyDescent="0.25">
      <c r="C292">
        <v>1</v>
      </c>
      <c r="D292" t="s">
        <v>528</v>
      </c>
      <c r="E292" t="str">
        <f t="shared" si="6"/>
        <v>1RA2</v>
      </c>
      <c r="F292" s="218" t="s">
        <v>529</v>
      </c>
      <c r="G292" s="456"/>
      <c r="H292" s="218"/>
      <c r="I292" s="218"/>
      <c r="J292" s="218"/>
      <c r="K292" s="218"/>
      <c r="L292" s="218"/>
      <c r="M292" s="218"/>
      <c r="N292" s="344"/>
      <c r="O292" s="344"/>
      <c r="P292" s="344"/>
      <c r="Q292" s="344"/>
      <c r="R292" s="344"/>
      <c r="S292" s="344"/>
    </row>
    <row r="293" spans="3:19" ht="16.5" hidden="1" customHeight="1" x14ac:dyDescent="0.25">
      <c r="C293">
        <v>1</v>
      </c>
      <c r="D293" t="s">
        <v>530</v>
      </c>
      <c r="E293" t="str">
        <f t="shared" si="6"/>
        <v>1RA3</v>
      </c>
      <c r="F293" s="218" t="s">
        <v>531</v>
      </c>
      <c r="G293" s="456"/>
      <c r="H293" s="218"/>
      <c r="I293" s="218"/>
      <c r="J293" s="218"/>
      <c r="K293" s="218"/>
      <c r="L293" s="218"/>
      <c r="M293" s="218"/>
      <c r="N293" s="344"/>
      <c r="O293" s="344"/>
      <c r="P293" s="344"/>
      <c r="Q293" s="344"/>
      <c r="R293" s="344"/>
      <c r="S293" s="344"/>
    </row>
    <row r="294" spans="3:19" ht="16.5" hidden="1" customHeight="1" x14ac:dyDescent="0.25">
      <c r="C294">
        <v>1</v>
      </c>
      <c r="D294" t="s">
        <v>532</v>
      </c>
      <c r="E294" t="str">
        <f t="shared" si="6"/>
        <v>1RA4</v>
      </c>
      <c r="F294" s="218" t="s">
        <v>533</v>
      </c>
      <c r="G294" s="456"/>
      <c r="H294" s="218"/>
      <c r="I294" s="218"/>
      <c r="J294" s="218"/>
      <c r="K294" s="218"/>
      <c r="L294" s="218"/>
      <c r="M294" s="218"/>
      <c r="N294" s="344"/>
      <c r="O294" s="344"/>
      <c r="P294" s="344"/>
      <c r="Q294" s="344"/>
      <c r="R294" s="344"/>
      <c r="S294" s="344"/>
    </row>
    <row r="295" spans="3:19" ht="16.5" hidden="1" customHeight="1" x14ac:dyDescent="0.25">
      <c r="C295">
        <v>1</v>
      </c>
      <c r="D295" t="s">
        <v>534</v>
      </c>
      <c r="E295" t="str">
        <f t="shared" ref="E295:E362" si="7">C295&amp;D295</f>
        <v>1RA7</v>
      </c>
      <c r="F295" s="218" t="s">
        <v>535</v>
      </c>
      <c r="G295" s="456"/>
      <c r="H295" s="218"/>
      <c r="I295" s="218"/>
      <c r="J295" s="218"/>
      <c r="K295" s="218"/>
      <c r="L295" s="218"/>
      <c r="M295" s="218"/>
      <c r="N295" s="344"/>
      <c r="O295" s="344"/>
      <c r="P295" s="344"/>
      <c r="Q295" s="344"/>
      <c r="R295" s="344"/>
      <c r="S295" s="344"/>
    </row>
    <row r="296" spans="3:19" ht="16.5" hidden="1" customHeight="1" x14ac:dyDescent="0.25">
      <c r="C296">
        <v>1</v>
      </c>
      <c r="D296" t="s">
        <v>536</v>
      </c>
      <c r="E296" t="str">
        <f t="shared" si="7"/>
        <v>1RA9</v>
      </c>
      <c r="F296" s="218" t="s">
        <v>537</v>
      </c>
      <c r="G296" s="456"/>
      <c r="H296" s="218"/>
      <c r="I296" s="218"/>
      <c r="J296" s="218"/>
      <c r="K296" s="218"/>
      <c r="L296" s="218"/>
      <c r="M296" s="218"/>
      <c r="N296" s="344"/>
      <c r="O296" s="344"/>
      <c r="P296" s="344"/>
      <c r="Q296" s="344"/>
      <c r="R296" s="344"/>
      <c r="S296" s="344"/>
    </row>
    <row r="297" spans="3:19" ht="16.5" hidden="1" customHeight="1" x14ac:dyDescent="0.25">
      <c r="F297" s="218" t="s">
        <v>539</v>
      </c>
      <c r="G297" s="456"/>
      <c r="H297" s="218"/>
      <c r="I297" s="218"/>
      <c r="J297" s="218"/>
      <c r="K297" s="218"/>
      <c r="L297" s="218"/>
      <c r="M297" s="218"/>
      <c r="N297" s="344"/>
      <c r="O297" s="344"/>
      <c r="P297" s="344"/>
      <c r="Q297" s="344"/>
      <c r="R297" s="344"/>
      <c r="S297" s="344"/>
    </row>
    <row r="298" spans="3:19" ht="16.5" hidden="1" customHeight="1" x14ac:dyDescent="0.25">
      <c r="F298" s="218" t="s">
        <v>541</v>
      </c>
      <c r="G298" s="456"/>
      <c r="H298" s="218"/>
      <c r="I298" s="218"/>
      <c r="J298" s="218"/>
      <c r="K298" s="218"/>
      <c r="L298" s="218"/>
      <c r="M298" s="218"/>
      <c r="N298" s="344"/>
      <c r="O298" s="344"/>
      <c r="P298" s="344"/>
      <c r="Q298" s="344"/>
      <c r="R298" s="344"/>
      <c r="S298" s="344"/>
    </row>
    <row r="299" spans="3:19" ht="16.5" hidden="1" customHeight="1" x14ac:dyDescent="0.25">
      <c r="F299" s="218" t="s">
        <v>543</v>
      </c>
      <c r="G299" s="456"/>
      <c r="H299" s="218"/>
      <c r="I299" s="218"/>
      <c r="J299" s="218"/>
      <c r="K299" s="218"/>
      <c r="L299" s="218"/>
      <c r="M299" s="218"/>
      <c r="N299" s="344"/>
      <c r="O299" s="344"/>
      <c r="P299" s="344"/>
      <c r="Q299" s="344"/>
      <c r="R299" s="344"/>
      <c r="S299" s="344"/>
    </row>
    <row r="300" spans="3:19" ht="16.5" hidden="1" customHeight="1" x14ac:dyDescent="0.25">
      <c r="F300" s="218" t="s">
        <v>545</v>
      </c>
      <c r="G300" s="456"/>
      <c r="H300" s="218"/>
      <c r="I300" s="218"/>
      <c r="J300" s="218"/>
      <c r="K300" s="218"/>
      <c r="L300" s="218"/>
      <c r="M300" s="218"/>
      <c r="N300" s="344"/>
      <c r="O300" s="344"/>
      <c r="P300" s="344"/>
      <c r="Q300" s="344"/>
      <c r="R300" s="344"/>
      <c r="S300" s="344"/>
    </row>
    <row r="301" spans="3:19" ht="16.5" hidden="1" customHeight="1" x14ac:dyDescent="0.25">
      <c r="C301">
        <v>1</v>
      </c>
      <c r="D301" t="s">
        <v>538</v>
      </c>
      <c r="E301" t="str">
        <f t="shared" si="7"/>
        <v>1RAE</v>
      </c>
      <c r="F301" s="218" t="s">
        <v>547</v>
      </c>
      <c r="G301" s="456"/>
      <c r="H301" s="218"/>
      <c r="I301" s="218"/>
      <c r="J301" s="218"/>
      <c r="K301" s="218"/>
      <c r="L301" s="218"/>
      <c r="M301" s="218"/>
      <c r="N301" s="344"/>
      <c r="O301" s="344"/>
      <c r="P301" s="344"/>
      <c r="Q301" s="344"/>
      <c r="R301" s="344"/>
      <c r="S301" s="344"/>
    </row>
    <row r="302" spans="3:19" ht="16.5" hidden="1" customHeight="1" x14ac:dyDescent="0.25">
      <c r="C302">
        <v>1</v>
      </c>
      <c r="D302" t="s">
        <v>540</v>
      </c>
      <c r="E302" t="str">
        <f t="shared" si="7"/>
        <v>1RAJ</v>
      </c>
      <c r="F302" s="218" t="s">
        <v>549</v>
      </c>
      <c r="G302" s="456"/>
      <c r="H302" s="218"/>
      <c r="I302" s="218"/>
      <c r="J302" s="218"/>
      <c r="K302" s="218"/>
      <c r="L302" s="218"/>
      <c r="M302" s="218"/>
      <c r="N302" s="344"/>
      <c r="O302" s="344"/>
      <c r="P302" s="344"/>
      <c r="Q302" s="344"/>
      <c r="R302" s="344"/>
      <c r="S302" s="344"/>
    </row>
    <row r="303" spans="3:19" ht="16.5" hidden="1" customHeight="1" x14ac:dyDescent="0.25">
      <c r="C303">
        <v>1</v>
      </c>
      <c r="D303" t="s">
        <v>542</v>
      </c>
      <c r="E303" t="str">
        <f t="shared" si="7"/>
        <v>1RAL</v>
      </c>
      <c r="F303" s="218" t="s">
        <v>551</v>
      </c>
      <c r="G303" s="456"/>
      <c r="H303" s="218"/>
      <c r="I303" s="218"/>
      <c r="J303" s="218"/>
      <c r="K303" s="218"/>
      <c r="L303" s="218"/>
      <c r="M303" s="218"/>
      <c r="N303" s="344"/>
      <c r="O303" s="344"/>
      <c r="P303" s="344"/>
      <c r="Q303" s="344"/>
      <c r="R303" s="344"/>
      <c r="S303" s="344"/>
    </row>
    <row r="304" spans="3:19" ht="16.5" hidden="1" customHeight="1" x14ac:dyDescent="0.25">
      <c r="C304">
        <v>1</v>
      </c>
      <c r="D304" t="s">
        <v>544</v>
      </c>
      <c r="E304" t="str">
        <f t="shared" si="7"/>
        <v>1RAN</v>
      </c>
      <c r="F304" s="218" t="s">
        <v>553</v>
      </c>
      <c r="G304" s="456"/>
      <c r="H304" s="218"/>
      <c r="I304" s="218"/>
      <c r="J304" s="218"/>
      <c r="K304" s="218"/>
      <c r="L304" s="218"/>
      <c r="M304" s="218"/>
      <c r="N304" s="344"/>
      <c r="O304" s="344"/>
      <c r="P304" s="344"/>
      <c r="Q304" s="344"/>
      <c r="R304" s="344"/>
      <c r="S304" s="344"/>
    </row>
    <row r="305" spans="3:19" ht="16.5" hidden="1" customHeight="1" x14ac:dyDescent="0.25">
      <c r="C305">
        <v>1</v>
      </c>
      <c r="D305" t="s">
        <v>546</v>
      </c>
      <c r="E305" t="str">
        <f t="shared" si="7"/>
        <v>1RAP</v>
      </c>
      <c r="F305" s="218" t="s">
        <v>555</v>
      </c>
      <c r="G305" s="456"/>
      <c r="H305" s="218"/>
      <c r="I305" s="218"/>
      <c r="J305" s="218"/>
      <c r="K305" s="218"/>
      <c r="L305" s="218"/>
      <c r="M305" s="218"/>
      <c r="N305" s="344"/>
      <c r="O305" s="344"/>
      <c r="P305" s="344"/>
      <c r="Q305" s="344"/>
      <c r="R305" s="344"/>
      <c r="S305" s="344"/>
    </row>
    <row r="306" spans="3:19" ht="16.5" hidden="1" customHeight="1" x14ac:dyDescent="0.25">
      <c r="C306">
        <v>1</v>
      </c>
      <c r="D306" t="s">
        <v>548</v>
      </c>
      <c r="E306" t="str">
        <f t="shared" si="7"/>
        <v>1RAS</v>
      </c>
      <c r="F306" s="218" t="s">
        <v>557</v>
      </c>
      <c r="G306" s="456"/>
      <c r="H306" s="218"/>
      <c r="I306" s="218"/>
      <c r="J306" s="218"/>
      <c r="K306" s="218"/>
      <c r="L306" s="218"/>
      <c r="M306" s="218"/>
      <c r="N306" s="344"/>
      <c r="O306" s="344"/>
      <c r="P306" s="344"/>
      <c r="Q306" s="344"/>
      <c r="R306" s="344"/>
      <c r="S306" s="344"/>
    </row>
    <row r="307" spans="3:19" ht="16.5" hidden="1" customHeight="1" x14ac:dyDescent="0.25">
      <c r="C307">
        <v>1</v>
      </c>
      <c r="D307" t="s">
        <v>550</v>
      </c>
      <c r="E307" t="str">
        <f t="shared" si="7"/>
        <v>1RAX</v>
      </c>
      <c r="F307" s="218" t="s">
        <v>559</v>
      </c>
      <c r="G307" s="456"/>
      <c r="H307" s="218"/>
      <c r="I307" s="218"/>
      <c r="J307" s="218"/>
      <c r="K307" s="218"/>
      <c r="L307" s="218"/>
      <c r="M307" s="218"/>
      <c r="N307" s="344"/>
      <c r="O307" s="344"/>
      <c r="P307" s="344"/>
      <c r="Q307" s="344"/>
      <c r="R307" s="344"/>
      <c r="S307" s="344"/>
    </row>
    <row r="308" spans="3:19" ht="16.5" hidden="1" customHeight="1" x14ac:dyDescent="0.25">
      <c r="C308">
        <v>1</v>
      </c>
      <c r="D308" t="s">
        <v>552</v>
      </c>
      <c r="E308" t="str">
        <f t="shared" si="7"/>
        <v>1RBA</v>
      </c>
      <c r="F308" s="218" t="s">
        <v>561</v>
      </c>
      <c r="G308" s="456"/>
      <c r="H308" s="218"/>
      <c r="I308" s="218"/>
      <c r="J308" s="218"/>
      <c r="K308" s="218"/>
      <c r="L308" s="218"/>
      <c r="M308" s="218"/>
      <c r="N308" s="344"/>
      <c r="O308" s="344"/>
      <c r="P308" s="344"/>
      <c r="Q308" s="344"/>
      <c r="R308" s="344"/>
      <c r="S308" s="344"/>
    </row>
    <row r="309" spans="3:19" ht="16.5" hidden="1" customHeight="1" x14ac:dyDescent="0.25">
      <c r="C309">
        <v>1</v>
      </c>
      <c r="D309" t="s">
        <v>554</v>
      </c>
      <c r="E309" t="str">
        <f t="shared" si="7"/>
        <v>1RBB</v>
      </c>
      <c r="F309" s="218" t="s">
        <v>563</v>
      </c>
      <c r="G309" s="456"/>
      <c r="H309" s="218"/>
      <c r="I309" s="218"/>
      <c r="J309" s="218"/>
      <c r="K309" s="218"/>
      <c r="L309" s="218"/>
      <c r="M309" s="218"/>
      <c r="N309" s="344"/>
      <c r="O309" s="344"/>
      <c r="P309" s="344"/>
      <c r="Q309" s="344"/>
      <c r="R309" s="344"/>
      <c r="S309" s="344"/>
    </row>
    <row r="310" spans="3:19" ht="16.5" hidden="1" customHeight="1" x14ac:dyDescent="0.25">
      <c r="C310">
        <v>1</v>
      </c>
      <c r="D310" t="s">
        <v>556</v>
      </c>
      <c r="E310" t="str">
        <f t="shared" si="7"/>
        <v>1RBD</v>
      </c>
      <c r="F310" s="218" t="s">
        <v>565</v>
      </c>
      <c r="G310" s="456"/>
      <c r="H310" s="218"/>
      <c r="I310" s="218"/>
      <c r="J310" s="218"/>
      <c r="K310" s="218"/>
      <c r="L310" s="218"/>
      <c r="M310" s="218"/>
      <c r="N310" s="344"/>
      <c r="O310" s="344"/>
      <c r="P310" s="344"/>
      <c r="Q310" s="344"/>
      <c r="R310" s="344"/>
      <c r="S310" s="344"/>
    </row>
    <row r="311" spans="3:19" ht="16.5" hidden="1" customHeight="1" x14ac:dyDescent="0.25">
      <c r="C311">
        <v>1</v>
      </c>
      <c r="D311" t="s">
        <v>558</v>
      </c>
      <c r="E311" t="str">
        <f t="shared" si="7"/>
        <v>1RBF</v>
      </c>
      <c r="F311" s="218" t="s">
        <v>567</v>
      </c>
      <c r="G311" s="456"/>
      <c r="H311" s="218"/>
      <c r="I311" s="218"/>
      <c r="J311" s="218"/>
      <c r="K311" s="218"/>
      <c r="L311" s="218"/>
      <c r="M311" s="218"/>
      <c r="N311" s="344"/>
      <c r="O311" s="344"/>
      <c r="P311" s="344"/>
      <c r="Q311" s="344"/>
      <c r="R311" s="344"/>
      <c r="S311" s="344"/>
    </row>
    <row r="312" spans="3:19" ht="16.5" hidden="1" customHeight="1" x14ac:dyDescent="0.25">
      <c r="C312">
        <v>1</v>
      </c>
      <c r="D312" t="s">
        <v>560</v>
      </c>
      <c r="E312" t="str">
        <f t="shared" si="7"/>
        <v>1RBK</v>
      </c>
      <c r="F312" s="218" t="s">
        <v>569</v>
      </c>
      <c r="G312" s="456"/>
      <c r="H312" s="218"/>
      <c r="I312" s="218"/>
      <c r="J312" s="218"/>
      <c r="K312" s="218"/>
      <c r="L312" s="218"/>
      <c r="M312" s="218"/>
      <c r="N312" s="344"/>
      <c r="O312" s="344"/>
      <c r="P312" s="344"/>
      <c r="Q312" s="344"/>
      <c r="R312" s="344"/>
      <c r="S312" s="344"/>
    </row>
    <row r="313" spans="3:19" ht="16.5" hidden="1" customHeight="1" x14ac:dyDescent="0.25">
      <c r="C313">
        <v>1</v>
      </c>
      <c r="D313" t="s">
        <v>562</v>
      </c>
      <c r="E313" t="str">
        <f t="shared" si="7"/>
        <v>1RBL</v>
      </c>
      <c r="F313" s="218" t="s">
        <v>571</v>
      </c>
      <c r="G313" s="456"/>
      <c r="H313" s="218"/>
      <c r="I313" s="218"/>
      <c r="J313" s="218"/>
      <c r="K313" s="218"/>
      <c r="L313" s="218"/>
      <c r="M313" s="218"/>
      <c r="N313" s="344"/>
      <c r="O313" s="344"/>
      <c r="P313" s="344"/>
      <c r="Q313" s="344"/>
      <c r="R313" s="344"/>
      <c r="S313" s="344"/>
    </row>
    <row r="314" spans="3:19" ht="16.5" hidden="1" customHeight="1" x14ac:dyDescent="0.25">
      <c r="C314">
        <v>1</v>
      </c>
      <c r="D314" t="s">
        <v>564</v>
      </c>
      <c r="E314" t="str">
        <f t="shared" si="7"/>
        <v>1RBN</v>
      </c>
      <c r="F314" s="218" t="s">
        <v>573</v>
      </c>
      <c r="G314" s="456"/>
      <c r="H314" s="218"/>
      <c r="I314" s="218"/>
      <c r="J314" s="218"/>
      <c r="K314" s="218"/>
      <c r="L314" s="218"/>
      <c r="M314" s="218"/>
      <c r="N314" s="344"/>
      <c r="O314" s="344"/>
      <c r="P314" s="344"/>
      <c r="Q314" s="344"/>
      <c r="R314" s="344"/>
      <c r="S314" s="344"/>
    </row>
    <row r="315" spans="3:19" ht="16.5" hidden="1" customHeight="1" x14ac:dyDescent="0.25">
      <c r="C315">
        <v>1</v>
      </c>
      <c r="D315" t="s">
        <v>566</v>
      </c>
      <c r="E315" t="str">
        <f t="shared" si="7"/>
        <v>1RBQ</v>
      </c>
      <c r="F315" s="218" t="s">
        <v>575</v>
      </c>
      <c r="G315" s="456"/>
      <c r="H315" s="218"/>
      <c r="I315" s="218"/>
      <c r="J315" s="218"/>
      <c r="K315" s="218"/>
      <c r="L315" s="218"/>
      <c r="M315" s="218"/>
      <c r="N315" s="344"/>
      <c r="O315" s="344"/>
      <c r="P315" s="344"/>
      <c r="Q315" s="344"/>
      <c r="R315" s="344"/>
      <c r="S315" s="344"/>
    </row>
    <row r="316" spans="3:19" ht="16.5" hidden="1" customHeight="1" x14ac:dyDescent="0.25">
      <c r="C316">
        <v>1</v>
      </c>
      <c r="D316" t="s">
        <v>568</v>
      </c>
      <c r="E316" t="str">
        <f t="shared" si="7"/>
        <v>1RBS</v>
      </c>
      <c r="F316" s="218" t="s">
        <v>577</v>
      </c>
      <c r="G316" s="456"/>
      <c r="H316" s="218"/>
      <c r="I316" s="218"/>
      <c r="J316" s="218"/>
      <c r="K316" s="218"/>
      <c r="L316" s="218"/>
      <c r="M316" s="218"/>
      <c r="N316" s="344"/>
      <c r="O316" s="344"/>
      <c r="P316" s="344"/>
      <c r="Q316" s="344"/>
      <c r="R316" s="344"/>
      <c r="S316" s="344"/>
    </row>
    <row r="317" spans="3:19" ht="16.5" hidden="1" customHeight="1" x14ac:dyDescent="0.25">
      <c r="C317">
        <v>1</v>
      </c>
      <c r="D317" t="s">
        <v>570</v>
      </c>
      <c r="E317" t="str">
        <f t="shared" si="7"/>
        <v>1RBT</v>
      </c>
      <c r="F317" s="218" t="s">
        <v>579</v>
      </c>
      <c r="G317" s="456"/>
      <c r="H317" s="218"/>
      <c r="I317" s="218"/>
      <c r="J317" s="218"/>
      <c r="K317" s="218"/>
      <c r="L317" s="218"/>
      <c r="M317" s="218"/>
      <c r="N317" s="344"/>
      <c r="O317" s="344"/>
      <c r="P317" s="344"/>
      <c r="Q317" s="344"/>
      <c r="R317" s="344"/>
      <c r="S317" s="344"/>
    </row>
    <row r="318" spans="3:19" ht="16.5" hidden="1" customHeight="1" x14ac:dyDescent="0.25">
      <c r="C318">
        <v>1</v>
      </c>
      <c r="D318" t="s">
        <v>572</v>
      </c>
      <c r="E318" t="str">
        <f t="shared" si="7"/>
        <v>1RBV</v>
      </c>
      <c r="F318" s="218" t="s">
        <v>581</v>
      </c>
      <c r="G318" s="456"/>
      <c r="H318" s="218"/>
      <c r="I318" s="218"/>
      <c r="J318" s="218"/>
      <c r="K318" s="218"/>
      <c r="L318" s="218"/>
      <c r="M318" s="218"/>
      <c r="N318" s="344"/>
      <c r="O318" s="344"/>
      <c r="P318" s="344"/>
      <c r="Q318" s="344"/>
      <c r="R318" s="344"/>
      <c r="S318" s="344"/>
    </row>
    <row r="319" spans="3:19" ht="16.5" hidden="1" customHeight="1" x14ac:dyDescent="0.25">
      <c r="C319">
        <v>1</v>
      </c>
      <c r="D319" t="s">
        <v>574</v>
      </c>
      <c r="E319" t="str">
        <f t="shared" si="7"/>
        <v>1RBZ</v>
      </c>
      <c r="F319" s="218" t="s">
        <v>583</v>
      </c>
      <c r="G319" s="456"/>
      <c r="H319" s="218"/>
      <c r="I319" s="218"/>
      <c r="J319" s="218"/>
      <c r="K319" s="218"/>
      <c r="L319" s="218"/>
      <c r="M319" s="218"/>
      <c r="N319" s="344"/>
      <c r="O319" s="344"/>
      <c r="P319" s="344"/>
      <c r="Q319" s="344"/>
      <c r="R319" s="344"/>
      <c r="S319" s="344"/>
    </row>
    <row r="320" spans="3:19" ht="16.5" hidden="1" customHeight="1" x14ac:dyDescent="0.25">
      <c r="C320">
        <v>1</v>
      </c>
      <c r="D320" t="s">
        <v>576</v>
      </c>
      <c r="E320" t="str">
        <f t="shared" si="7"/>
        <v>1RC1</v>
      </c>
      <c r="F320" s="218" t="s">
        <v>585</v>
      </c>
      <c r="G320" s="456"/>
      <c r="H320" s="218"/>
      <c r="I320" s="218"/>
      <c r="J320" s="218"/>
      <c r="K320" s="218"/>
      <c r="L320" s="218"/>
      <c r="M320" s="218"/>
      <c r="N320" s="344"/>
      <c r="O320" s="344"/>
      <c r="P320" s="344"/>
      <c r="Q320" s="344"/>
      <c r="R320" s="344"/>
      <c r="S320" s="344"/>
    </row>
    <row r="321" spans="3:19" ht="16.5" hidden="1" customHeight="1" x14ac:dyDescent="0.25">
      <c r="C321">
        <v>1</v>
      </c>
      <c r="D321" t="s">
        <v>578</v>
      </c>
      <c r="E321" t="str">
        <f t="shared" si="7"/>
        <v>1RC3</v>
      </c>
      <c r="F321" s="218" t="s">
        <v>587</v>
      </c>
      <c r="G321" s="456"/>
      <c r="H321" s="218"/>
      <c r="I321" s="218"/>
      <c r="J321" s="218"/>
      <c r="K321" s="218"/>
      <c r="L321" s="218"/>
      <c r="M321" s="218"/>
      <c r="N321" s="344"/>
      <c r="O321" s="344"/>
      <c r="P321" s="344"/>
      <c r="Q321" s="344"/>
      <c r="R321" s="344"/>
      <c r="S321" s="344"/>
    </row>
    <row r="322" spans="3:19" ht="16.5" hidden="1" customHeight="1" x14ac:dyDescent="0.25">
      <c r="C322">
        <v>1</v>
      </c>
      <c r="D322" t="s">
        <v>580</v>
      </c>
      <c r="E322" t="str">
        <f t="shared" si="7"/>
        <v>1RC9</v>
      </c>
      <c r="F322" s="218" t="s">
        <v>589</v>
      </c>
      <c r="G322" s="456"/>
      <c r="H322" s="218"/>
      <c r="I322" s="218"/>
      <c r="J322" s="218"/>
      <c r="K322" s="218"/>
      <c r="L322" s="218"/>
      <c r="M322" s="218"/>
      <c r="N322" s="344"/>
      <c r="O322" s="344"/>
      <c r="P322" s="344"/>
      <c r="Q322" s="344"/>
      <c r="R322" s="344"/>
      <c r="S322" s="344"/>
    </row>
    <row r="323" spans="3:19" ht="16.5" hidden="1" customHeight="1" x14ac:dyDescent="0.25">
      <c r="C323">
        <v>1</v>
      </c>
      <c r="D323" t="s">
        <v>582</v>
      </c>
      <c r="E323" t="str">
        <f t="shared" si="7"/>
        <v>1RCB</v>
      </c>
      <c r="F323" s="218" t="s">
        <v>591</v>
      </c>
      <c r="G323" s="456"/>
      <c r="H323" s="218"/>
      <c r="I323" s="218"/>
      <c r="J323" s="218"/>
      <c r="K323" s="218"/>
      <c r="L323" s="218"/>
      <c r="M323" s="218"/>
      <c r="N323" s="344"/>
      <c r="O323" s="344"/>
      <c r="P323" s="344"/>
      <c r="Q323" s="344"/>
      <c r="R323" s="344"/>
      <c r="S323" s="344"/>
    </row>
    <row r="324" spans="3:19" ht="16.5" hidden="1" customHeight="1" x14ac:dyDescent="0.25">
      <c r="C324">
        <v>1</v>
      </c>
      <c r="D324" t="s">
        <v>584</v>
      </c>
      <c r="E324" t="str">
        <f t="shared" si="7"/>
        <v>1RCC</v>
      </c>
      <c r="F324" s="218" t="s">
        <v>593</v>
      </c>
      <c r="G324" s="456"/>
      <c r="H324" s="218"/>
      <c r="I324" s="218"/>
      <c r="J324" s="218"/>
      <c r="K324" s="218"/>
      <c r="L324" s="218"/>
      <c r="M324" s="218"/>
      <c r="N324" s="344"/>
      <c r="O324" s="344"/>
      <c r="P324" s="344"/>
      <c r="Q324" s="344"/>
      <c r="R324" s="344"/>
      <c r="S324" s="344"/>
    </row>
    <row r="325" spans="3:19" ht="16.5" hidden="1" customHeight="1" x14ac:dyDescent="0.25">
      <c r="C325">
        <v>1</v>
      </c>
      <c r="D325" t="s">
        <v>586</v>
      </c>
      <c r="E325" t="str">
        <f t="shared" si="7"/>
        <v>1RCD</v>
      </c>
      <c r="F325" s="218" t="s">
        <v>595</v>
      </c>
      <c r="G325" s="456"/>
      <c r="H325" s="218"/>
      <c r="I325" s="218"/>
      <c r="J325" s="218"/>
      <c r="K325" s="218"/>
      <c r="L325" s="218"/>
      <c r="M325" s="218"/>
      <c r="N325" s="344"/>
      <c r="O325" s="344"/>
      <c r="P325" s="344"/>
      <c r="Q325" s="344"/>
      <c r="R325" s="344"/>
      <c r="S325" s="344"/>
    </row>
    <row r="326" spans="3:19" ht="16.5" hidden="1" customHeight="1" x14ac:dyDescent="0.25">
      <c r="C326">
        <v>1</v>
      </c>
      <c r="D326" t="s">
        <v>588</v>
      </c>
      <c r="E326" t="str">
        <f t="shared" si="7"/>
        <v>1RCF</v>
      </c>
      <c r="F326" s="218" t="s">
        <v>597</v>
      </c>
      <c r="G326" s="456"/>
      <c r="H326" s="218"/>
      <c r="I326" s="218"/>
      <c r="J326" s="218"/>
      <c r="K326" s="218"/>
      <c r="L326" s="218"/>
      <c r="M326" s="218"/>
      <c r="N326" s="344"/>
      <c r="O326" s="344"/>
      <c r="P326" s="344"/>
      <c r="Q326" s="344"/>
      <c r="R326" s="344"/>
      <c r="S326" s="344"/>
    </row>
    <row r="327" spans="3:19" ht="16.5" hidden="1" customHeight="1" x14ac:dyDescent="0.25">
      <c r="C327">
        <v>1</v>
      </c>
      <c r="D327" t="s">
        <v>590</v>
      </c>
      <c r="E327" t="str">
        <f t="shared" si="7"/>
        <v>1RCU</v>
      </c>
      <c r="F327" s="218" t="s">
        <v>599</v>
      </c>
      <c r="G327" s="456"/>
      <c r="H327" s="218"/>
      <c r="I327" s="218"/>
      <c r="J327" s="218"/>
      <c r="K327" s="218"/>
      <c r="L327" s="218"/>
      <c r="M327" s="218"/>
      <c r="N327" s="344"/>
      <c r="O327" s="344"/>
      <c r="P327" s="344"/>
      <c r="Q327" s="344"/>
      <c r="R327" s="344"/>
      <c r="S327" s="344"/>
    </row>
    <row r="328" spans="3:19" ht="16.5" hidden="1" customHeight="1" x14ac:dyDescent="0.25">
      <c r="C328">
        <v>1</v>
      </c>
      <c r="D328" t="s">
        <v>592</v>
      </c>
      <c r="E328" t="str">
        <f t="shared" si="7"/>
        <v>1RCX</v>
      </c>
      <c r="F328" s="218" t="s">
        <v>601</v>
      </c>
      <c r="G328" s="456"/>
      <c r="H328" s="218"/>
      <c r="I328" s="218"/>
      <c r="J328" s="218"/>
      <c r="K328" s="218"/>
      <c r="L328" s="218"/>
      <c r="M328" s="218"/>
      <c r="N328" s="344"/>
      <c r="O328" s="344"/>
      <c r="P328" s="344"/>
      <c r="Q328" s="344"/>
      <c r="R328" s="344"/>
      <c r="S328" s="344"/>
    </row>
    <row r="329" spans="3:19" ht="16.5" hidden="1" customHeight="1" x14ac:dyDescent="0.25">
      <c r="C329">
        <v>1</v>
      </c>
      <c r="D329" t="s">
        <v>594</v>
      </c>
      <c r="E329" t="str">
        <f t="shared" si="7"/>
        <v>1RD1</v>
      </c>
      <c r="F329" s="218" t="s">
        <v>603</v>
      </c>
      <c r="G329" s="456"/>
      <c r="H329" s="218"/>
      <c r="I329" s="218"/>
      <c r="J329" s="218"/>
      <c r="K329" s="218"/>
      <c r="L329" s="218"/>
      <c r="M329" s="218"/>
      <c r="N329" s="344"/>
      <c r="O329" s="344"/>
      <c r="P329" s="344"/>
      <c r="Q329" s="344"/>
      <c r="R329" s="344"/>
      <c r="S329" s="344"/>
    </row>
    <row r="330" spans="3:19" ht="16.5" hidden="1" customHeight="1" x14ac:dyDescent="0.25">
      <c r="C330">
        <v>1</v>
      </c>
      <c r="D330" t="s">
        <v>596</v>
      </c>
      <c r="E330" t="str">
        <f t="shared" si="7"/>
        <v>1RD3</v>
      </c>
      <c r="F330" s="218" t="s">
        <v>605</v>
      </c>
      <c r="G330" s="456"/>
      <c r="H330" s="218"/>
      <c r="I330" s="218"/>
      <c r="J330" s="218"/>
      <c r="K330" s="218"/>
      <c r="L330" s="218"/>
      <c r="M330" s="218"/>
      <c r="N330" s="344"/>
      <c r="O330" s="344"/>
      <c r="P330" s="344"/>
      <c r="Q330" s="344"/>
      <c r="R330" s="344"/>
      <c r="S330" s="344"/>
    </row>
    <row r="331" spans="3:19" ht="16.5" hidden="1" customHeight="1" x14ac:dyDescent="0.25">
      <c r="C331">
        <v>1</v>
      </c>
      <c r="D331" t="s">
        <v>598</v>
      </c>
      <c r="E331" t="str">
        <f t="shared" si="7"/>
        <v>1RD7</v>
      </c>
      <c r="F331" s="218" t="s">
        <v>607</v>
      </c>
      <c r="G331" s="456"/>
      <c r="H331" s="218"/>
      <c r="I331" s="218"/>
      <c r="J331" s="218"/>
      <c r="K331" s="218"/>
      <c r="L331" s="218"/>
      <c r="M331" s="218"/>
      <c r="N331" s="344"/>
      <c r="O331" s="344"/>
      <c r="P331" s="344"/>
      <c r="Q331" s="344"/>
      <c r="R331" s="344"/>
      <c r="S331" s="344"/>
    </row>
    <row r="332" spans="3:19" ht="16.5" hidden="1" customHeight="1" x14ac:dyDescent="0.25">
      <c r="C332">
        <v>1</v>
      </c>
      <c r="D332" t="s">
        <v>600</v>
      </c>
      <c r="E332" t="str">
        <f t="shared" si="7"/>
        <v>1RD8</v>
      </c>
      <c r="F332" s="218" t="s">
        <v>609</v>
      </c>
      <c r="G332" s="456"/>
      <c r="H332" s="218"/>
      <c r="I332" s="218"/>
      <c r="J332" s="218"/>
      <c r="K332" s="218"/>
      <c r="L332" s="218"/>
      <c r="M332" s="218"/>
      <c r="N332" s="344"/>
      <c r="O332" s="344"/>
      <c r="P332" s="344"/>
      <c r="Q332" s="344"/>
      <c r="R332" s="344"/>
      <c r="S332" s="344"/>
    </row>
    <row r="333" spans="3:19" ht="16.5" hidden="1" customHeight="1" x14ac:dyDescent="0.25">
      <c r="C333">
        <v>1</v>
      </c>
      <c r="D333" t="s">
        <v>602</v>
      </c>
      <c r="E333" t="str">
        <f t="shared" si="7"/>
        <v>1RDD</v>
      </c>
      <c r="F333" s="218" t="s">
        <v>611</v>
      </c>
      <c r="G333" s="456"/>
      <c r="H333" s="218"/>
      <c r="I333" s="218"/>
      <c r="J333" s="218"/>
      <c r="K333" s="218"/>
      <c r="L333" s="218"/>
      <c r="M333" s="218"/>
      <c r="N333" s="344"/>
      <c r="O333" s="344"/>
      <c r="P333" s="344"/>
      <c r="Q333" s="344"/>
      <c r="R333" s="344"/>
      <c r="S333" s="344"/>
    </row>
    <row r="334" spans="3:19" ht="16.5" hidden="1" customHeight="1" x14ac:dyDescent="0.25">
      <c r="C334">
        <v>1</v>
      </c>
      <c r="D334" t="s">
        <v>604</v>
      </c>
      <c r="E334" t="str">
        <f t="shared" si="7"/>
        <v>1RDE</v>
      </c>
      <c r="F334" s="218" t="s">
        <v>613</v>
      </c>
      <c r="G334" s="456"/>
      <c r="H334" s="218"/>
      <c r="I334" s="218"/>
      <c r="J334" s="218"/>
      <c r="K334" s="218"/>
      <c r="L334" s="218"/>
      <c r="M334" s="218"/>
      <c r="N334" s="344"/>
      <c r="O334" s="344"/>
      <c r="P334" s="344"/>
      <c r="Q334" s="344"/>
      <c r="R334" s="344"/>
      <c r="S334" s="344"/>
    </row>
    <row r="335" spans="3:19" ht="16.5" hidden="1" customHeight="1" x14ac:dyDescent="0.25">
      <c r="C335">
        <v>1</v>
      </c>
      <c r="D335" t="s">
        <v>606</v>
      </c>
      <c r="E335" t="str">
        <f t="shared" si="7"/>
        <v>1RDU</v>
      </c>
      <c r="F335" s="218" t="s">
        <v>615</v>
      </c>
      <c r="G335" s="456"/>
      <c r="H335" s="218"/>
      <c r="I335" s="218"/>
      <c r="J335" s="218"/>
      <c r="K335" s="218"/>
      <c r="L335" s="218"/>
      <c r="M335" s="218"/>
      <c r="N335" s="344"/>
      <c r="O335" s="344"/>
      <c r="P335" s="344"/>
      <c r="Q335" s="344"/>
      <c r="R335" s="344"/>
      <c r="S335" s="344"/>
    </row>
    <row r="336" spans="3:19" ht="16.5" hidden="1" customHeight="1" x14ac:dyDescent="0.25">
      <c r="C336">
        <v>1</v>
      </c>
      <c r="D336" t="s">
        <v>608</v>
      </c>
      <c r="E336" t="str">
        <f t="shared" si="7"/>
        <v>1RDZ</v>
      </c>
      <c r="F336" s="218" t="s">
        <v>617</v>
      </c>
      <c r="G336" s="456"/>
      <c r="H336" s="218"/>
      <c r="I336" s="218"/>
      <c r="J336" s="218"/>
      <c r="K336" s="218"/>
      <c r="L336" s="218"/>
      <c r="M336" s="218"/>
      <c r="N336" s="344"/>
      <c r="O336" s="344"/>
      <c r="P336" s="344"/>
      <c r="Q336" s="344"/>
      <c r="R336" s="344"/>
      <c r="S336" s="344"/>
    </row>
    <row r="337" spans="3:19" ht="16.5" hidden="1" customHeight="1" x14ac:dyDescent="0.25">
      <c r="C337">
        <v>1</v>
      </c>
      <c r="D337" t="s">
        <v>610</v>
      </c>
      <c r="E337" t="str">
        <f t="shared" si="7"/>
        <v>1RE9</v>
      </c>
      <c r="F337" s="218" t="s">
        <v>619</v>
      </c>
      <c r="G337" s="456"/>
      <c r="H337" s="218"/>
      <c r="I337" s="218"/>
      <c r="J337" s="218"/>
      <c r="K337" s="218"/>
      <c r="L337" s="218"/>
      <c r="M337" s="218"/>
      <c r="N337" s="344"/>
      <c r="O337" s="344"/>
      <c r="P337" s="344"/>
      <c r="Q337" s="344"/>
      <c r="R337" s="344"/>
      <c r="S337" s="344"/>
    </row>
    <row r="338" spans="3:19" ht="16.5" hidden="1" customHeight="1" x14ac:dyDescent="0.25">
      <c r="C338">
        <v>1</v>
      </c>
      <c r="D338" t="s">
        <v>612</v>
      </c>
      <c r="E338" t="str">
        <f t="shared" si="7"/>
        <v>1REF</v>
      </c>
      <c r="F338" s="218" t="s">
        <v>621</v>
      </c>
      <c r="G338" s="456"/>
      <c r="H338" s="218"/>
      <c r="I338" s="218"/>
      <c r="J338" s="218"/>
      <c r="K338" s="218"/>
      <c r="L338" s="218"/>
      <c r="M338" s="218"/>
      <c r="N338" s="344"/>
      <c r="O338" s="344"/>
      <c r="P338" s="344"/>
      <c r="Q338" s="344"/>
      <c r="R338" s="344"/>
      <c r="S338" s="344"/>
    </row>
    <row r="339" spans="3:19" ht="16.5" hidden="1" customHeight="1" x14ac:dyDescent="0.25">
      <c r="C339">
        <v>1</v>
      </c>
      <c r="D339" t="s">
        <v>614</v>
      </c>
      <c r="E339" t="str">
        <f t="shared" si="7"/>
        <v>1REM</v>
      </c>
      <c r="F339" s="218" t="s">
        <v>623</v>
      </c>
      <c r="G339" s="456"/>
      <c r="H339" s="218"/>
      <c r="I339" s="218"/>
      <c r="J339" s="218"/>
      <c r="K339" s="218"/>
      <c r="L339" s="218"/>
      <c r="M339" s="218"/>
      <c r="N339" s="344"/>
      <c r="O339" s="344"/>
      <c r="P339" s="344"/>
      <c r="Q339" s="344"/>
      <c r="R339" s="344"/>
      <c r="S339" s="344"/>
    </row>
    <row r="340" spans="3:19" ht="16.5" hidden="1" customHeight="1" x14ac:dyDescent="0.25">
      <c r="C340">
        <v>1</v>
      </c>
      <c r="D340" t="s">
        <v>616</v>
      </c>
      <c r="E340" t="str">
        <f t="shared" si="7"/>
        <v>1REN</v>
      </c>
      <c r="F340" s="218" t="s">
        <v>625</v>
      </c>
      <c r="G340" s="456"/>
      <c r="H340" s="218"/>
      <c r="I340" s="218"/>
      <c r="J340" s="218"/>
      <c r="K340" s="218"/>
      <c r="L340" s="218"/>
      <c r="M340" s="218"/>
      <c r="N340" s="344"/>
      <c r="O340" s="344"/>
      <c r="P340" s="344"/>
      <c r="Q340" s="344"/>
      <c r="R340" s="344"/>
      <c r="S340" s="344"/>
    </row>
    <row r="341" spans="3:19" ht="16.5" hidden="1" customHeight="1" x14ac:dyDescent="0.25">
      <c r="C341">
        <v>1</v>
      </c>
      <c r="D341" t="s">
        <v>618</v>
      </c>
      <c r="E341" t="str">
        <f t="shared" si="7"/>
        <v>1REP</v>
      </c>
      <c r="F341" s="218" t="s">
        <v>627</v>
      </c>
      <c r="G341" s="456"/>
      <c r="H341" s="218"/>
      <c r="I341" s="218"/>
      <c r="J341" s="218"/>
      <c r="K341" s="218"/>
      <c r="L341" s="218"/>
      <c r="M341" s="218"/>
      <c r="N341" s="344"/>
      <c r="O341" s="344"/>
      <c r="P341" s="344"/>
      <c r="Q341" s="344"/>
      <c r="R341" s="344"/>
      <c r="S341" s="344"/>
    </row>
    <row r="342" spans="3:19" ht="16.5" hidden="1" customHeight="1" x14ac:dyDescent="0.25">
      <c r="C342">
        <v>1</v>
      </c>
      <c r="D342" t="s">
        <v>620</v>
      </c>
      <c r="E342" t="str">
        <f t="shared" si="7"/>
        <v>1RET</v>
      </c>
      <c r="F342" s="218" t="s">
        <v>629</v>
      </c>
      <c r="G342" s="456"/>
      <c r="H342" s="218"/>
      <c r="I342" s="218"/>
      <c r="J342" s="218"/>
      <c r="K342" s="218"/>
      <c r="L342" s="218"/>
      <c r="M342" s="218"/>
      <c r="N342" s="344"/>
      <c r="O342" s="344"/>
      <c r="P342" s="344"/>
      <c r="Q342" s="344"/>
      <c r="R342" s="344"/>
      <c r="S342" s="344"/>
    </row>
    <row r="343" spans="3:19" ht="16.5" hidden="1" customHeight="1" x14ac:dyDescent="0.25">
      <c r="C343">
        <v>1</v>
      </c>
      <c r="D343" t="s">
        <v>622</v>
      </c>
      <c r="E343" t="str">
        <f t="shared" si="7"/>
        <v>1RF4</v>
      </c>
      <c r="F343" s="218" t="s">
        <v>631</v>
      </c>
      <c r="G343" s="456"/>
      <c r="H343" s="218"/>
      <c r="I343" s="218"/>
      <c r="J343" s="218"/>
      <c r="K343" s="218"/>
      <c r="L343" s="218"/>
      <c r="M343" s="218"/>
      <c r="N343" s="344"/>
      <c r="O343" s="344"/>
      <c r="P343" s="344"/>
      <c r="Q343" s="344"/>
      <c r="R343" s="344"/>
      <c r="S343" s="344"/>
    </row>
    <row r="344" spans="3:19" ht="16.5" hidden="1" customHeight="1" x14ac:dyDescent="0.25">
      <c r="C344">
        <v>1</v>
      </c>
      <c r="D344" t="s">
        <v>624</v>
      </c>
      <c r="E344" t="str">
        <f t="shared" si="7"/>
        <v>1RFF</v>
      </c>
      <c r="F344" s="218" t="s">
        <v>633</v>
      </c>
      <c r="G344" s="456"/>
      <c r="H344" s="218"/>
      <c r="I344" s="218"/>
      <c r="J344" s="218"/>
      <c r="K344" s="218"/>
      <c r="L344" s="218"/>
      <c r="M344" s="218"/>
      <c r="N344" s="344"/>
      <c r="O344" s="344"/>
      <c r="P344" s="344"/>
      <c r="Q344" s="344"/>
      <c r="R344" s="344"/>
      <c r="S344" s="344"/>
    </row>
    <row r="345" spans="3:19" ht="16.5" hidden="1" customHeight="1" x14ac:dyDescent="0.25">
      <c r="C345">
        <v>1</v>
      </c>
      <c r="D345" t="s">
        <v>626</v>
      </c>
      <c r="E345" t="str">
        <f t="shared" si="7"/>
        <v>1RFR</v>
      </c>
      <c r="F345" s="218" t="s">
        <v>635</v>
      </c>
      <c r="G345" s="456"/>
      <c r="H345" s="218"/>
      <c r="I345" s="218"/>
      <c r="J345" s="218"/>
      <c r="K345" s="218"/>
      <c r="L345" s="218"/>
      <c r="M345" s="218"/>
      <c r="N345" s="344"/>
      <c r="O345" s="344"/>
      <c r="P345" s="344"/>
      <c r="Q345" s="344"/>
      <c r="R345" s="344"/>
      <c r="S345" s="344"/>
    </row>
    <row r="346" spans="3:19" ht="16.5" hidden="1" customHeight="1" x14ac:dyDescent="0.25">
      <c r="C346">
        <v>1</v>
      </c>
      <c r="D346" t="s">
        <v>628</v>
      </c>
      <c r="E346" t="str">
        <f t="shared" si="7"/>
        <v>1RFS</v>
      </c>
      <c r="F346" s="218" t="s">
        <v>637</v>
      </c>
      <c r="G346" s="456"/>
      <c r="H346" s="218"/>
      <c r="I346" s="218"/>
      <c r="J346" s="218"/>
      <c r="K346" s="218"/>
      <c r="L346" s="218"/>
      <c r="M346" s="218"/>
      <c r="N346" s="344"/>
      <c r="O346" s="344"/>
      <c r="P346" s="344"/>
      <c r="Q346" s="344"/>
      <c r="R346" s="344"/>
      <c r="S346" s="344"/>
    </row>
    <row r="347" spans="3:19" ht="16.5" hidden="1" customHeight="1" x14ac:dyDescent="0.25">
      <c r="C347">
        <v>1</v>
      </c>
      <c r="D347" t="s">
        <v>630</v>
      </c>
      <c r="E347" t="str">
        <f t="shared" si="7"/>
        <v>1RFW</v>
      </c>
      <c r="F347" s="218" t="s">
        <v>639</v>
      </c>
      <c r="G347" s="456"/>
      <c r="H347" s="218"/>
      <c r="I347" s="218"/>
      <c r="J347" s="218"/>
      <c r="K347" s="218"/>
      <c r="L347" s="218"/>
      <c r="M347" s="218"/>
      <c r="N347" s="344"/>
      <c r="O347" s="344"/>
      <c r="P347" s="344"/>
      <c r="Q347" s="344"/>
      <c r="R347" s="344"/>
      <c r="S347" s="344"/>
    </row>
    <row r="348" spans="3:19" ht="16.5" hidden="1" customHeight="1" x14ac:dyDescent="0.25">
      <c r="C348">
        <v>1</v>
      </c>
      <c r="D348" t="s">
        <v>632</v>
      </c>
      <c r="E348" t="str">
        <f t="shared" si="7"/>
        <v>1RGC</v>
      </c>
      <c r="F348" s="218" t="s">
        <v>641</v>
      </c>
      <c r="G348" s="456"/>
      <c r="H348" s="218"/>
      <c r="I348" s="218"/>
      <c r="J348" s="218"/>
      <c r="K348" s="218"/>
      <c r="L348" s="218"/>
      <c r="M348" s="218"/>
      <c r="N348" s="344"/>
      <c r="O348" s="344"/>
      <c r="P348" s="344"/>
      <c r="Q348" s="344"/>
      <c r="R348" s="344"/>
      <c r="S348" s="344"/>
    </row>
    <row r="349" spans="3:19" ht="16.5" hidden="1" customHeight="1" x14ac:dyDescent="0.25">
      <c r="C349">
        <v>1</v>
      </c>
      <c r="D349" t="s">
        <v>634</v>
      </c>
      <c r="E349" t="str">
        <f t="shared" si="7"/>
        <v>1RGM</v>
      </c>
      <c r="F349" s="218" t="s">
        <v>643</v>
      </c>
      <c r="G349" s="456"/>
      <c r="H349" s="218"/>
      <c r="I349" s="218"/>
      <c r="J349" s="218"/>
      <c r="K349" s="218"/>
      <c r="L349" s="218"/>
      <c r="M349" s="218"/>
      <c r="N349" s="344"/>
      <c r="O349" s="344"/>
      <c r="P349" s="344"/>
      <c r="Q349" s="344"/>
      <c r="R349" s="344"/>
      <c r="S349" s="344"/>
    </row>
    <row r="350" spans="3:19" ht="16.5" hidden="1" customHeight="1" x14ac:dyDescent="0.25">
      <c r="C350">
        <v>1</v>
      </c>
      <c r="D350" t="s">
        <v>636</v>
      </c>
      <c r="E350" t="str">
        <f t="shared" si="7"/>
        <v>1RGN</v>
      </c>
      <c r="F350" s="218" t="s">
        <v>645</v>
      </c>
      <c r="G350" s="456"/>
      <c r="H350" s="218"/>
      <c r="I350" s="218"/>
      <c r="J350" s="218"/>
      <c r="K350" s="218"/>
      <c r="L350" s="218"/>
      <c r="M350" s="218"/>
      <c r="N350" s="344"/>
      <c r="O350" s="344"/>
      <c r="P350" s="344"/>
      <c r="Q350" s="344"/>
      <c r="R350" s="344"/>
      <c r="S350" s="344"/>
    </row>
    <row r="351" spans="3:19" ht="16.5" hidden="1" customHeight="1" x14ac:dyDescent="0.25">
      <c r="C351">
        <v>1</v>
      </c>
      <c r="D351" t="s">
        <v>638</v>
      </c>
      <c r="E351" t="str">
        <f t="shared" si="7"/>
        <v>1RGP</v>
      </c>
      <c r="F351" s="218" t="s">
        <v>647</v>
      </c>
      <c r="G351" s="456"/>
      <c r="H351" s="218"/>
      <c r="I351" s="218"/>
      <c r="J351" s="218"/>
      <c r="K351" s="218"/>
      <c r="L351" s="218"/>
      <c r="M351" s="218"/>
      <c r="N351" s="344"/>
      <c r="O351" s="344"/>
      <c r="P351" s="344"/>
      <c r="Q351" s="344"/>
      <c r="R351" s="344"/>
      <c r="S351" s="344"/>
    </row>
    <row r="352" spans="3:19" ht="16.5" hidden="1" customHeight="1" x14ac:dyDescent="0.25">
      <c r="C352">
        <v>1</v>
      </c>
      <c r="D352" t="s">
        <v>640</v>
      </c>
      <c r="E352" t="str">
        <f t="shared" si="7"/>
        <v>1RGQ</v>
      </c>
      <c r="F352" s="218" t="s">
        <v>649</v>
      </c>
      <c r="G352" s="456"/>
      <c r="H352" s="218"/>
      <c r="I352" s="218"/>
      <c r="J352" s="218"/>
      <c r="K352" s="218"/>
      <c r="L352" s="218"/>
      <c r="M352" s="218"/>
      <c r="N352" s="344"/>
      <c r="O352" s="344"/>
      <c r="P352" s="344"/>
      <c r="Q352" s="344"/>
      <c r="R352" s="344"/>
      <c r="S352" s="344"/>
    </row>
    <row r="353" spans="3:19" ht="16.5" hidden="1" customHeight="1" x14ac:dyDescent="0.25">
      <c r="C353">
        <v>1</v>
      </c>
      <c r="D353" t="s">
        <v>642</v>
      </c>
      <c r="E353" t="str">
        <f t="shared" si="7"/>
        <v>1RGR</v>
      </c>
      <c r="F353" s="218" t="s">
        <v>651</v>
      </c>
      <c r="G353" s="456"/>
      <c r="H353" s="218"/>
      <c r="I353" s="218"/>
      <c r="J353" s="218"/>
      <c r="K353" s="218"/>
      <c r="L353" s="218"/>
      <c r="M353" s="218"/>
      <c r="N353" s="344"/>
      <c r="O353" s="344"/>
      <c r="P353" s="344"/>
      <c r="Q353" s="344"/>
      <c r="R353" s="344"/>
      <c r="S353" s="344"/>
    </row>
    <row r="354" spans="3:19" ht="16.5" hidden="1" customHeight="1" x14ac:dyDescent="0.25">
      <c r="C354">
        <v>1</v>
      </c>
      <c r="D354" t="s">
        <v>644</v>
      </c>
      <c r="E354" t="str">
        <f t="shared" si="7"/>
        <v>1RGT</v>
      </c>
      <c r="F354" s="218" t="s">
        <v>653</v>
      </c>
      <c r="G354" s="456"/>
      <c r="H354" s="218"/>
      <c r="I354" s="218"/>
      <c r="J354" s="218"/>
      <c r="K354" s="218"/>
      <c r="L354" s="218"/>
      <c r="M354" s="218"/>
      <c r="N354" s="344"/>
      <c r="O354" s="344"/>
      <c r="P354" s="344"/>
      <c r="Q354" s="344"/>
      <c r="R354" s="344"/>
      <c r="S354" s="344"/>
    </row>
    <row r="355" spans="3:19" ht="16.5" hidden="1" customHeight="1" x14ac:dyDescent="0.25">
      <c r="C355">
        <v>1</v>
      </c>
      <c r="D355" t="s">
        <v>646</v>
      </c>
      <c r="E355" t="str">
        <f t="shared" si="7"/>
        <v>1RGZ</v>
      </c>
      <c r="F355" s="218" t="s">
        <v>655</v>
      </c>
      <c r="G355" s="456"/>
      <c r="H355" s="218"/>
      <c r="I355" s="218"/>
      <c r="J355" s="218"/>
      <c r="K355" s="218"/>
      <c r="L355" s="218"/>
      <c r="M355" s="218"/>
      <c r="N355" s="344"/>
      <c r="O355" s="344"/>
      <c r="P355" s="344"/>
      <c r="Q355" s="344"/>
      <c r="R355" s="344"/>
      <c r="S355" s="344"/>
    </row>
    <row r="356" spans="3:19" ht="16.5" hidden="1" customHeight="1" x14ac:dyDescent="0.25">
      <c r="C356">
        <v>1</v>
      </c>
      <c r="D356" t="s">
        <v>648</v>
      </c>
      <c r="E356" t="str">
        <f t="shared" si="7"/>
        <v>1RH5</v>
      </c>
      <c r="F356" s="218" t="s">
        <v>657</v>
      </c>
      <c r="G356" s="456"/>
      <c r="H356" s="218"/>
      <c r="I356" s="218"/>
      <c r="J356" s="218"/>
      <c r="K356" s="218"/>
      <c r="L356" s="218"/>
      <c r="M356" s="218"/>
      <c r="N356" s="344"/>
      <c r="O356" s="344"/>
      <c r="P356" s="344"/>
      <c r="Q356" s="344"/>
      <c r="R356" s="344"/>
      <c r="S356" s="344"/>
    </row>
    <row r="357" spans="3:19" ht="16.5" hidden="1" customHeight="1" x14ac:dyDescent="0.25">
      <c r="C357">
        <v>1</v>
      </c>
      <c r="D357" t="s">
        <v>650</v>
      </c>
      <c r="E357" t="str">
        <f t="shared" si="7"/>
        <v>1RH8</v>
      </c>
      <c r="F357" s="218" t="s">
        <v>659</v>
      </c>
      <c r="G357" s="456"/>
      <c r="H357" s="218"/>
      <c r="I357" s="218"/>
      <c r="J357" s="218"/>
      <c r="K357" s="218"/>
      <c r="L357" s="218"/>
      <c r="M357" s="218"/>
      <c r="N357" s="344"/>
      <c r="O357" s="344"/>
      <c r="P357" s="344"/>
      <c r="Q357" s="344"/>
      <c r="R357" s="344"/>
      <c r="S357" s="344"/>
    </row>
    <row r="358" spans="3:19" ht="16.5" hidden="1" customHeight="1" x14ac:dyDescent="0.25">
      <c r="C358">
        <v>1</v>
      </c>
      <c r="D358" t="s">
        <v>652</v>
      </c>
      <c r="E358" t="str">
        <f t="shared" si="7"/>
        <v>1RHM</v>
      </c>
      <c r="F358" s="218" t="s">
        <v>661</v>
      </c>
      <c r="G358" s="456"/>
      <c r="H358" s="218"/>
      <c r="I358" s="218"/>
      <c r="J358" s="218"/>
      <c r="K358" s="218"/>
      <c r="L358" s="218"/>
      <c r="M358" s="218"/>
      <c r="N358" s="344"/>
      <c r="O358" s="344"/>
      <c r="P358" s="344"/>
      <c r="Q358" s="344"/>
      <c r="R358" s="344"/>
      <c r="S358" s="344"/>
    </row>
    <row r="359" spans="3:19" ht="16.5" hidden="1" customHeight="1" x14ac:dyDescent="0.25">
      <c r="C359">
        <v>1</v>
      </c>
      <c r="D359" t="s">
        <v>654</v>
      </c>
      <c r="E359" t="str">
        <f t="shared" si="7"/>
        <v>1RHQ</v>
      </c>
      <c r="F359" s="218" t="s">
        <v>663</v>
      </c>
      <c r="G359" s="456"/>
      <c r="H359" s="218"/>
      <c r="I359" s="218"/>
      <c r="J359" s="218"/>
      <c r="K359" s="218"/>
      <c r="L359" s="218"/>
      <c r="M359" s="218"/>
      <c r="N359" s="344"/>
      <c r="O359" s="344"/>
      <c r="P359" s="344"/>
      <c r="Q359" s="344"/>
      <c r="R359" s="344"/>
      <c r="S359" s="344"/>
    </row>
    <row r="360" spans="3:19" ht="16.5" hidden="1" customHeight="1" x14ac:dyDescent="0.25">
      <c r="C360">
        <v>1</v>
      </c>
      <c r="D360" t="s">
        <v>656</v>
      </c>
      <c r="E360" t="str">
        <f t="shared" si="7"/>
        <v>1RHU</v>
      </c>
      <c r="F360" s="218" t="s">
        <v>665</v>
      </c>
      <c r="G360" s="456"/>
      <c r="H360" s="218"/>
      <c r="I360" s="218"/>
      <c r="J360" s="218"/>
      <c r="K360" s="218"/>
      <c r="L360" s="218"/>
      <c r="M360" s="218"/>
      <c r="N360" s="344"/>
      <c r="O360" s="344"/>
      <c r="P360" s="344"/>
      <c r="Q360" s="344"/>
      <c r="R360" s="344"/>
      <c r="S360" s="344"/>
    </row>
    <row r="361" spans="3:19" ht="16.5" hidden="1" customHeight="1" x14ac:dyDescent="0.25">
      <c r="C361">
        <v>1</v>
      </c>
      <c r="D361" t="s">
        <v>658</v>
      </c>
      <c r="E361" t="str">
        <f t="shared" si="7"/>
        <v>1RHW</v>
      </c>
      <c r="F361" s="218" t="s">
        <v>667</v>
      </c>
      <c r="G361" s="456"/>
      <c r="H361" s="218"/>
      <c r="I361" s="218"/>
      <c r="J361" s="218"/>
      <c r="K361" s="218"/>
      <c r="L361" s="218"/>
      <c r="M361" s="218"/>
      <c r="N361" s="344"/>
      <c r="O361" s="344"/>
      <c r="P361" s="344"/>
      <c r="Q361" s="344"/>
      <c r="R361" s="344"/>
      <c r="S361" s="344"/>
    </row>
    <row r="362" spans="3:19" ht="16.5" hidden="1" customHeight="1" x14ac:dyDescent="0.25">
      <c r="C362">
        <v>1</v>
      </c>
      <c r="D362" t="s">
        <v>660</v>
      </c>
      <c r="E362" t="str">
        <f t="shared" si="7"/>
        <v>1RJ1</v>
      </c>
      <c r="F362" s="218" t="s">
        <v>669</v>
      </c>
      <c r="G362" s="456"/>
      <c r="H362" s="218"/>
      <c r="I362" s="218"/>
      <c r="J362" s="218"/>
      <c r="K362" s="218"/>
      <c r="L362" s="218"/>
      <c r="M362" s="218"/>
      <c r="N362" s="344"/>
      <c r="O362" s="344"/>
      <c r="P362" s="344"/>
      <c r="Q362" s="344"/>
      <c r="R362" s="344"/>
      <c r="S362" s="344"/>
    </row>
    <row r="363" spans="3:19" ht="16.5" hidden="1" customHeight="1" x14ac:dyDescent="0.25">
      <c r="C363">
        <v>1</v>
      </c>
      <c r="D363" t="s">
        <v>662</v>
      </c>
      <c r="E363" t="str">
        <f t="shared" ref="E363:E426" si="8">C363&amp;D363</f>
        <v>1RJ2</v>
      </c>
      <c r="F363" s="218" t="s">
        <v>671</v>
      </c>
      <c r="G363" s="456"/>
      <c r="H363" s="218"/>
      <c r="I363" s="218"/>
      <c r="J363" s="218"/>
      <c r="K363" s="218"/>
      <c r="L363" s="218"/>
      <c r="M363" s="218"/>
      <c r="N363" s="344"/>
      <c r="O363" s="344"/>
      <c r="P363" s="344"/>
      <c r="Q363" s="344"/>
      <c r="R363" s="344"/>
      <c r="S363" s="344"/>
    </row>
    <row r="364" spans="3:19" ht="16.5" hidden="1" customHeight="1" x14ac:dyDescent="0.25">
      <c r="C364">
        <v>1</v>
      </c>
      <c r="D364" t="s">
        <v>664</v>
      </c>
      <c r="E364" t="str">
        <f t="shared" si="8"/>
        <v>1RJ5</v>
      </c>
      <c r="F364" s="218" t="s">
        <v>673</v>
      </c>
      <c r="G364" s="456"/>
      <c r="H364" s="218"/>
      <c r="I364" s="218"/>
      <c r="J364" s="218"/>
      <c r="K364" s="218"/>
      <c r="L364" s="218"/>
      <c r="M364" s="218"/>
      <c r="N364" s="344"/>
      <c r="O364" s="344"/>
      <c r="P364" s="344"/>
      <c r="Q364" s="344"/>
      <c r="R364" s="344"/>
      <c r="S364" s="344"/>
    </row>
    <row r="365" spans="3:19" ht="16.5" hidden="1" customHeight="1" x14ac:dyDescent="0.25">
      <c r="C365">
        <v>1</v>
      </c>
      <c r="D365" t="s">
        <v>666</v>
      </c>
      <c r="E365" t="str">
        <f t="shared" si="8"/>
        <v>1RJ6</v>
      </c>
      <c r="F365" s="218" t="s">
        <v>675</v>
      </c>
      <c r="G365" s="456"/>
      <c r="H365" s="218"/>
      <c r="I365" s="218"/>
      <c r="J365" s="218"/>
      <c r="K365" s="218"/>
      <c r="L365" s="218"/>
      <c r="M365" s="218"/>
      <c r="N365" s="344"/>
      <c r="O365" s="344"/>
      <c r="P365" s="344"/>
      <c r="Q365" s="344"/>
      <c r="R365" s="344"/>
      <c r="S365" s="344"/>
    </row>
    <row r="366" spans="3:19" ht="16.5" hidden="1" customHeight="1" x14ac:dyDescent="0.25">
      <c r="C366">
        <v>1</v>
      </c>
      <c r="D366" t="s">
        <v>668</v>
      </c>
      <c r="E366" t="str">
        <f t="shared" si="8"/>
        <v>1RJ7</v>
      </c>
      <c r="F366" s="218" t="s">
        <v>677</v>
      </c>
      <c r="G366" s="456"/>
      <c r="H366" s="218"/>
      <c r="I366" s="218"/>
      <c r="J366" s="218"/>
      <c r="K366" s="218"/>
      <c r="L366" s="218"/>
      <c r="M366" s="218"/>
      <c r="N366" s="344"/>
      <c r="O366" s="344"/>
      <c r="P366" s="344"/>
      <c r="Q366" s="344"/>
      <c r="R366" s="344"/>
      <c r="S366" s="344"/>
    </row>
    <row r="367" spans="3:19" ht="16.5" hidden="1" customHeight="1" x14ac:dyDescent="0.25">
      <c r="C367">
        <v>1</v>
      </c>
      <c r="D367" t="s">
        <v>670</v>
      </c>
      <c r="E367" t="str">
        <f t="shared" si="8"/>
        <v>1RJC</v>
      </c>
      <c r="F367" s="218" t="s">
        <v>679</v>
      </c>
      <c r="G367" s="456"/>
      <c r="H367" s="218"/>
      <c r="I367" s="218"/>
      <c r="J367" s="218"/>
      <c r="K367" s="218"/>
      <c r="L367" s="218"/>
      <c r="M367" s="218"/>
      <c r="N367" s="344"/>
      <c r="O367" s="344"/>
      <c r="P367" s="344"/>
      <c r="Q367" s="344"/>
      <c r="R367" s="344"/>
      <c r="S367" s="344"/>
    </row>
    <row r="368" spans="3:19" ht="16.5" hidden="1" customHeight="1" x14ac:dyDescent="0.25">
      <c r="C368">
        <v>1</v>
      </c>
      <c r="D368" t="s">
        <v>672</v>
      </c>
      <c r="E368" t="str">
        <f t="shared" si="8"/>
        <v>1RJD</v>
      </c>
      <c r="F368" s="218" t="s">
        <v>681</v>
      </c>
      <c r="G368" s="456"/>
      <c r="H368" s="218"/>
      <c r="I368" s="218"/>
      <c r="J368" s="218"/>
      <c r="K368" s="218"/>
      <c r="L368" s="218"/>
      <c r="M368" s="218"/>
      <c r="N368" s="344"/>
      <c r="O368" s="344"/>
      <c r="P368" s="344"/>
      <c r="Q368" s="344"/>
      <c r="R368" s="344"/>
      <c r="S368" s="344"/>
    </row>
    <row r="369" spans="3:19" ht="16.5" hidden="1" customHeight="1" x14ac:dyDescent="0.25">
      <c r="C369">
        <v>1</v>
      </c>
      <c r="D369" t="s">
        <v>674</v>
      </c>
      <c r="E369" t="str">
        <f t="shared" si="8"/>
        <v>1RJE</v>
      </c>
      <c r="F369" s="218" t="s">
        <v>683</v>
      </c>
      <c r="G369" s="456"/>
      <c r="H369" s="218"/>
      <c r="I369" s="218"/>
      <c r="J369" s="218"/>
      <c r="K369" s="218"/>
      <c r="L369" s="218"/>
      <c r="M369" s="218"/>
      <c r="N369" s="344"/>
      <c r="O369" s="344"/>
      <c r="P369" s="344"/>
      <c r="Q369" s="344"/>
      <c r="R369" s="344"/>
      <c r="S369" s="344"/>
    </row>
    <row r="370" spans="3:19" ht="16.5" hidden="1" customHeight="1" x14ac:dyDescent="0.25">
      <c r="C370">
        <v>1</v>
      </c>
      <c r="D370" t="s">
        <v>676</v>
      </c>
      <c r="E370" t="str">
        <f t="shared" si="8"/>
        <v>1RJF</v>
      </c>
      <c r="F370" s="218" t="s">
        <v>685</v>
      </c>
      <c r="G370" s="456"/>
      <c r="H370" s="218"/>
      <c r="I370" s="218"/>
      <c r="J370" s="218"/>
      <c r="K370" s="218"/>
      <c r="L370" s="218"/>
      <c r="M370" s="218"/>
      <c r="N370" s="344"/>
      <c r="O370" s="344"/>
      <c r="P370" s="344"/>
      <c r="Q370" s="344"/>
      <c r="R370" s="344"/>
      <c r="S370" s="344"/>
    </row>
    <row r="371" spans="3:19" ht="16.5" hidden="1" customHeight="1" x14ac:dyDescent="0.25">
      <c r="C371">
        <v>1</v>
      </c>
      <c r="D371" t="s">
        <v>678</v>
      </c>
      <c r="E371" t="str">
        <f t="shared" si="8"/>
        <v>1RJL</v>
      </c>
      <c r="F371" s="218" t="s">
        <v>687</v>
      </c>
      <c r="G371" s="456"/>
      <c r="H371" s="218"/>
      <c r="I371" s="218"/>
      <c r="J371" s="218"/>
      <c r="K371" s="218"/>
      <c r="L371" s="218"/>
      <c r="M371" s="218"/>
      <c r="N371" s="344"/>
      <c r="O371" s="344"/>
      <c r="P371" s="344"/>
      <c r="Q371" s="344"/>
      <c r="R371" s="344"/>
      <c r="S371" s="344"/>
    </row>
    <row r="372" spans="3:19" ht="16.5" hidden="1" customHeight="1" x14ac:dyDescent="0.25">
      <c r="C372">
        <v>1</v>
      </c>
      <c r="D372" t="s">
        <v>680</v>
      </c>
      <c r="E372" t="str">
        <f t="shared" si="8"/>
        <v>1RJN</v>
      </c>
      <c r="F372" s="218" t="s">
        <v>689</v>
      </c>
      <c r="G372" s="456"/>
      <c r="H372" s="218"/>
      <c r="I372" s="218"/>
      <c r="J372" s="218"/>
      <c r="K372" s="218"/>
      <c r="L372" s="218"/>
      <c r="M372" s="218"/>
      <c r="N372" s="344"/>
      <c r="O372" s="344"/>
      <c r="P372" s="344"/>
      <c r="Q372" s="344"/>
      <c r="R372" s="344"/>
      <c r="S372" s="344"/>
    </row>
    <row r="373" spans="3:19" ht="16.5" hidden="1" customHeight="1" x14ac:dyDescent="0.25">
      <c r="C373">
        <v>1</v>
      </c>
      <c r="D373" t="s">
        <v>682</v>
      </c>
      <c r="E373" t="str">
        <f t="shared" si="8"/>
        <v>1RJR</v>
      </c>
      <c r="F373" s="218" t="s">
        <v>691</v>
      </c>
      <c r="G373" s="456"/>
      <c r="H373" s="218"/>
      <c r="I373" s="218"/>
      <c r="J373" s="218"/>
      <c r="K373" s="218"/>
      <c r="L373" s="218"/>
      <c r="M373" s="218"/>
      <c r="N373" s="344"/>
      <c r="O373" s="344"/>
      <c r="P373" s="344"/>
      <c r="Q373" s="344"/>
      <c r="R373" s="344"/>
      <c r="S373" s="344"/>
    </row>
    <row r="374" spans="3:19" ht="16.5" hidden="1" customHeight="1" x14ac:dyDescent="0.25">
      <c r="C374">
        <v>1</v>
      </c>
      <c r="D374" t="s">
        <v>684</v>
      </c>
      <c r="E374" t="str">
        <f t="shared" si="8"/>
        <v>1RJZ</v>
      </c>
      <c r="F374" s="218" t="s">
        <v>693</v>
      </c>
      <c r="G374" s="456"/>
      <c r="H374" s="218"/>
      <c r="I374" s="218"/>
      <c r="J374" s="218"/>
      <c r="K374" s="218"/>
      <c r="L374" s="218"/>
      <c r="M374" s="218"/>
      <c r="N374" s="344"/>
      <c r="O374" s="344"/>
      <c r="P374" s="344"/>
      <c r="Q374" s="344"/>
      <c r="R374" s="344"/>
      <c r="S374" s="344"/>
    </row>
    <row r="375" spans="3:19" ht="16.5" hidden="1" customHeight="1" x14ac:dyDescent="0.25">
      <c r="C375">
        <v>1</v>
      </c>
      <c r="D375" t="s">
        <v>686</v>
      </c>
      <c r="E375" t="str">
        <f t="shared" si="8"/>
        <v>1RK5</v>
      </c>
      <c r="F375" s="218" t="s">
        <v>695</v>
      </c>
      <c r="G375" s="456"/>
      <c r="H375" s="218"/>
      <c r="I375" s="218"/>
      <c r="J375" s="218"/>
      <c r="K375" s="218"/>
      <c r="L375" s="218"/>
      <c r="M375" s="218"/>
      <c r="N375" s="344"/>
      <c r="O375" s="344"/>
      <c r="P375" s="344"/>
      <c r="Q375" s="344"/>
      <c r="R375" s="344"/>
      <c r="S375" s="344"/>
    </row>
    <row r="376" spans="3:19" ht="16.5" hidden="1" customHeight="1" x14ac:dyDescent="0.25">
      <c r="C376">
        <v>1</v>
      </c>
      <c r="D376" t="s">
        <v>688</v>
      </c>
      <c r="E376" t="str">
        <f t="shared" si="8"/>
        <v>1RK9</v>
      </c>
      <c r="F376" s="218" t="s">
        <v>697</v>
      </c>
      <c r="G376" s="456"/>
      <c r="H376" s="218"/>
      <c r="I376" s="218"/>
      <c r="J376" s="218"/>
      <c r="K376" s="218"/>
      <c r="L376" s="218"/>
      <c r="M376" s="218"/>
      <c r="N376" s="344"/>
      <c r="O376" s="344"/>
      <c r="P376" s="344"/>
      <c r="Q376" s="344"/>
      <c r="R376" s="344"/>
      <c r="S376" s="344"/>
    </row>
    <row r="377" spans="3:19" ht="16.5" hidden="1" customHeight="1" x14ac:dyDescent="0.25">
      <c r="C377">
        <v>1</v>
      </c>
      <c r="D377" t="s">
        <v>690</v>
      </c>
      <c r="E377" t="str">
        <f t="shared" si="8"/>
        <v>1RKB</v>
      </c>
      <c r="F377" s="218" t="s">
        <v>699</v>
      </c>
      <c r="G377" s="456"/>
      <c r="H377" s="218"/>
      <c r="I377" s="218"/>
      <c r="J377" s="218"/>
      <c r="K377" s="218"/>
      <c r="L377" s="218"/>
      <c r="M377" s="218"/>
      <c r="N377" s="344"/>
      <c r="O377" s="344"/>
      <c r="P377" s="344"/>
      <c r="Q377" s="344"/>
      <c r="R377" s="344"/>
      <c r="S377" s="344"/>
    </row>
    <row r="378" spans="3:19" ht="16.5" hidden="1" customHeight="1" x14ac:dyDescent="0.25">
      <c r="C378">
        <v>1</v>
      </c>
      <c r="D378" t="s">
        <v>692</v>
      </c>
      <c r="E378" t="str">
        <f t="shared" si="8"/>
        <v>1RKE</v>
      </c>
      <c r="F378" s="218" t="s">
        <v>701</v>
      </c>
      <c r="G378" s="456"/>
      <c r="H378" s="218"/>
      <c r="I378" s="218"/>
      <c r="J378" s="218"/>
      <c r="K378" s="218"/>
      <c r="L378" s="218"/>
      <c r="M378" s="218"/>
      <c r="N378" s="344"/>
      <c r="O378" s="344"/>
      <c r="P378" s="344"/>
      <c r="Q378" s="344"/>
      <c r="R378" s="344"/>
      <c r="S378" s="344"/>
    </row>
    <row r="379" spans="3:19" ht="16.5" hidden="1" customHeight="1" x14ac:dyDescent="0.25">
      <c r="C379">
        <v>1</v>
      </c>
      <c r="D379" t="s">
        <v>694</v>
      </c>
      <c r="E379" t="str">
        <f t="shared" si="8"/>
        <v>1RL1</v>
      </c>
      <c r="F379" s="218" t="s">
        <v>703</v>
      </c>
      <c r="G379" s="456"/>
      <c r="H379" s="218"/>
      <c r="I379" s="218"/>
      <c r="J379" s="218"/>
      <c r="K379" s="218"/>
      <c r="L379" s="218"/>
      <c r="M379" s="218"/>
      <c r="N379" s="344"/>
      <c r="O379" s="344"/>
      <c r="P379" s="344"/>
      <c r="Q379" s="344"/>
      <c r="R379" s="344"/>
      <c r="S379" s="344"/>
    </row>
    <row r="380" spans="3:19" ht="16.5" hidden="1" customHeight="1" x14ac:dyDescent="0.25">
      <c r="C380">
        <v>1</v>
      </c>
      <c r="D380" t="s">
        <v>696</v>
      </c>
      <c r="E380" t="str">
        <f t="shared" si="8"/>
        <v>1RL4</v>
      </c>
      <c r="F380" s="218" t="s">
        <v>705</v>
      </c>
      <c r="G380" s="456"/>
      <c r="H380" s="218"/>
      <c r="I380" s="218"/>
      <c r="J380" s="218"/>
      <c r="K380" s="218"/>
      <c r="L380" s="218"/>
      <c r="M380" s="218"/>
      <c r="N380" s="344"/>
      <c r="O380" s="344"/>
      <c r="P380" s="344"/>
      <c r="Q380" s="344"/>
      <c r="R380" s="344"/>
      <c r="S380" s="344"/>
    </row>
    <row r="381" spans="3:19" ht="16.5" hidden="1" customHeight="1" x14ac:dyDescent="0.25">
      <c r="C381">
        <v>1</v>
      </c>
      <c r="D381" t="s">
        <v>698</v>
      </c>
      <c r="E381" t="str">
        <f t="shared" si="8"/>
        <v>1RLN</v>
      </c>
      <c r="F381" s="218" t="s">
        <v>707</v>
      </c>
      <c r="G381" s="456"/>
      <c r="H381" s="218"/>
      <c r="I381" s="218"/>
      <c r="J381" s="218"/>
      <c r="K381" s="218"/>
      <c r="L381" s="218"/>
      <c r="M381" s="218"/>
      <c r="N381" s="344"/>
      <c r="O381" s="344"/>
      <c r="P381" s="344"/>
      <c r="Q381" s="344"/>
      <c r="R381" s="344"/>
      <c r="S381" s="344"/>
    </row>
    <row r="382" spans="3:19" ht="16.5" hidden="1" customHeight="1" x14ac:dyDescent="0.25">
      <c r="C382">
        <v>1</v>
      </c>
      <c r="D382" t="s">
        <v>700</v>
      </c>
      <c r="E382" t="str">
        <f t="shared" si="8"/>
        <v>1RLQ</v>
      </c>
      <c r="F382" s="218" t="s">
        <v>709</v>
      </c>
      <c r="G382" s="456"/>
      <c r="H382" s="218"/>
      <c r="I382" s="218"/>
      <c r="J382" s="218"/>
      <c r="K382" s="218"/>
      <c r="L382" s="218"/>
      <c r="M382" s="218"/>
      <c r="N382" s="344"/>
      <c r="O382" s="344"/>
      <c r="P382" s="344"/>
      <c r="Q382" s="344"/>
      <c r="R382" s="344"/>
      <c r="S382" s="344"/>
    </row>
    <row r="383" spans="3:19" ht="16.5" hidden="1" customHeight="1" x14ac:dyDescent="0.25">
      <c r="C383">
        <v>1</v>
      </c>
      <c r="D383" t="s">
        <v>702</v>
      </c>
      <c r="E383" t="str">
        <f t="shared" si="8"/>
        <v>1RLT</v>
      </c>
      <c r="F383" s="218" t="s">
        <v>711</v>
      </c>
      <c r="G383" s="456"/>
      <c r="H383" s="218"/>
      <c r="I383" s="218"/>
      <c r="J383" s="218"/>
      <c r="K383" s="218"/>
      <c r="L383" s="218"/>
      <c r="M383" s="218"/>
      <c r="N383" s="344"/>
      <c r="O383" s="344"/>
      <c r="P383" s="344"/>
      <c r="Q383" s="344"/>
      <c r="R383" s="344"/>
      <c r="S383" s="344"/>
    </row>
    <row r="384" spans="3:19" ht="16.5" hidden="1" customHeight="1" x14ac:dyDescent="0.25">
      <c r="C384">
        <v>1</v>
      </c>
      <c r="D384" t="s">
        <v>704</v>
      </c>
      <c r="E384" t="str">
        <f t="shared" si="8"/>
        <v>1RLU</v>
      </c>
      <c r="F384" s="218" t="s">
        <v>713</v>
      </c>
      <c r="G384" s="456"/>
      <c r="H384" s="218"/>
      <c r="I384" s="218"/>
      <c r="J384" s="218"/>
      <c r="K384" s="218"/>
      <c r="L384" s="218"/>
      <c r="M384" s="218"/>
      <c r="N384" s="344"/>
      <c r="O384" s="344"/>
      <c r="P384" s="344"/>
      <c r="Q384" s="344"/>
      <c r="R384" s="344"/>
      <c r="S384" s="344"/>
    </row>
    <row r="385" spans="3:19" ht="16.5" hidden="1" customHeight="1" x14ac:dyDescent="0.25">
      <c r="C385">
        <v>1</v>
      </c>
      <c r="D385" t="s">
        <v>706</v>
      </c>
      <c r="E385" t="str">
        <f t="shared" si="8"/>
        <v>1RM1</v>
      </c>
      <c r="F385" s="218" t="s">
        <v>715</v>
      </c>
      <c r="G385" s="456"/>
      <c r="H385" s="218"/>
      <c r="I385" s="218"/>
      <c r="J385" s="218"/>
      <c r="K385" s="218"/>
      <c r="L385" s="218"/>
      <c r="M385" s="218"/>
      <c r="N385" s="344"/>
      <c r="O385" s="344"/>
      <c r="P385" s="344"/>
      <c r="Q385" s="344"/>
      <c r="R385" s="344"/>
      <c r="S385" s="344"/>
    </row>
    <row r="386" spans="3:19" ht="16.5" hidden="1" customHeight="1" x14ac:dyDescent="0.25">
      <c r="C386">
        <v>1</v>
      </c>
      <c r="D386" t="s">
        <v>708</v>
      </c>
      <c r="E386" t="str">
        <f t="shared" si="8"/>
        <v>1RM2</v>
      </c>
      <c r="F386" s="218" t="s">
        <v>717</v>
      </c>
      <c r="G386" s="456"/>
      <c r="H386" s="218"/>
      <c r="I386" s="218"/>
      <c r="J386" s="218"/>
      <c r="K386" s="218"/>
      <c r="L386" s="218"/>
      <c r="M386" s="218"/>
      <c r="N386" s="344"/>
      <c r="O386" s="344"/>
      <c r="P386" s="344"/>
      <c r="Q386" s="344"/>
      <c r="R386" s="344"/>
      <c r="S386" s="344"/>
    </row>
    <row r="387" spans="3:19" ht="16.5" hidden="1" customHeight="1" x14ac:dyDescent="0.25">
      <c r="C387">
        <v>1</v>
      </c>
      <c r="D387" t="s">
        <v>710</v>
      </c>
      <c r="E387" t="str">
        <f t="shared" si="8"/>
        <v>1RM3</v>
      </c>
      <c r="F387" s="218" t="s">
        <v>719</v>
      </c>
      <c r="G387" s="456"/>
      <c r="H387" s="218"/>
      <c r="I387" s="218"/>
      <c r="J387" s="218"/>
      <c r="K387" s="218"/>
      <c r="L387" s="218"/>
      <c r="M387" s="218"/>
      <c r="N387" s="344"/>
      <c r="O387" s="344"/>
      <c r="P387" s="344"/>
      <c r="Q387" s="344"/>
      <c r="R387" s="344"/>
      <c r="S387" s="344"/>
    </row>
    <row r="388" spans="3:19" ht="16.5" hidden="1" customHeight="1" x14ac:dyDescent="0.25">
      <c r="C388">
        <v>1</v>
      </c>
      <c r="D388" t="s">
        <v>712</v>
      </c>
      <c r="E388" t="str">
        <f t="shared" si="8"/>
        <v>1RM4</v>
      </c>
      <c r="F388" s="218" t="s">
        <v>721</v>
      </c>
      <c r="G388" s="456"/>
      <c r="H388" s="218"/>
      <c r="I388" s="218"/>
      <c r="J388" s="218"/>
      <c r="K388" s="218"/>
      <c r="L388" s="218"/>
      <c r="M388" s="218"/>
      <c r="N388" s="344"/>
      <c r="O388" s="344"/>
      <c r="P388" s="344"/>
      <c r="Q388" s="344"/>
      <c r="R388" s="344"/>
      <c r="S388" s="344"/>
    </row>
    <row r="389" spans="3:19" ht="16.5" hidden="1" customHeight="1" x14ac:dyDescent="0.25">
      <c r="C389">
        <v>1</v>
      </c>
      <c r="D389" t="s">
        <v>714</v>
      </c>
      <c r="E389" t="str">
        <f t="shared" si="8"/>
        <v>1RMC</v>
      </c>
      <c r="F389" s="218" t="s">
        <v>723</v>
      </c>
      <c r="G389" s="456"/>
      <c r="H389" s="218"/>
      <c r="I389" s="218"/>
      <c r="J389" s="218"/>
      <c r="K389" s="218"/>
      <c r="L389" s="218"/>
      <c r="M389" s="218"/>
      <c r="N389" s="344"/>
      <c r="O389" s="344"/>
      <c r="P389" s="344"/>
      <c r="Q389" s="344"/>
      <c r="R389" s="344"/>
      <c r="S389" s="344"/>
    </row>
    <row r="390" spans="3:19" ht="16.5" hidden="1" customHeight="1" x14ac:dyDescent="0.25">
      <c r="C390">
        <v>1</v>
      </c>
      <c r="D390" t="s">
        <v>716</v>
      </c>
      <c r="E390" t="str">
        <f t="shared" si="8"/>
        <v>1RMP</v>
      </c>
      <c r="F390" s="218" t="s">
        <v>725</v>
      </c>
      <c r="G390" s="456"/>
      <c r="H390" s="218"/>
      <c r="I390" s="218"/>
      <c r="J390" s="218"/>
      <c r="K390" s="218"/>
      <c r="L390" s="218"/>
      <c r="M390" s="218"/>
      <c r="N390" s="344"/>
      <c r="O390" s="344"/>
      <c r="P390" s="344"/>
      <c r="Q390" s="344"/>
      <c r="R390" s="344"/>
      <c r="S390" s="344"/>
    </row>
    <row r="391" spans="3:19" ht="16.5" hidden="1" customHeight="1" x14ac:dyDescent="0.25">
      <c r="C391">
        <v>1</v>
      </c>
      <c r="D391" t="s">
        <v>718</v>
      </c>
      <c r="E391" t="str">
        <f t="shared" si="8"/>
        <v>1RN1</v>
      </c>
      <c r="F391" s="218" t="s">
        <v>727</v>
      </c>
      <c r="G391" s="456"/>
      <c r="H391" s="218"/>
      <c r="I391" s="218"/>
      <c r="J391" s="218"/>
      <c r="K391" s="218"/>
      <c r="L391" s="218"/>
      <c r="M391" s="218"/>
      <c r="N391" s="344"/>
      <c r="O391" s="344"/>
      <c r="P391" s="344"/>
      <c r="Q391" s="344"/>
      <c r="R391" s="344"/>
      <c r="S391" s="344"/>
    </row>
    <row r="392" spans="3:19" ht="16.5" hidden="1" customHeight="1" x14ac:dyDescent="0.25">
      <c r="C392">
        <v>1</v>
      </c>
      <c r="D392" t="s">
        <v>720</v>
      </c>
      <c r="E392" t="str">
        <f t="shared" si="8"/>
        <v>1RN3</v>
      </c>
      <c r="F392" s="218" t="s">
        <v>729</v>
      </c>
      <c r="G392" s="456"/>
      <c r="H392" s="218"/>
      <c r="I392" s="218"/>
      <c r="J392" s="218"/>
      <c r="K392" s="218"/>
      <c r="L392" s="218"/>
      <c r="M392" s="218"/>
      <c r="N392" s="344"/>
      <c r="O392" s="344"/>
      <c r="P392" s="344"/>
      <c r="Q392" s="344"/>
      <c r="R392" s="344"/>
      <c r="S392" s="344"/>
    </row>
    <row r="393" spans="3:19" ht="16.5" hidden="1" customHeight="1" x14ac:dyDescent="0.25">
      <c r="C393">
        <v>1</v>
      </c>
      <c r="D393" t="s">
        <v>722</v>
      </c>
      <c r="E393" t="str">
        <f t="shared" si="8"/>
        <v>1RN5</v>
      </c>
      <c r="F393" s="218" t="s">
        <v>731</v>
      </c>
      <c r="G393" s="456"/>
      <c r="H393" s="218"/>
      <c r="I393" s="218"/>
      <c r="J393" s="218"/>
      <c r="K393" s="218"/>
      <c r="L393" s="218"/>
      <c r="M393" s="218"/>
      <c r="N393" s="344"/>
      <c r="O393" s="344"/>
      <c r="P393" s="344"/>
      <c r="Q393" s="344"/>
      <c r="R393" s="344"/>
      <c r="S393" s="344"/>
    </row>
    <row r="394" spans="3:19" ht="16.5" hidden="1" customHeight="1" x14ac:dyDescent="0.25">
      <c r="C394">
        <v>1</v>
      </c>
      <c r="D394" t="s">
        <v>724</v>
      </c>
      <c r="E394" t="str">
        <f t="shared" si="8"/>
        <v>1RN7</v>
      </c>
      <c r="F394" s="218" t="s">
        <v>733</v>
      </c>
      <c r="G394" s="456"/>
      <c r="H394" s="218"/>
      <c r="I394" s="218"/>
      <c r="J394" s="218"/>
      <c r="K394" s="218"/>
      <c r="L394" s="218"/>
      <c r="M394" s="218"/>
      <c r="N394" s="344"/>
      <c r="O394" s="344"/>
      <c r="P394" s="344"/>
      <c r="Q394" s="344"/>
      <c r="R394" s="344"/>
      <c r="S394" s="344"/>
    </row>
    <row r="395" spans="3:19" ht="16.5" hidden="1" customHeight="1" x14ac:dyDescent="0.25">
      <c r="C395">
        <v>1</v>
      </c>
      <c r="D395" t="s">
        <v>726</v>
      </c>
      <c r="E395" t="str">
        <f t="shared" si="8"/>
        <v>1RNA</v>
      </c>
      <c r="F395" s="218" t="s">
        <v>735</v>
      </c>
      <c r="G395" s="456"/>
      <c r="H395" s="218"/>
      <c r="I395" s="218"/>
      <c r="J395" s="218"/>
      <c r="K395" s="218"/>
      <c r="L395" s="218"/>
      <c r="M395" s="218"/>
      <c r="N395" s="344"/>
      <c r="O395" s="344"/>
      <c r="P395" s="344"/>
      <c r="Q395" s="344"/>
      <c r="R395" s="344"/>
      <c r="S395" s="344"/>
    </row>
    <row r="396" spans="3:19" ht="16.5" hidden="1" customHeight="1" x14ac:dyDescent="0.25">
      <c r="C396">
        <v>1</v>
      </c>
      <c r="D396" t="s">
        <v>728</v>
      </c>
      <c r="E396" t="str">
        <f t="shared" si="8"/>
        <v>1RNH</v>
      </c>
      <c r="F396" s="218" t="s">
        <v>737</v>
      </c>
      <c r="G396" s="456"/>
      <c r="H396" s="218"/>
      <c r="I396" s="218"/>
      <c r="J396" s="218"/>
      <c r="K396" s="218"/>
      <c r="L396" s="218"/>
      <c r="M396" s="218"/>
      <c r="N396" s="344"/>
      <c r="O396" s="344"/>
      <c r="P396" s="344"/>
      <c r="Q396" s="344"/>
      <c r="R396" s="344"/>
      <c r="S396" s="344"/>
    </row>
    <row r="397" spans="3:19" ht="16.5" hidden="1" customHeight="1" x14ac:dyDescent="0.25">
      <c r="C397">
        <v>1</v>
      </c>
      <c r="D397" t="s">
        <v>730</v>
      </c>
      <c r="E397" t="str">
        <f t="shared" si="8"/>
        <v>1RNJ</v>
      </c>
      <c r="F397" s="218" t="s">
        <v>739</v>
      </c>
      <c r="G397" s="456"/>
      <c r="H397" s="218"/>
      <c r="I397" s="218"/>
      <c r="J397" s="218"/>
      <c r="K397" s="218"/>
      <c r="L397" s="218"/>
      <c r="M397" s="218"/>
      <c r="N397" s="344"/>
      <c r="O397" s="344"/>
      <c r="P397" s="344"/>
      <c r="Q397" s="344"/>
      <c r="R397" s="344"/>
      <c r="S397" s="344"/>
    </row>
    <row r="398" spans="3:19" ht="16.5" hidden="1" customHeight="1" x14ac:dyDescent="0.25">
      <c r="C398">
        <v>1</v>
      </c>
      <c r="D398" t="s">
        <v>732</v>
      </c>
      <c r="E398" t="str">
        <f t="shared" si="8"/>
        <v>1RNL</v>
      </c>
      <c r="F398" s="218" t="s">
        <v>741</v>
      </c>
      <c r="G398" s="456"/>
      <c r="H398" s="218"/>
      <c r="I398" s="218"/>
      <c r="J398" s="218"/>
      <c r="K398" s="218"/>
      <c r="L398" s="218"/>
      <c r="M398" s="218"/>
      <c r="N398" s="344"/>
      <c r="O398" s="344"/>
      <c r="P398" s="344"/>
      <c r="Q398" s="344"/>
      <c r="R398" s="344"/>
      <c r="S398" s="344"/>
    </row>
    <row r="399" spans="3:19" ht="16.5" hidden="1" customHeight="1" x14ac:dyDescent="0.25">
      <c r="C399">
        <v>1</v>
      </c>
      <c r="D399" t="s">
        <v>734</v>
      </c>
      <c r="E399" t="str">
        <f t="shared" si="8"/>
        <v>1RNN</v>
      </c>
      <c r="F399" s="218" t="s">
        <v>743</v>
      </c>
      <c r="G399" s="456"/>
      <c r="H399" s="218"/>
      <c r="I399" s="218"/>
      <c r="J399" s="218"/>
      <c r="K399" s="218"/>
      <c r="L399" s="218"/>
      <c r="M399" s="218"/>
      <c r="N399" s="344"/>
      <c r="O399" s="344"/>
      <c r="P399" s="344"/>
      <c r="Q399" s="344"/>
      <c r="R399" s="344"/>
      <c r="S399" s="344"/>
    </row>
    <row r="400" spans="3:19" ht="16.5" hidden="1" customHeight="1" x14ac:dyDescent="0.25">
      <c r="C400">
        <v>1</v>
      </c>
      <c r="D400" t="s">
        <v>736</v>
      </c>
      <c r="E400" t="str">
        <f t="shared" si="8"/>
        <v>1RNQ</v>
      </c>
      <c r="F400" s="218" t="s">
        <v>745</v>
      </c>
      <c r="G400" s="456"/>
      <c r="H400" s="218"/>
      <c r="I400" s="218"/>
      <c r="J400" s="218"/>
      <c r="K400" s="218"/>
      <c r="L400" s="218"/>
      <c r="M400" s="218"/>
      <c r="N400" s="344"/>
      <c r="O400" s="344"/>
      <c r="P400" s="344"/>
      <c r="Q400" s="344"/>
      <c r="R400" s="344"/>
      <c r="S400" s="344"/>
    </row>
    <row r="401" spans="3:19" ht="16.5" customHeight="1" x14ac:dyDescent="0.25">
      <c r="C401">
        <v>1</v>
      </c>
      <c r="D401" t="s">
        <v>738</v>
      </c>
      <c r="E401" t="str">
        <f t="shared" si="8"/>
        <v>1RNS</v>
      </c>
      <c r="F401" s="218" t="s">
        <v>747</v>
      </c>
      <c r="G401" s="456"/>
      <c r="H401" s="218">
        <v>99</v>
      </c>
      <c r="I401" s="218">
        <v>105</v>
      </c>
      <c r="J401" s="218">
        <v>104</v>
      </c>
      <c r="K401" s="218">
        <v>103</v>
      </c>
      <c r="L401" s="218">
        <v>102</v>
      </c>
      <c r="M401" s="218">
        <v>104</v>
      </c>
      <c r="N401" s="344">
        <v>107</v>
      </c>
      <c r="O401" s="344">
        <v>112</v>
      </c>
      <c r="P401" s="344">
        <v>105</v>
      </c>
      <c r="Q401" s="344">
        <v>104</v>
      </c>
      <c r="R401" s="344">
        <v>96</v>
      </c>
      <c r="S401" s="344">
        <v>107</v>
      </c>
    </row>
    <row r="402" spans="3:19" ht="16.5" hidden="1" customHeight="1" x14ac:dyDescent="0.25">
      <c r="C402">
        <v>1</v>
      </c>
      <c r="D402" t="s">
        <v>740</v>
      </c>
      <c r="E402" t="str">
        <f t="shared" si="8"/>
        <v>1RNZ</v>
      </c>
      <c r="F402" s="218" t="s">
        <v>749</v>
      </c>
      <c r="G402" s="456"/>
      <c r="H402" s="218"/>
      <c r="I402" s="218"/>
      <c r="J402" s="218"/>
      <c r="K402" s="218"/>
      <c r="L402" s="218"/>
      <c r="M402" s="218"/>
      <c r="N402" s="344"/>
      <c r="O402" s="344"/>
      <c r="P402" s="344"/>
      <c r="Q402" s="344"/>
      <c r="R402" s="344"/>
      <c r="S402" s="344"/>
    </row>
    <row r="403" spans="3:19" ht="16.5" hidden="1" customHeight="1" x14ac:dyDescent="0.25">
      <c r="C403">
        <v>1</v>
      </c>
      <c r="D403" t="s">
        <v>742</v>
      </c>
      <c r="E403" t="str">
        <f t="shared" si="8"/>
        <v>1RP4</v>
      </c>
      <c r="F403" s="218" t="s">
        <v>751</v>
      </c>
      <c r="G403" s="456"/>
      <c r="H403" s="218"/>
      <c r="I403" s="218"/>
      <c r="J403" s="218"/>
      <c r="K403" s="218"/>
      <c r="L403" s="218"/>
      <c r="M403" s="218"/>
      <c r="N403" s="344"/>
      <c r="O403" s="344"/>
      <c r="P403" s="344"/>
      <c r="Q403" s="344"/>
      <c r="R403" s="344"/>
      <c r="S403" s="344"/>
    </row>
    <row r="404" spans="3:19" ht="16.5" hidden="1" customHeight="1" x14ac:dyDescent="0.25">
      <c r="C404">
        <v>1</v>
      </c>
      <c r="D404" t="s">
        <v>744</v>
      </c>
      <c r="E404" t="str">
        <f t="shared" si="8"/>
        <v>1RP5</v>
      </c>
      <c r="F404" s="218" t="s">
        <v>753</v>
      </c>
      <c r="G404" s="456"/>
      <c r="H404" s="218"/>
      <c r="I404" s="218"/>
      <c r="J404" s="218"/>
      <c r="K404" s="218"/>
      <c r="L404" s="218"/>
      <c r="M404" s="218"/>
      <c r="N404" s="344"/>
      <c r="O404" s="344"/>
      <c r="P404" s="344"/>
      <c r="Q404" s="344"/>
      <c r="R404" s="344"/>
      <c r="S404" s="344"/>
    </row>
    <row r="405" spans="3:19" ht="16.5" hidden="1" customHeight="1" x14ac:dyDescent="0.25">
      <c r="C405">
        <v>1</v>
      </c>
      <c r="D405" t="s">
        <v>746</v>
      </c>
      <c r="E405" t="str">
        <f t="shared" si="8"/>
        <v>1RP6</v>
      </c>
      <c r="F405" s="218" t="s">
        <v>755</v>
      </c>
      <c r="G405" s="456"/>
      <c r="H405" s="218"/>
      <c r="I405" s="218"/>
      <c r="J405" s="218"/>
      <c r="K405" s="218"/>
      <c r="L405" s="218"/>
      <c r="M405" s="218"/>
      <c r="N405" s="344"/>
      <c r="O405" s="344"/>
      <c r="P405" s="344"/>
      <c r="Q405" s="344"/>
      <c r="R405" s="344"/>
      <c r="S405" s="344"/>
    </row>
    <row r="406" spans="3:19" ht="16.5" hidden="1" customHeight="1" x14ac:dyDescent="0.25">
      <c r="C406">
        <v>1</v>
      </c>
      <c r="D406" t="s">
        <v>748</v>
      </c>
      <c r="E406" t="str">
        <f t="shared" si="8"/>
        <v>1RPA</v>
      </c>
      <c r="F406" s="218" t="s">
        <v>757</v>
      </c>
      <c r="G406" s="456"/>
      <c r="H406" s="218"/>
      <c r="I406" s="218"/>
      <c r="J406" s="218"/>
      <c r="K406" s="218"/>
      <c r="L406" s="218"/>
      <c r="M406" s="218"/>
      <c r="N406" s="344"/>
      <c r="O406" s="344"/>
      <c r="P406" s="344"/>
      <c r="Q406" s="344"/>
      <c r="R406" s="344"/>
      <c r="S406" s="344"/>
    </row>
    <row r="407" spans="3:19" ht="16.5" hidden="1" customHeight="1" x14ac:dyDescent="0.25">
      <c r="C407">
        <v>1</v>
      </c>
      <c r="D407" t="s">
        <v>750</v>
      </c>
      <c r="E407" t="str">
        <f t="shared" si="8"/>
        <v>1RPC</v>
      </c>
      <c r="F407" s="218" t="s">
        <v>759</v>
      </c>
      <c r="G407" s="456"/>
      <c r="H407" s="218"/>
      <c r="I407" s="218"/>
      <c r="J407" s="218"/>
      <c r="K407" s="218"/>
      <c r="L407" s="218"/>
      <c r="M407" s="218"/>
      <c r="N407" s="344"/>
      <c r="O407" s="344"/>
      <c r="P407" s="344"/>
      <c r="Q407" s="344"/>
      <c r="R407" s="344"/>
      <c r="S407" s="344"/>
    </row>
    <row r="408" spans="3:19" ht="16.5" hidden="1" customHeight="1" x14ac:dyDescent="0.25">
      <c r="C408">
        <v>1</v>
      </c>
      <c r="D408" t="s">
        <v>752</v>
      </c>
      <c r="E408" t="str">
        <f t="shared" si="8"/>
        <v>1RPL</v>
      </c>
      <c r="F408" s="218" t="s">
        <v>761</v>
      </c>
      <c r="G408" s="456"/>
      <c r="H408" s="218"/>
      <c r="I408" s="218"/>
      <c r="J408" s="218"/>
      <c r="K408" s="218"/>
      <c r="L408" s="218"/>
      <c r="M408" s="218"/>
      <c r="N408" s="344"/>
      <c r="O408" s="344"/>
      <c r="P408" s="344"/>
      <c r="Q408" s="344"/>
      <c r="R408" s="344"/>
      <c r="S408" s="344"/>
    </row>
    <row r="409" spans="3:19" ht="16.5" hidden="1" customHeight="1" x14ac:dyDescent="0.25">
      <c r="C409">
        <v>1</v>
      </c>
      <c r="D409" t="s">
        <v>754</v>
      </c>
      <c r="E409" t="str">
        <f t="shared" si="8"/>
        <v>1RPR</v>
      </c>
      <c r="F409" s="218" t="s">
        <v>763</v>
      </c>
      <c r="G409" s="456"/>
      <c r="H409" s="218"/>
      <c r="I409" s="218"/>
      <c r="J409" s="218"/>
      <c r="K409" s="218"/>
      <c r="L409" s="218"/>
      <c r="M409" s="218"/>
      <c r="N409" s="344"/>
      <c r="O409" s="344"/>
      <c r="P409" s="344"/>
      <c r="Q409" s="344"/>
      <c r="R409" s="344"/>
      <c r="S409" s="344"/>
    </row>
    <row r="410" spans="3:19" ht="16.5" hidden="1" customHeight="1" x14ac:dyDescent="0.25">
      <c r="C410">
        <v>1</v>
      </c>
      <c r="D410" t="s">
        <v>756</v>
      </c>
      <c r="E410" t="str">
        <f t="shared" si="8"/>
        <v>1RPY</v>
      </c>
      <c r="F410" s="218" t="s">
        <v>765</v>
      </c>
      <c r="G410" s="456"/>
      <c r="H410" s="218"/>
      <c r="I410" s="218"/>
      <c r="J410" s="218"/>
      <c r="K410" s="218"/>
      <c r="L410" s="218"/>
      <c r="M410" s="218"/>
      <c r="N410" s="344"/>
      <c r="O410" s="344"/>
      <c r="P410" s="344"/>
      <c r="Q410" s="344"/>
      <c r="R410" s="344"/>
      <c r="S410" s="344"/>
    </row>
    <row r="411" spans="3:19" ht="16.5" hidden="1" customHeight="1" x14ac:dyDescent="0.25">
      <c r="C411">
        <v>1</v>
      </c>
      <c r="D411" t="s">
        <v>758</v>
      </c>
      <c r="E411" t="str">
        <f t="shared" si="8"/>
        <v>1RQ3</v>
      </c>
      <c r="F411" s="218" t="s">
        <v>767</v>
      </c>
      <c r="G411" s="456"/>
      <c r="H411" s="218"/>
      <c r="I411" s="218"/>
      <c r="J411" s="218"/>
      <c r="K411" s="218"/>
      <c r="L411" s="218"/>
      <c r="M411" s="218"/>
      <c r="N411" s="344"/>
      <c r="O411" s="344"/>
      <c r="P411" s="344"/>
      <c r="Q411" s="344"/>
      <c r="R411" s="344"/>
      <c r="S411" s="344"/>
    </row>
    <row r="412" spans="3:19" ht="16.5" hidden="1" customHeight="1" x14ac:dyDescent="0.25">
      <c r="C412">
        <v>1</v>
      </c>
      <c r="D412" t="s">
        <v>760</v>
      </c>
      <c r="E412" t="str">
        <f t="shared" si="8"/>
        <v>1RQ6</v>
      </c>
      <c r="F412" s="218" t="s">
        <v>769</v>
      </c>
      <c r="G412" s="456"/>
      <c r="H412" s="218"/>
      <c r="I412" s="218"/>
      <c r="J412" s="218"/>
      <c r="K412" s="218"/>
      <c r="L412" s="218"/>
      <c r="M412" s="218"/>
      <c r="N412" s="344"/>
      <c r="O412" s="344"/>
      <c r="P412" s="344"/>
      <c r="Q412" s="344"/>
      <c r="R412" s="344"/>
      <c r="S412" s="344"/>
    </row>
    <row r="413" spans="3:19" ht="16.5" hidden="1" customHeight="1" x14ac:dyDescent="0.25">
      <c r="C413">
        <v>1</v>
      </c>
      <c r="D413" t="s">
        <v>762</v>
      </c>
      <c r="E413" t="str">
        <f t="shared" si="8"/>
        <v>1RQ8</v>
      </c>
      <c r="F413" s="218" t="s">
        <v>771</v>
      </c>
      <c r="G413" s="456"/>
      <c r="H413" s="218"/>
      <c r="I413" s="218"/>
      <c r="J413" s="218"/>
      <c r="K413" s="218"/>
      <c r="L413" s="218"/>
      <c r="M413" s="218"/>
      <c r="N413" s="344"/>
      <c r="O413" s="344"/>
      <c r="P413" s="344"/>
      <c r="Q413" s="344"/>
      <c r="R413" s="344"/>
      <c r="S413" s="344"/>
    </row>
    <row r="414" spans="3:19" ht="16.5" hidden="1" customHeight="1" x14ac:dyDescent="0.25">
      <c r="C414">
        <v>1</v>
      </c>
      <c r="D414" t="s">
        <v>764</v>
      </c>
      <c r="E414" t="str">
        <f t="shared" si="8"/>
        <v>1RQM</v>
      </c>
      <c r="F414" s="218" t="s">
        <v>773</v>
      </c>
      <c r="G414" s="456"/>
      <c r="H414" s="218"/>
      <c r="I414" s="218"/>
      <c r="J414" s="218"/>
      <c r="K414" s="218"/>
      <c r="L414" s="218"/>
      <c r="M414" s="218"/>
      <c r="N414" s="344"/>
      <c r="O414" s="344"/>
      <c r="P414" s="344"/>
      <c r="Q414" s="344"/>
      <c r="R414" s="344"/>
      <c r="S414" s="344"/>
    </row>
    <row r="415" spans="3:19" ht="16.5" hidden="1" customHeight="1" x14ac:dyDescent="0.25">
      <c r="C415">
        <v>1</v>
      </c>
      <c r="D415" t="s">
        <v>766</v>
      </c>
      <c r="E415" t="str">
        <f t="shared" si="8"/>
        <v>1RQN</v>
      </c>
      <c r="F415" s="218" t="s">
        <v>775</v>
      </c>
      <c r="G415" s="456"/>
      <c r="H415" s="218"/>
      <c r="I415" s="218"/>
      <c r="J415" s="218"/>
      <c r="K415" s="218"/>
      <c r="L415" s="218"/>
      <c r="M415" s="218"/>
      <c r="N415" s="344"/>
      <c r="O415" s="344"/>
      <c r="P415" s="344"/>
      <c r="Q415" s="344"/>
      <c r="R415" s="344"/>
      <c r="S415" s="344"/>
    </row>
    <row r="416" spans="3:19" ht="16.5" hidden="1" customHeight="1" x14ac:dyDescent="0.25">
      <c r="C416">
        <v>1</v>
      </c>
      <c r="D416" t="s">
        <v>768</v>
      </c>
      <c r="E416" t="str">
        <f t="shared" si="8"/>
        <v>1RQQ</v>
      </c>
      <c r="F416" s="218" t="s">
        <v>777</v>
      </c>
      <c r="G416" s="456"/>
      <c r="H416" s="218"/>
      <c r="I416" s="218"/>
      <c r="J416" s="218"/>
      <c r="K416" s="218"/>
      <c r="L416" s="218"/>
      <c r="M416" s="218"/>
      <c r="N416" s="344"/>
      <c r="O416" s="344"/>
      <c r="P416" s="344"/>
      <c r="Q416" s="344"/>
      <c r="R416" s="344"/>
      <c r="S416" s="344"/>
    </row>
    <row r="417" spans="3:19" ht="16.5" hidden="1" customHeight="1" x14ac:dyDescent="0.25">
      <c r="C417">
        <v>1</v>
      </c>
      <c r="D417" t="s">
        <v>770</v>
      </c>
      <c r="E417" t="str">
        <f t="shared" si="8"/>
        <v>1RQW</v>
      </c>
      <c r="F417" s="218" t="s">
        <v>779</v>
      </c>
      <c r="G417" s="456"/>
      <c r="H417" s="218"/>
      <c r="I417" s="218"/>
      <c r="J417" s="218"/>
      <c r="K417" s="218"/>
      <c r="L417" s="218"/>
      <c r="M417" s="218"/>
      <c r="N417" s="344"/>
      <c r="O417" s="344"/>
      <c r="P417" s="344"/>
      <c r="Q417" s="344"/>
      <c r="R417" s="344"/>
      <c r="S417" s="344"/>
    </row>
    <row r="418" spans="3:19" ht="16.5" hidden="1" customHeight="1" x14ac:dyDescent="0.25">
      <c r="C418">
        <v>1</v>
      </c>
      <c r="D418" t="s">
        <v>772</v>
      </c>
      <c r="E418" t="str">
        <f t="shared" si="8"/>
        <v>1RQX</v>
      </c>
      <c r="F418" s="218" t="s">
        <v>781</v>
      </c>
      <c r="G418" s="456"/>
      <c r="H418" s="218"/>
      <c r="I418" s="218"/>
      <c r="J418" s="218"/>
      <c r="K418" s="218"/>
      <c r="L418" s="218"/>
      <c r="M418" s="218"/>
      <c r="N418" s="344"/>
      <c r="O418" s="344"/>
      <c r="P418" s="344"/>
      <c r="Q418" s="344"/>
      <c r="R418" s="344"/>
      <c r="S418" s="344"/>
    </row>
    <row r="419" spans="3:19" ht="16.5" hidden="1" customHeight="1" x14ac:dyDescent="0.25">
      <c r="C419">
        <v>1</v>
      </c>
      <c r="D419" t="s">
        <v>774</v>
      </c>
      <c r="E419" t="str">
        <f t="shared" si="8"/>
        <v>1RR1</v>
      </c>
      <c r="F419" s="218" t="s">
        <v>783</v>
      </c>
      <c r="G419" s="456"/>
      <c r="H419" s="218"/>
      <c r="I419" s="218"/>
      <c r="J419" s="218"/>
      <c r="K419" s="218"/>
      <c r="L419" s="218"/>
      <c r="M419" s="218"/>
      <c r="N419" s="344"/>
      <c r="O419" s="344"/>
      <c r="P419" s="344"/>
      <c r="Q419" s="344"/>
      <c r="R419" s="344"/>
      <c r="S419" s="344"/>
    </row>
    <row r="420" spans="3:19" ht="16.5" hidden="1" customHeight="1" x14ac:dyDescent="0.25">
      <c r="C420">
        <v>1</v>
      </c>
      <c r="D420" t="s">
        <v>776</v>
      </c>
      <c r="E420" t="str">
        <f t="shared" si="8"/>
        <v>1RR7</v>
      </c>
      <c r="F420" s="218" t="s">
        <v>785</v>
      </c>
      <c r="G420" s="456"/>
      <c r="H420" s="218"/>
      <c r="I420" s="218"/>
      <c r="J420" s="218"/>
      <c r="K420" s="218"/>
      <c r="L420" s="218"/>
      <c r="M420" s="218"/>
      <c r="N420" s="344"/>
      <c r="O420" s="344"/>
      <c r="P420" s="344"/>
      <c r="Q420" s="344"/>
      <c r="R420" s="344"/>
      <c r="S420" s="344"/>
    </row>
    <row r="421" spans="3:19" ht="16.5" hidden="1" customHeight="1" x14ac:dyDescent="0.25">
      <c r="C421">
        <v>1</v>
      </c>
      <c r="D421" t="s">
        <v>778</v>
      </c>
      <c r="E421" t="str">
        <f t="shared" si="8"/>
        <v>1RR8</v>
      </c>
      <c r="F421" s="218" t="s">
        <v>787</v>
      </c>
      <c r="G421" s="456"/>
      <c r="H421" s="218"/>
      <c r="I421" s="218"/>
      <c r="J421" s="218"/>
      <c r="K421" s="218"/>
      <c r="L421" s="218"/>
      <c r="M421" s="218"/>
      <c r="N421" s="344"/>
      <c r="O421" s="344"/>
      <c r="P421" s="344"/>
      <c r="Q421" s="344"/>
      <c r="R421" s="344"/>
      <c r="S421" s="344"/>
    </row>
    <row r="422" spans="3:19" ht="16.5" hidden="1" customHeight="1" x14ac:dyDescent="0.25">
      <c r="C422">
        <v>1</v>
      </c>
      <c r="D422" t="s">
        <v>780</v>
      </c>
      <c r="E422" t="str">
        <f t="shared" si="8"/>
        <v>1RRF</v>
      </c>
      <c r="F422" s="218" t="s">
        <v>789</v>
      </c>
      <c r="G422" s="456"/>
      <c r="H422" s="218"/>
      <c r="I422" s="218"/>
      <c r="J422" s="218"/>
      <c r="K422" s="218"/>
      <c r="L422" s="218"/>
      <c r="M422" s="218"/>
      <c r="N422" s="344"/>
      <c r="O422" s="344"/>
      <c r="P422" s="344"/>
      <c r="Q422" s="344"/>
      <c r="R422" s="344"/>
      <c r="S422" s="344"/>
    </row>
    <row r="423" spans="3:19" ht="16.5" hidden="1" customHeight="1" x14ac:dyDescent="0.25">
      <c r="C423">
        <v>1</v>
      </c>
      <c r="D423" t="s">
        <v>782</v>
      </c>
      <c r="E423" t="str">
        <f t="shared" si="8"/>
        <v>1RRJ</v>
      </c>
      <c r="F423" s="218" t="s">
        <v>791</v>
      </c>
      <c r="G423" s="456"/>
      <c r="H423" s="218"/>
      <c r="I423" s="218"/>
      <c r="J423" s="218"/>
      <c r="K423" s="218"/>
      <c r="L423" s="218"/>
      <c r="M423" s="218"/>
      <c r="N423" s="344"/>
      <c r="O423" s="344"/>
      <c r="P423" s="344"/>
      <c r="Q423" s="344"/>
      <c r="R423" s="344"/>
      <c r="S423" s="344"/>
    </row>
    <row r="424" spans="3:19" ht="16.5" hidden="1" customHeight="1" x14ac:dyDescent="0.25">
      <c r="C424">
        <v>1</v>
      </c>
      <c r="D424" t="s">
        <v>784</v>
      </c>
      <c r="E424" t="str">
        <f t="shared" si="8"/>
        <v>1RRK</v>
      </c>
      <c r="F424" s="218" t="s">
        <v>793</v>
      </c>
      <c r="G424" s="456"/>
      <c r="H424" s="218"/>
      <c r="I424" s="218"/>
      <c r="J424" s="218"/>
      <c r="K424" s="218"/>
      <c r="L424" s="218"/>
      <c r="M424" s="218"/>
      <c r="N424" s="344"/>
      <c r="O424" s="344"/>
      <c r="P424" s="344"/>
      <c r="Q424" s="344"/>
      <c r="R424" s="344"/>
      <c r="S424" s="344"/>
    </row>
    <row r="425" spans="3:19" ht="16.5" hidden="1" customHeight="1" x14ac:dyDescent="0.25">
      <c r="C425">
        <v>1</v>
      </c>
      <c r="D425" t="s">
        <v>786</v>
      </c>
      <c r="E425" t="str">
        <f t="shared" si="8"/>
        <v>1RRV</v>
      </c>
      <c r="F425" s="218" t="s">
        <v>795</v>
      </c>
      <c r="G425" s="456"/>
      <c r="H425" s="218"/>
      <c r="I425" s="218"/>
      <c r="J425" s="218"/>
      <c r="K425" s="218"/>
      <c r="L425" s="218"/>
      <c r="M425" s="218"/>
      <c r="N425" s="344"/>
      <c r="O425" s="344"/>
      <c r="P425" s="344"/>
      <c r="Q425" s="344"/>
      <c r="R425" s="344"/>
      <c r="S425" s="344"/>
    </row>
    <row r="426" spans="3:19" ht="16.5" hidden="1" customHeight="1" x14ac:dyDescent="0.25">
      <c r="C426">
        <v>1</v>
      </c>
      <c r="D426" t="s">
        <v>788</v>
      </c>
      <c r="E426" t="str">
        <f t="shared" si="8"/>
        <v>1RT3</v>
      </c>
      <c r="F426" s="218" t="s">
        <v>797</v>
      </c>
      <c r="G426" s="456"/>
      <c r="H426" s="218"/>
      <c r="I426" s="218"/>
      <c r="J426" s="218"/>
      <c r="K426" s="218"/>
      <c r="L426" s="218"/>
      <c r="M426" s="218"/>
      <c r="N426" s="344"/>
      <c r="O426" s="344"/>
      <c r="P426" s="344"/>
      <c r="Q426" s="344"/>
      <c r="R426" s="344"/>
      <c r="S426" s="344"/>
    </row>
    <row r="427" spans="3:19" ht="16.5" hidden="1" customHeight="1" x14ac:dyDescent="0.25">
      <c r="C427">
        <v>1</v>
      </c>
      <c r="D427" t="s">
        <v>790</v>
      </c>
      <c r="E427" t="str">
        <f t="shared" ref="E427:E511" si="9">C427&amp;D427</f>
        <v>1RTD</v>
      </c>
      <c r="F427" s="218" t="s">
        <v>799</v>
      </c>
      <c r="G427" s="456"/>
      <c r="H427" s="218"/>
      <c r="I427" s="218"/>
      <c r="J427" s="218"/>
      <c r="K427" s="218"/>
      <c r="L427" s="218"/>
      <c r="M427" s="218"/>
      <c r="N427" s="344"/>
      <c r="O427" s="344"/>
      <c r="P427" s="344"/>
      <c r="Q427" s="344"/>
      <c r="R427" s="344"/>
      <c r="S427" s="344"/>
    </row>
    <row r="428" spans="3:19" ht="16.5" hidden="1" customHeight="1" x14ac:dyDescent="0.25">
      <c r="C428">
        <v>1</v>
      </c>
      <c r="D428" t="s">
        <v>792</v>
      </c>
      <c r="E428" t="str">
        <f t="shared" si="9"/>
        <v>1RTE</v>
      </c>
      <c r="F428" s="218" t="s">
        <v>801</v>
      </c>
      <c r="G428" s="456"/>
      <c r="H428" s="218"/>
      <c r="I428" s="218"/>
      <c r="J428" s="218"/>
      <c r="K428" s="218"/>
      <c r="L428" s="218"/>
      <c r="M428" s="218"/>
      <c r="N428" s="344"/>
      <c r="O428" s="344"/>
      <c r="P428" s="344"/>
      <c r="Q428" s="344"/>
      <c r="R428" s="344"/>
      <c r="S428" s="344"/>
    </row>
    <row r="429" spans="3:19" ht="16.5" hidden="1" customHeight="1" x14ac:dyDescent="0.25">
      <c r="C429">
        <v>1</v>
      </c>
      <c r="D429" t="s">
        <v>794</v>
      </c>
      <c r="E429" t="str">
        <f t="shared" si="9"/>
        <v>1RTF</v>
      </c>
      <c r="F429" s="218" t="s">
        <v>803</v>
      </c>
      <c r="G429" s="456"/>
      <c r="H429" s="218"/>
      <c r="I429" s="218"/>
      <c r="J429" s="218"/>
      <c r="K429" s="218"/>
      <c r="L429" s="218"/>
      <c r="M429" s="218"/>
      <c r="N429" s="344"/>
      <c r="O429" s="344"/>
      <c r="P429" s="344"/>
      <c r="Q429" s="344"/>
      <c r="R429" s="344"/>
      <c r="S429" s="344"/>
    </row>
    <row r="430" spans="3:19" ht="16.5" hidden="1" customHeight="1" x14ac:dyDescent="0.25">
      <c r="C430">
        <v>1</v>
      </c>
      <c r="D430" t="s">
        <v>796</v>
      </c>
      <c r="E430" t="str">
        <f t="shared" si="9"/>
        <v>1RTG</v>
      </c>
      <c r="F430" s="218" t="s">
        <v>805</v>
      </c>
      <c r="G430" s="456"/>
      <c r="H430" s="218"/>
      <c r="I430" s="218"/>
      <c r="J430" s="218"/>
      <c r="K430" s="218"/>
      <c r="L430" s="218"/>
      <c r="M430" s="218"/>
      <c r="N430" s="344"/>
      <c r="O430" s="344"/>
      <c r="P430" s="344"/>
      <c r="Q430" s="344"/>
      <c r="R430" s="344"/>
      <c r="S430" s="344"/>
    </row>
    <row r="431" spans="3:19" ht="16.5" hidden="1" customHeight="1" x14ac:dyDescent="0.25">
      <c r="C431">
        <v>1</v>
      </c>
      <c r="D431" t="s">
        <v>798</v>
      </c>
      <c r="E431" t="str">
        <f t="shared" si="9"/>
        <v>1RTH</v>
      </c>
      <c r="F431" s="218" t="s">
        <v>807</v>
      </c>
      <c r="G431" s="456"/>
      <c r="H431" s="218"/>
      <c r="I431" s="218"/>
      <c r="J431" s="218"/>
      <c r="K431" s="218"/>
      <c r="L431" s="218"/>
      <c r="M431" s="218"/>
      <c r="N431" s="344"/>
      <c r="O431" s="344"/>
      <c r="P431" s="344"/>
      <c r="Q431" s="344"/>
      <c r="R431" s="344"/>
      <c r="S431" s="344"/>
    </row>
    <row r="432" spans="3:19" ht="16.5" hidden="1" customHeight="1" x14ac:dyDescent="0.25">
      <c r="C432">
        <v>1</v>
      </c>
      <c r="D432" t="s">
        <v>800</v>
      </c>
      <c r="E432" t="str">
        <f t="shared" si="9"/>
        <v>1RTK</v>
      </c>
      <c r="F432" s="218" t="s">
        <v>809</v>
      </c>
      <c r="G432" s="456"/>
      <c r="H432" s="218"/>
      <c r="I432" s="218"/>
      <c r="J432" s="218"/>
      <c r="K432" s="218"/>
      <c r="L432" s="218"/>
      <c r="M432" s="218"/>
      <c r="N432" s="344"/>
      <c r="O432" s="344"/>
      <c r="P432" s="344"/>
      <c r="Q432" s="344"/>
      <c r="R432" s="344"/>
      <c r="S432" s="344"/>
    </row>
    <row r="433" spans="3:19" ht="16.5" hidden="1" customHeight="1" x14ac:dyDescent="0.25">
      <c r="C433">
        <v>1</v>
      </c>
      <c r="D433" t="s">
        <v>802</v>
      </c>
      <c r="E433" t="str">
        <f t="shared" si="9"/>
        <v>1RTP</v>
      </c>
      <c r="F433" s="218" t="s">
        <v>811</v>
      </c>
      <c r="G433" s="456"/>
      <c r="H433" s="218"/>
      <c r="I433" s="218"/>
      <c r="J433" s="218"/>
      <c r="K433" s="218"/>
      <c r="L433" s="218"/>
      <c r="M433" s="218"/>
      <c r="N433" s="344"/>
      <c r="O433" s="344"/>
      <c r="P433" s="344"/>
      <c r="Q433" s="344"/>
      <c r="R433" s="344"/>
      <c r="S433" s="344"/>
    </row>
    <row r="434" spans="3:19" ht="16.5" hidden="1" customHeight="1" x14ac:dyDescent="0.25">
      <c r="C434">
        <v>1</v>
      </c>
      <c r="D434" t="s">
        <v>804</v>
      </c>
      <c r="E434" t="str">
        <f t="shared" si="9"/>
        <v>1RTR</v>
      </c>
      <c r="F434" s="218" t="s">
        <v>813</v>
      </c>
      <c r="G434" s="456"/>
      <c r="H434" s="218"/>
      <c r="I434" s="218"/>
      <c r="J434" s="218"/>
      <c r="K434" s="218"/>
      <c r="L434" s="218"/>
      <c r="M434" s="218"/>
      <c r="N434" s="344"/>
      <c r="O434" s="344"/>
      <c r="P434" s="344"/>
      <c r="Q434" s="344"/>
      <c r="R434" s="344"/>
      <c r="S434" s="344"/>
    </row>
    <row r="435" spans="3:19" ht="16.5" hidden="1" customHeight="1" x14ac:dyDescent="0.25">
      <c r="C435">
        <v>1</v>
      </c>
      <c r="D435" t="s">
        <v>806</v>
      </c>
      <c r="E435" t="str">
        <f t="shared" si="9"/>
        <v>1RTX</v>
      </c>
      <c r="F435" s="218" t="s">
        <v>815</v>
      </c>
      <c r="G435" s="456"/>
      <c r="H435" s="218"/>
      <c r="I435" s="218"/>
      <c r="J435" s="218"/>
      <c r="K435" s="218"/>
      <c r="L435" s="218"/>
      <c r="M435" s="218"/>
      <c r="N435" s="344"/>
      <c r="O435" s="344"/>
      <c r="P435" s="344"/>
      <c r="Q435" s="344"/>
      <c r="R435" s="344"/>
      <c r="S435" s="344"/>
    </row>
    <row r="436" spans="3:19" ht="16.5" hidden="1" customHeight="1" x14ac:dyDescent="0.25">
      <c r="C436">
        <v>1</v>
      </c>
      <c r="D436" t="s">
        <v>808</v>
      </c>
      <c r="E436" t="str">
        <f t="shared" si="9"/>
        <v>1RV8</v>
      </c>
      <c r="F436" s="218" t="s">
        <v>817</v>
      </c>
      <c r="G436" s="456"/>
      <c r="H436" s="218"/>
      <c r="I436" s="218"/>
      <c r="J436" s="218"/>
      <c r="K436" s="218"/>
      <c r="L436" s="218"/>
      <c r="M436" s="218"/>
      <c r="N436" s="344"/>
      <c r="O436" s="344"/>
      <c r="P436" s="344"/>
      <c r="Q436" s="344"/>
      <c r="R436" s="344"/>
      <c r="S436" s="344"/>
    </row>
    <row r="437" spans="3:19" ht="16.5" hidden="1" customHeight="1" x14ac:dyDescent="0.25">
      <c r="C437">
        <v>1</v>
      </c>
      <c r="D437" t="s">
        <v>810</v>
      </c>
      <c r="E437" t="str">
        <f t="shared" si="9"/>
        <v>1RVJ</v>
      </c>
      <c r="F437" s="218" t="s">
        <v>819</v>
      </c>
      <c r="G437" s="456"/>
      <c r="H437" s="218"/>
      <c r="I437" s="218"/>
      <c r="J437" s="218"/>
      <c r="K437" s="218"/>
      <c r="L437" s="218"/>
      <c r="M437" s="218"/>
      <c r="N437" s="344"/>
      <c r="O437" s="344"/>
      <c r="P437" s="344"/>
      <c r="Q437" s="344"/>
      <c r="R437" s="344"/>
      <c r="S437" s="344"/>
    </row>
    <row r="438" spans="3:19" ht="16.5" hidden="1" customHeight="1" x14ac:dyDescent="0.25">
      <c r="C438">
        <v>1</v>
      </c>
      <c r="D438" t="s">
        <v>812</v>
      </c>
      <c r="E438" t="str">
        <f t="shared" si="9"/>
        <v>1RVL</v>
      </c>
      <c r="F438" s="218" t="s">
        <v>821</v>
      </c>
      <c r="G438" s="456"/>
      <c r="H438" s="218"/>
      <c r="I438" s="218"/>
      <c r="J438" s="218"/>
      <c r="K438" s="218"/>
      <c r="L438" s="218"/>
      <c r="M438" s="218"/>
      <c r="N438" s="344"/>
      <c r="O438" s="344"/>
      <c r="P438" s="344"/>
      <c r="Q438" s="344"/>
      <c r="R438" s="344"/>
      <c r="S438" s="344"/>
    </row>
    <row r="439" spans="3:19" ht="16.5" hidden="1" customHeight="1" x14ac:dyDescent="0.25">
      <c r="C439">
        <v>1</v>
      </c>
      <c r="D439" t="s">
        <v>814</v>
      </c>
      <c r="E439" t="str">
        <f t="shared" si="9"/>
        <v>1RVR</v>
      </c>
      <c r="F439" s="218" t="s">
        <v>823</v>
      </c>
      <c r="G439" s="456"/>
      <c r="H439" s="218"/>
      <c r="I439" s="218"/>
      <c r="J439" s="218"/>
      <c r="K439" s="218"/>
      <c r="L439" s="218"/>
      <c r="M439" s="218"/>
      <c r="N439" s="344"/>
      <c r="O439" s="344"/>
      <c r="P439" s="344"/>
      <c r="Q439" s="344"/>
      <c r="R439" s="344"/>
      <c r="S439" s="344"/>
    </row>
    <row r="440" spans="3:19" ht="16.5" hidden="1" customHeight="1" x14ac:dyDescent="0.25">
      <c r="C440">
        <v>1</v>
      </c>
      <c r="D440" t="s">
        <v>816</v>
      </c>
      <c r="E440" t="str">
        <f t="shared" si="9"/>
        <v>1RVV</v>
      </c>
      <c r="F440" s="218" t="s">
        <v>825</v>
      </c>
      <c r="G440" s="456"/>
      <c r="H440" s="218"/>
      <c r="I440" s="218"/>
      <c r="J440" s="218"/>
      <c r="K440" s="218"/>
      <c r="L440" s="218"/>
      <c r="M440" s="218"/>
      <c r="N440" s="344"/>
      <c r="O440" s="344"/>
      <c r="P440" s="344"/>
      <c r="Q440" s="344"/>
      <c r="R440" s="344"/>
      <c r="S440" s="344"/>
    </row>
    <row r="441" spans="3:19" ht="16.5" hidden="1" customHeight="1" x14ac:dyDescent="0.25">
      <c r="C441">
        <v>1</v>
      </c>
      <c r="D441" t="s">
        <v>818</v>
      </c>
      <c r="E441" t="str">
        <f t="shared" si="9"/>
        <v>1RVW</v>
      </c>
      <c r="F441" s="218" t="s">
        <v>827</v>
      </c>
      <c r="G441" s="456"/>
      <c r="H441" s="218"/>
      <c r="I441" s="218"/>
      <c r="J441" s="218"/>
      <c r="K441" s="218"/>
      <c r="L441" s="218"/>
      <c r="M441" s="218"/>
      <c r="N441" s="344"/>
      <c r="O441" s="344"/>
      <c r="P441" s="344"/>
      <c r="Q441" s="344"/>
      <c r="R441" s="344"/>
      <c r="S441" s="344"/>
    </row>
    <row r="442" spans="3:19" ht="16.5" hidden="1" customHeight="1" x14ac:dyDescent="0.25">
      <c r="C442">
        <v>1</v>
      </c>
      <c r="D442" t="s">
        <v>820</v>
      </c>
      <c r="E442" t="str">
        <f t="shared" si="9"/>
        <v>1RVY</v>
      </c>
      <c r="F442" s="218" t="s">
        <v>829</v>
      </c>
      <c r="G442" s="456"/>
      <c r="H442" s="218"/>
      <c r="I442" s="218"/>
      <c r="J442" s="218"/>
      <c r="K442" s="218"/>
      <c r="L442" s="218"/>
      <c r="M442" s="218"/>
      <c r="N442" s="344"/>
      <c r="O442" s="344"/>
      <c r="P442" s="344"/>
      <c r="Q442" s="344"/>
      <c r="R442" s="344"/>
      <c r="S442" s="344"/>
    </row>
    <row r="443" spans="3:19" ht="16.5" hidden="1" customHeight="1" x14ac:dyDescent="0.25">
      <c r="C443">
        <v>1</v>
      </c>
      <c r="D443" t="s">
        <v>822</v>
      </c>
      <c r="E443" t="str">
        <f t="shared" si="9"/>
        <v>1RW3</v>
      </c>
      <c r="F443" s="218" t="s">
        <v>831</v>
      </c>
      <c r="G443" s="456"/>
      <c r="H443" s="218"/>
      <c r="I443" s="218"/>
      <c r="J443" s="218"/>
      <c r="K443" s="218"/>
      <c r="L443" s="218"/>
      <c r="M443" s="218"/>
      <c r="N443" s="344"/>
      <c r="O443" s="344"/>
      <c r="P443" s="344"/>
      <c r="Q443" s="344"/>
      <c r="R443" s="344"/>
      <c r="S443" s="344"/>
    </row>
    <row r="444" spans="3:19" ht="16.5" hidden="1" customHeight="1" x14ac:dyDescent="0.25">
      <c r="C444">
        <v>1</v>
      </c>
      <c r="D444" t="s">
        <v>824</v>
      </c>
      <c r="E444" t="str">
        <f t="shared" si="9"/>
        <v>1RW6</v>
      </c>
      <c r="F444" s="218" t="s">
        <v>833</v>
      </c>
      <c r="G444" s="456"/>
      <c r="H444" s="218"/>
      <c r="I444" s="218"/>
      <c r="J444" s="218"/>
      <c r="K444" s="218"/>
      <c r="L444" s="218"/>
      <c r="M444" s="218"/>
      <c r="N444" s="344"/>
      <c r="O444" s="344"/>
      <c r="P444" s="344"/>
      <c r="Q444" s="344"/>
      <c r="R444" s="344"/>
      <c r="S444" s="344"/>
    </row>
    <row r="445" spans="3:19" ht="16.5" hidden="1" customHeight="1" x14ac:dyDescent="0.25">
      <c r="C445">
        <v>1</v>
      </c>
      <c r="D445" t="s">
        <v>826</v>
      </c>
      <c r="E445" t="str">
        <f t="shared" si="9"/>
        <v>1RWA</v>
      </c>
      <c r="F445" s="218" t="s">
        <v>835</v>
      </c>
      <c r="G445" s="456"/>
      <c r="H445" s="218"/>
      <c r="I445" s="218"/>
      <c r="J445" s="218"/>
      <c r="K445" s="218"/>
      <c r="L445" s="218"/>
      <c r="M445" s="218"/>
      <c r="N445" s="344"/>
      <c r="O445" s="344"/>
      <c r="P445" s="344"/>
      <c r="Q445" s="344"/>
      <c r="R445" s="344"/>
      <c r="S445" s="344"/>
    </row>
    <row r="446" spans="3:19" ht="16.5" hidden="1" customHeight="1" x14ac:dyDescent="0.25">
      <c r="C446">
        <v>1</v>
      </c>
      <c r="D446" t="s">
        <v>828</v>
      </c>
      <c r="E446" t="str">
        <f t="shared" si="9"/>
        <v>1RWD</v>
      </c>
      <c r="F446" s="218" t="s">
        <v>837</v>
      </c>
      <c r="G446" s="456"/>
      <c r="H446" s="218"/>
      <c r="I446" s="218"/>
      <c r="J446" s="218"/>
      <c r="K446" s="218"/>
      <c r="L446" s="218"/>
      <c r="M446" s="218"/>
      <c r="N446" s="344"/>
      <c r="O446" s="344"/>
      <c r="P446" s="344"/>
      <c r="Q446" s="344"/>
      <c r="R446" s="344"/>
      <c r="S446" s="344"/>
    </row>
    <row r="447" spans="3:19" ht="16.5" hidden="1" customHeight="1" x14ac:dyDescent="0.25">
      <c r="C447">
        <v>1</v>
      </c>
      <c r="D447" t="s">
        <v>830</v>
      </c>
      <c r="E447" t="str">
        <f t="shared" si="9"/>
        <v>1RWE</v>
      </c>
      <c r="F447" s="218" t="s">
        <v>839</v>
      </c>
      <c r="G447" s="456"/>
      <c r="H447" s="218"/>
      <c r="I447" s="218"/>
      <c r="J447" s="218"/>
      <c r="K447" s="218"/>
      <c r="L447" s="218"/>
      <c r="M447" s="218"/>
      <c r="N447" s="344"/>
      <c r="O447" s="344"/>
      <c r="P447" s="344"/>
      <c r="Q447" s="344"/>
      <c r="R447" s="344"/>
      <c r="S447" s="344"/>
    </row>
    <row r="448" spans="3:19" ht="16.5" hidden="1" customHeight="1" x14ac:dyDescent="0.25">
      <c r="C448">
        <v>1</v>
      </c>
      <c r="D448" t="s">
        <v>832</v>
      </c>
      <c r="E448" t="str">
        <f t="shared" si="9"/>
        <v>1RWF</v>
      </c>
      <c r="F448" s="218" t="s">
        <v>841</v>
      </c>
      <c r="G448" s="456"/>
      <c r="H448" s="218"/>
      <c r="I448" s="218"/>
      <c r="J448" s="218"/>
      <c r="K448" s="218"/>
      <c r="L448" s="218"/>
      <c r="M448" s="218"/>
      <c r="N448" s="344"/>
      <c r="O448" s="344"/>
      <c r="P448" s="344"/>
      <c r="Q448" s="344"/>
      <c r="R448" s="344"/>
      <c r="S448" s="344"/>
    </row>
    <row r="449" spans="3:19" ht="16.5" hidden="1" customHeight="1" x14ac:dyDescent="0.25">
      <c r="C449">
        <v>1</v>
      </c>
      <c r="D449" t="s">
        <v>834</v>
      </c>
      <c r="E449" t="str">
        <f t="shared" si="9"/>
        <v>1RWG</v>
      </c>
      <c r="F449" s="218" t="s">
        <v>843</v>
      </c>
      <c r="G449" s="456"/>
      <c r="H449" s="218"/>
      <c r="I449" s="218"/>
      <c r="J449" s="218"/>
      <c r="K449" s="218"/>
      <c r="L449" s="218"/>
      <c r="M449" s="218"/>
      <c r="N449" s="344"/>
      <c r="O449" s="344"/>
      <c r="P449" s="344"/>
      <c r="Q449" s="344"/>
      <c r="R449" s="344"/>
      <c r="S449" s="344"/>
    </row>
    <row r="450" spans="3:19" ht="16.5" customHeight="1" x14ac:dyDescent="0.25">
      <c r="C450">
        <v>1</v>
      </c>
      <c r="D450" t="s">
        <v>836</v>
      </c>
      <c r="E450" t="str">
        <f t="shared" si="9"/>
        <v>1RWH</v>
      </c>
      <c r="F450" s="218" t="s">
        <v>845</v>
      </c>
      <c r="G450" s="456"/>
      <c r="H450" s="218">
        <v>36</v>
      </c>
      <c r="I450" s="218">
        <v>38</v>
      </c>
      <c r="J450" s="218">
        <v>37</v>
      </c>
      <c r="K450" s="218">
        <v>37</v>
      </c>
      <c r="L450" s="218">
        <v>37</v>
      </c>
      <c r="M450" s="218">
        <v>37</v>
      </c>
      <c r="N450" s="344">
        <v>38</v>
      </c>
      <c r="O450" s="344">
        <v>39</v>
      </c>
      <c r="P450" s="344">
        <v>37</v>
      </c>
      <c r="Q450" s="344">
        <v>37</v>
      </c>
      <c r="R450" s="344">
        <v>34</v>
      </c>
      <c r="S450" s="344">
        <v>38</v>
      </c>
    </row>
    <row r="451" spans="3:19" ht="16.5" hidden="1" customHeight="1" x14ac:dyDescent="0.25">
      <c r="C451">
        <v>1</v>
      </c>
      <c r="D451" t="s">
        <v>838</v>
      </c>
      <c r="E451" t="str">
        <f t="shared" si="9"/>
        <v>1RWJ</v>
      </c>
      <c r="F451" s="218" t="s">
        <v>847</v>
      </c>
      <c r="G451" s="456"/>
      <c r="H451" s="218"/>
      <c r="I451" s="218"/>
      <c r="J451" s="218"/>
      <c r="K451" s="218"/>
      <c r="L451" s="218"/>
      <c r="M451" s="218"/>
      <c r="N451" s="344"/>
      <c r="O451" s="344"/>
      <c r="P451" s="344"/>
      <c r="Q451" s="344"/>
      <c r="R451" s="344"/>
      <c r="S451" s="344"/>
    </row>
    <row r="452" spans="3:19" ht="16.5" hidden="1" customHeight="1" x14ac:dyDescent="0.25">
      <c r="C452">
        <v>1</v>
      </c>
      <c r="D452" t="s">
        <v>840</v>
      </c>
      <c r="E452" t="str">
        <f t="shared" si="9"/>
        <v>1RWP</v>
      </c>
      <c r="F452" s="218" t="s">
        <v>849</v>
      </c>
      <c r="G452" s="456"/>
      <c r="H452" s="218"/>
      <c r="I452" s="218"/>
      <c r="J452" s="218"/>
      <c r="K452" s="218"/>
      <c r="L452" s="218"/>
      <c r="M452" s="218"/>
      <c r="N452" s="344"/>
      <c r="O452" s="344"/>
      <c r="P452" s="344"/>
      <c r="Q452" s="344"/>
      <c r="R452" s="344"/>
      <c r="S452" s="344"/>
    </row>
    <row r="453" spans="3:19" ht="16.5" hidden="1" customHeight="1" x14ac:dyDescent="0.25">
      <c r="C453">
        <v>1</v>
      </c>
      <c r="D453" t="s">
        <v>842</v>
      </c>
      <c r="E453" t="str">
        <f t="shared" si="9"/>
        <v>1RWW</v>
      </c>
      <c r="F453" s="218" t="s">
        <v>851</v>
      </c>
      <c r="G453" s="456"/>
      <c r="H453" s="218"/>
      <c r="I453" s="218"/>
      <c r="J453" s="218"/>
      <c r="K453" s="218"/>
      <c r="L453" s="218"/>
      <c r="M453" s="218"/>
      <c r="N453" s="344"/>
      <c r="O453" s="344"/>
      <c r="P453" s="344"/>
      <c r="Q453" s="344"/>
      <c r="R453" s="344"/>
      <c r="S453" s="344"/>
    </row>
    <row r="454" spans="3:19" ht="16.5" hidden="1" customHeight="1" x14ac:dyDescent="0.25">
      <c r="C454">
        <v>1</v>
      </c>
      <c r="D454" t="s">
        <v>844</v>
      </c>
      <c r="E454" t="str">
        <f t="shared" si="9"/>
        <v>1RWY</v>
      </c>
      <c r="F454" s="218" t="s">
        <v>853</v>
      </c>
      <c r="G454" s="456"/>
      <c r="H454" s="218"/>
      <c r="I454" s="218"/>
      <c r="J454" s="218"/>
      <c r="K454" s="218"/>
      <c r="L454" s="218"/>
      <c r="M454" s="218"/>
      <c r="N454" s="344"/>
      <c r="O454" s="344"/>
      <c r="P454" s="344"/>
      <c r="Q454" s="344"/>
      <c r="R454" s="344"/>
      <c r="S454" s="344"/>
    </row>
    <row r="455" spans="3:19" ht="16.5" hidden="1" customHeight="1" x14ac:dyDescent="0.25">
      <c r="C455">
        <v>1</v>
      </c>
      <c r="D455" t="s">
        <v>846</v>
      </c>
      <c r="E455" t="str">
        <f t="shared" si="9"/>
        <v>1RX1</v>
      </c>
      <c r="F455" s="218" t="s">
        <v>855</v>
      </c>
      <c r="G455" s="456"/>
      <c r="H455" s="218"/>
      <c r="I455" s="218"/>
      <c r="J455" s="218"/>
      <c r="K455" s="218"/>
      <c r="L455" s="218"/>
      <c r="M455" s="218"/>
      <c r="N455" s="344"/>
      <c r="O455" s="344"/>
      <c r="P455" s="344"/>
      <c r="Q455" s="344"/>
      <c r="R455" s="344"/>
      <c r="S455" s="344"/>
    </row>
    <row r="456" spans="3:19" ht="16.5" hidden="1" customHeight="1" x14ac:dyDescent="0.25">
      <c r="C456">
        <v>1</v>
      </c>
      <c r="D456" t="s">
        <v>848</v>
      </c>
      <c r="E456" t="str">
        <f t="shared" si="9"/>
        <v>1RXC</v>
      </c>
      <c r="F456" s="218" t="s">
        <v>857</v>
      </c>
      <c r="G456" s="456"/>
      <c r="H456" s="218"/>
      <c r="I456" s="218"/>
      <c r="J456" s="218"/>
      <c r="K456" s="218"/>
      <c r="L456" s="218"/>
      <c r="M456" s="218"/>
      <c r="N456" s="344"/>
      <c r="O456" s="344"/>
      <c r="P456" s="344"/>
      <c r="Q456" s="344"/>
      <c r="R456" s="344"/>
      <c r="S456" s="344"/>
    </row>
    <row r="457" spans="3:19" ht="16.5" hidden="1" customHeight="1" x14ac:dyDescent="0.25">
      <c r="C457">
        <v>1</v>
      </c>
      <c r="D457" t="s">
        <v>850</v>
      </c>
      <c r="E457" t="str">
        <f t="shared" si="9"/>
        <v>1RXF</v>
      </c>
      <c r="F457" s="218" t="s">
        <v>859</v>
      </c>
      <c r="G457" s="456"/>
      <c r="H457" s="218"/>
      <c r="I457" s="218"/>
      <c r="J457" s="218"/>
      <c r="K457" s="218"/>
      <c r="L457" s="218"/>
      <c r="M457" s="218"/>
      <c r="N457" s="344"/>
      <c r="O457" s="344"/>
      <c r="P457" s="344"/>
      <c r="Q457" s="344"/>
      <c r="R457" s="344"/>
      <c r="S457" s="344"/>
    </row>
    <row r="458" spans="3:19" ht="16.5" hidden="1" customHeight="1" x14ac:dyDescent="0.25">
      <c r="C458">
        <v>1</v>
      </c>
      <c r="D458" t="s">
        <v>852</v>
      </c>
      <c r="E458" t="str">
        <f t="shared" si="9"/>
        <v>1RXH</v>
      </c>
      <c r="F458" s="218" t="s">
        <v>861</v>
      </c>
      <c r="G458" s="456"/>
      <c r="H458" s="218"/>
      <c r="I458" s="218"/>
      <c r="J458" s="218"/>
      <c r="K458" s="218"/>
      <c r="L458" s="218"/>
      <c r="M458" s="218"/>
      <c r="N458" s="344"/>
      <c r="O458" s="344"/>
      <c r="P458" s="344"/>
      <c r="Q458" s="344"/>
      <c r="R458" s="344"/>
      <c r="S458" s="344"/>
    </row>
    <row r="459" spans="3:19" ht="16.5" hidden="1" customHeight="1" x14ac:dyDescent="0.25">
      <c r="C459">
        <v>1</v>
      </c>
      <c r="D459" t="s">
        <v>854</v>
      </c>
      <c r="E459" t="str">
        <f t="shared" si="9"/>
        <v>1RXK</v>
      </c>
      <c r="F459" s="218" t="s">
        <v>863</v>
      </c>
      <c r="G459" s="456"/>
      <c r="H459" s="218"/>
      <c r="I459" s="218"/>
      <c r="J459" s="218"/>
      <c r="K459" s="218"/>
      <c r="L459" s="218"/>
      <c r="M459" s="218"/>
      <c r="N459" s="344"/>
      <c r="O459" s="344"/>
      <c r="P459" s="344"/>
      <c r="Q459" s="344"/>
      <c r="R459" s="344"/>
      <c r="S459" s="344"/>
    </row>
    <row r="460" spans="3:19" ht="16.5" hidden="1" customHeight="1" x14ac:dyDescent="0.25">
      <c r="C460">
        <v>1</v>
      </c>
      <c r="D460" t="s">
        <v>856</v>
      </c>
      <c r="E460" t="str">
        <f t="shared" si="9"/>
        <v>1RXL</v>
      </c>
      <c r="F460" s="218" t="s">
        <v>865</v>
      </c>
      <c r="G460" s="456"/>
      <c r="H460" s="218"/>
      <c r="I460" s="218"/>
      <c r="J460" s="218"/>
      <c r="K460" s="218"/>
      <c r="L460" s="218"/>
      <c r="M460" s="218"/>
      <c r="N460" s="344"/>
      <c r="O460" s="344"/>
      <c r="P460" s="344"/>
      <c r="Q460" s="344"/>
      <c r="R460" s="344"/>
      <c r="S460" s="344"/>
    </row>
    <row r="461" spans="3:19" ht="16.5" hidden="1" customHeight="1" x14ac:dyDescent="0.25">
      <c r="C461">
        <v>1</v>
      </c>
      <c r="D461" t="s">
        <v>858</v>
      </c>
      <c r="E461" t="str">
        <f t="shared" si="9"/>
        <v>1RXN</v>
      </c>
      <c r="F461" s="218" t="s">
        <v>867</v>
      </c>
      <c r="G461" s="456"/>
      <c r="H461" s="218"/>
      <c r="I461" s="218"/>
      <c r="J461" s="218"/>
      <c r="K461" s="218"/>
      <c r="L461" s="218"/>
      <c r="M461" s="218"/>
      <c r="N461" s="344"/>
      <c r="O461" s="344"/>
      <c r="P461" s="344"/>
      <c r="Q461" s="344"/>
      <c r="R461" s="344"/>
      <c r="S461" s="344"/>
    </row>
    <row r="462" spans="3:19" ht="16.5" hidden="1" customHeight="1" x14ac:dyDescent="0.25">
      <c r="C462">
        <v>1</v>
      </c>
      <c r="D462" t="s">
        <v>860</v>
      </c>
      <c r="E462" t="str">
        <f t="shared" si="9"/>
        <v>1RXP</v>
      </c>
      <c r="F462" s="218" t="s">
        <v>869</v>
      </c>
      <c r="G462" s="456"/>
      <c r="H462" s="218"/>
      <c r="I462" s="218"/>
      <c r="J462" s="218"/>
      <c r="K462" s="218"/>
      <c r="L462" s="218"/>
      <c r="M462" s="218"/>
      <c r="N462" s="344"/>
      <c r="O462" s="344"/>
      <c r="P462" s="344"/>
      <c r="Q462" s="344"/>
      <c r="R462" s="344"/>
      <c r="S462" s="344"/>
    </row>
    <row r="463" spans="3:19" ht="16.5" hidden="1" customHeight="1" x14ac:dyDescent="0.25">
      <c r="C463">
        <v>1</v>
      </c>
      <c r="D463" t="s">
        <v>862</v>
      </c>
      <c r="E463" t="str">
        <f t="shared" si="9"/>
        <v>1RXQ</v>
      </c>
      <c r="F463" s="218" t="s">
        <v>871</v>
      </c>
      <c r="G463" s="456"/>
      <c r="H463" s="218"/>
      <c r="I463" s="218"/>
      <c r="J463" s="218"/>
      <c r="K463" s="218"/>
      <c r="L463" s="218"/>
      <c r="M463" s="218"/>
      <c r="N463" s="344"/>
      <c r="O463" s="344"/>
      <c r="P463" s="344"/>
      <c r="Q463" s="344"/>
      <c r="R463" s="344"/>
      <c r="S463" s="344"/>
    </row>
    <row r="464" spans="3:19" ht="16.5" hidden="1" customHeight="1" x14ac:dyDescent="0.25">
      <c r="C464">
        <v>1</v>
      </c>
      <c r="D464" t="s">
        <v>864</v>
      </c>
      <c r="E464" t="str">
        <f t="shared" si="9"/>
        <v>1RXR</v>
      </c>
      <c r="F464" s="218" t="s">
        <v>873</v>
      </c>
      <c r="G464" s="456"/>
      <c r="H464" s="218"/>
      <c r="I464" s="218"/>
      <c r="J464" s="218"/>
      <c r="K464" s="218"/>
      <c r="L464" s="218"/>
      <c r="M464" s="218"/>
      <c r="N464" s="344"/>
      <c r="O464" s="344"/>
      <c r="P464" s="344"/>
      <c r="Q464" s="344"/>
      <c r="R464" s="344"/>
      <c r="S464" s="344"/>
    </row>
    <row r="465" spans="3:19" ht="16.5" hidden="1" customHeight="1" x14ac:dyDescent="0.25">
      <c r="C465">
        <v>1</v>
      </c>
      <c r="D465" t="s">
        <v>866</v>
      </c>
      <c r="E465" t="str">
        <f t="shared" si="9"/>
        <v>1RXW</v>
      </c>
      <c r="F465" s="218" t="s">
        <v>875</v>
      </c>
      <c r="G465" s="456"/>
      <c r="H465" s="218"/>
      <c r="I465" s="218"/>
      <c r="J465" s="218"/>
      <c r="K465" s="218"/>
      <c r="L465" s="218"/>
      <c r="M465" s="218"/>
      <c r="N465" s="344"/>
      <c r="O465" s="344"/>
      <c r="P465" s="344"/>
      <c r="Q465" s="344"/>
      <c r="R465" s="344"/>
      <c r="S465" s="344"/>
    </row>
    <row r="466" spans="3:19" ht="16.5" hidden="1" customHeight="1" x14ac:dyDescent="0.25">
      <c r="C466">
        <v>1</v>
      </c>
      <c r="D466" t="s">
        <v>868</v>
      </c>
      <c r="E466" t="str">
        <f t="shared" si="9"/>
        <v>1RYH</v>
      </c>
      <c r="F466" s="218" t="s">
        <v>876</v>
      </c>
      <c r="G466" s="456"/>
      <c r="H466" s="218"/>
      <c r="I466" s="218"/>
      <c r="J466" s="218"/>
      <c r="K466" s="218"/>
      <c r="L466" s="218"/>
      <c r="M466" s="218"/>
      <c r="N466" s="344"/>
      <c r="O466" s="344"/>
      <c r="P466" s="344"/>
      <c r="Q466" s="344"/>
      <c r="R466" s="344"/>
      <c r="S466" s="344"/>
    </row>
    <row r="467" spans="3:19" ht="16.5" hidden="1" customHeight="1" x14ac:dyDescent="0.25">
      <c r="C467">
        <v>1</v>
      </c>
      <c r="D467" t="s">
        <v>870</v>
      </c>
      <c r="E467" t="str">
        <f t="shared" si="9"/>
        <v>1RYJ</v>
      </c>
      <c r="F467" s="218" t="s">
        <v>877</v>
      </c>
      <c r="G467" s="456"/>
      <c r="H467" s="218"/>
      <c r="I467" s="218"/>
      <c r="J467" s="218"/>
      <c r="K467" s="218"/>
      <c r="L467" s="218"/>
      <c r="M467" s="218"/>
      <c r="N467" s="344"/>
      <c r="O467" s="344"/>
      <c r="P467" s="344"/>
      <c r="Q467" s="344"/>
      <c r="R467" s="344"/>
      <c r="S467" s="344"/>
    </row>
    <row r="468" spans="3:19" ht="16.5" hidden="1" customHeight="1" x14ac:dyDescent="0.25">
      <c r="C468">
        <v>1</v>
      </c>
      <c r="D468" t="s">
        <v>872</v>
      </c>
      <c r="E468" t="str">
        <f t="shared" si="9"/>
        <v>1RYQ</v>
      </c>
      <c r="F468" s="218" t="s">
        <v>878</v>
      </c>
      <c r="G468" s="456"/>
      <c r="H468" s="218"/>
      <c r="I468" s="218"/>
      <c r="J468" s="218"/>
      <c r="K468" s="218"/>
      <c r="L468" s="218"/>
      <c r="M468" s="218"/>
      <c r="N468" s="344"/>
      <c r="O468" s="344"/>
      <c r="P468" s="344"/>
      <c r="Q468" s="344"/>
      <c r="R468" s="344"/>
      <c r="S468" s="344"/>
    </row>
    <row r="469" spans="3:19" ht="16.5" hidden="1" customHeight="1" x14ac:dyDescent="0.25">
      <c r="C469">
        <v>1</v>
      </c>
      <c r="D469" t="s">
        <v>874</v>
      </c>
      <c r="E469" t="str">
        <f t="shared" si="9"/>
        <v>1RYR</v>
      </c>
      <c r="F469" s="218" t="s">
        <v>879</v>
      </c>
      <c r="G469" s="456"/>
      <c r="H469" s="218"/>
      <c r="I469" s="218"/>
      <c r="J469" s="218"/>
      <c r="K469" s="218"/>
      <c r="L469" s="218"/>
      <c r="M469" s="218"/>
      <c r="N469" s="344"/>
      <c r="O469" s="344"/>
      <c r="P469" s="344"/>
      <c r="Q469" s="344"/>
      <c r="R469" s="344"/>
      <c r="S469" s="344"/>
    </row>
    <row r="470" spans="3:19" ht="16.5" hidden="1" customHeight="1" x14ac:dyDescent="0.25">
      <c r="F470" s="218" t="s">
        <v>880</v>
      </c>
      <c r="G470" s="456"/>
      <c r="H470" s="218"/>
      <c r="I470" s="218"/>
      <c r="J470" s="218"/>
      <c r="K470" s="218"/>
      <c r="L470" s="218"/>
      <c r="M470" s="218"/>
      <c r="N470" s="344"/>
      <c r="O470" s="344"/>
      <c r="P470" s="344"/>
      <c r="Q470" s="344"/>
      <c r="R470" s="344"/>
      <c r="S470" s="344"/>
    </row>
    <row r="471" spans="3:19" ht="16.5" hidden="1" customHeight="1" x14ac:dyDescent="0.25">
      <c r="F471" s="218" t="s">
        <v>881</v>
      </c>
      <c r="G471" s="456"/>
      <c r="H471" s="218"/>
      <c r="I471" s="218"/>
      <c r="J471" s="218"/>
      <c r="K471" s="218"/>
      <c r="L471" s="218"/>
      <c r="M471" s="218"/>
      <c r="N471" s="344"/>
      <c r="O471" s="344"/>
      <c r="P471" s="344"/>
      <c r="Q471" s="344"/>
      <c r="R471" s="344"/>
      <c r="S471" s="344"/>
    </row>
    <row r="472" spans="3:19" ht="16.5" hidden="1" customHeight="1" x14ac:dyDescent="0.25">
      <c r="F472" s="218" t="s">
        <v>882</v>
      </c>
      <c r="G472" s="456"/>
      <c r="H472" s="218"/>
      <c r="I472" s="218"/>
      <c r="J472" s="218"/>
      <c r="K472" s="218"/>
      <c r="L472" s="218"/>
      <c r="M472" s="218"/>
      <c r="N472" s="344"/>
      <c r="O472" s="344"/>
      <c r="P472" s="344"/>
      <c r="Q472" s="344"/>
      <c r="R472" s="344"/>
      <c r="S472" s="344"/>
    </row>
    <row r="473" spans="3:19" ht="16.5" hidden="1" customHeight="1" x14ac:dyDescent="0.25">
      <c r="F473" s="218" t="s">
        <v>883</v>
      </c>
      <c r="G473" s="456"/>
      <c r="H473" s="218"/>
      <c r="I473" s="218"/>
      <c r="J473" s="218"/>
      <c r="K473" s="218"/>
      <c r="L473" s="218"/>
      <c r="M473" s="218"/>
      <c r="N473" s="344"/>
      <c r="O473" s="344"/>
      <c r="P473" s="344"/>
      <c r="Q473" s="344"/>
      <c r="R473" s="344"/>
      <c r="S473" s="344"/>
    </row>
    <row r="474" spans="3:19" ht="16.5" hidden="1" customHeight="1" x14ac:dyDescent="0.25">
      <c r="F474" s="218" t="s">
        <v>884</v>
      </c>
      <c r="G474" s="456"/>
      <c r="H474" s="218"/>
      <c r="I474" s="218"/>
      <c r="J474" s="218"/>
      <c r="K474" s="218"/>
      <c r="L474" s="218"/>
      <c r="M474" s="218"/>
      <c r="N474" s="344"/>
      <c r="O474" s="344"/>
      <c r="P474" s="344"/>
      <c r="Q474" s="344"/>
      <c r="R474" s="344"/>
      <c r="S474" s="344"/>
    </row>
    <row r="475" spans="3:19" ht="16.5" hidden="1" customHeight="1" x14ac:dyDescent="0.25">
      <c r="F475" s="218" t="s">
        <v>885</v>
      </c>
      <c r="G475" s="456"/>
      <c r="H475" s="218"/>
      <c r="I475" s="218"/>
      <c r="J475" s="218"/>
      <c r="K475" s="218"/>
      <c r="L475" s="218"/>
      <c r="M475" s="218"/>
      <c r="N475" s="344"/>
      <c r="O475" s="344"/>
      <c r="P475" s="344"/>
      <c r="Q475" s="344"/>
      <c r="R475" s="344"/>
      <c r="S475" s="344"/>
    </row>
    <row r="476" spans="3:19" ht="16.5" hidden="1" customHeight="1" x14ac:dyDescent="0.25">
      <c r="F476" s="218" t="s">
        <v>886</v>
      </c>
      <c r="G476" s="456"/>
      <c r="H476" s="218"/>
      <c r="I476" s="218"/>
      <c r="J476" s="218"/>
      <c r="K476" s="218"/>
      <c r="L476" s="218"/>
      <c r="M476" s="218"/>
      <c r="N476" s="344"/>
      <c r="O476" s="344"/>
      <c r="P476" s="344"/>
      <c r="Q476" s="344"/>
      <c r="R476" s="344"/>
      <c r="S476" s="344"/>
    </row>
    <row r="477" spans="3:19" ht="16.5" hidden="1" customHeight="1" x14ac:dyDescent="0.25">
      <c r="F477" s="218" t="s">
        <v>887</v>
      </c>
      <c r="G477" s="456"/>
      <c r="H477" s="218"/>
      <c r="I477" s="218"/>
      <c r="J477" s="218"/>
      <c r="K477" s="218"/>
      <c r="L477" s="218"/>
      <c r="M477" s="218"/>
      <c r="N477" s="344"/>
      <c r="O477" s="344"/>
      <c r="P477" s="344"/>
      <c r="Q477" s="344"/>
      <c r="R477" s="344"/>
      <c r="S477" s="344"/>
    </row>
    <row r="478" spans="3:19" ht="16.5" hidden="1" customHeight="1" x14ac:dyDescent="0.25">
      <c r="F478" s="218" t="s">
        <v>888</v>
      </c>
      <c r="G478" s="456"/>
      <c r="H478" s="218"/>
      <c r="I478" s="218"/>
      <c r="J478" s="218"/>
      <c r="K478" s="218"/>
      <c r="L478" s="218"/>
      <c r="M478" s="218"/>
      <c r="N478" s="344"/>
      <c r="O478" s="344"/>
      <c r="P478" s="344"/>
      <c r="Q478" s="344"/>
      <c r="R478" s="344"/>
      <c r="S478" s="344"/>
    </row>
    <row r="479" spans="3:19" ht="16.5" hidden="1" customHeight="1" x14ac:dyDescent="0.25">
      <c r="F479" s="218" t="s">
        <v>889</v>
      </c>
      <c r="G479" s="456"/>
      <c r="H479" s="218"/>
      <c r="I479" s="218"/>
      <c r="J479" s="218"/>
      <c r="K479" s="218"/>
      <c r="L479" s="218"/>
      <c r="M479" s="218"/>
      <c r="N479" s="344"/>
      <c r="O479" s="344"/>
      <c r="P479" s="344"/>
      <c r="Q479" s="344"/>
      <c r="R479" s="344"/>
      <c r="S479" s="344"/>
    </row>
    <row r="480" spans="3:19" ht="16.5" hidden="1" customHeight="1" x14ac:dyDescent="0.25">
      <c r="F480" s="218" t="s">
        <v>890</v>
      </c>
      <c r="G480" s="456"/>
      <c r="H480" s="218"/>
      <c r="I480" s="218"/>
      <c r="J480" s="218"/>
      <c r="K480" s="218"/>
      <c r="L480" s="218"/>
      <c r="M480" s="218"/>
      <c r="N480" s="344"/>
      <c r="O480" s="344"/>
      <c r="P480" s="344"/>
      <c r="Q480" s="344"/>
      <c r="R480" s="344"/>
      <c r="S480" s="344"/>
    </row>
    <row r="481" spans="3:19" ht="16.5" hidden="1" customHeight="1" x14ac:dyDescent="0.25">
      <c r="F481" s="218" t="s">
        <v>891</v>
      </c>
      <c r="G481" s="456"/>
      <c r="H481" s="218"/>
      <c r="I481" s="218"/>
      <c r="J481" s="218"/>
      <c r="K481" s="218"/>
      <c r="L481" s="218"/>
      <c r="M481" s="218"/>
      <c r="N481" s="344"/>
      <c r="O481" s="344"/>
      <c r="P481" s="344"/>
      <c r="Q481" s="344"/>
      <c r="R481" s="344"/>
      <c r="S481" s="344"/>
    </row>
    <row r="482" spans="3:19" ht="16.5" hidden="1" customHeight="1" x14ac:dyDescent="0.25">
      <c r="F482" s="218" t="s">
        <v>892</v>
      </c>
      <c r="G482" s="456"/>
      <c r="H482" s="218"/>
      <c r="I482" s="218"/>
      <c r="J482" s="218"/>
      <c r="K482" s="218"/>
      <c r="L482" s="218"/>
      <c r="M482" s="218"/>
      <c r="N482" s="344"/>
      <c r="O482" s="344"/>
      <c r="P482" s="344"/>
      <c r="Q482" s="344"/>
      <c r="R482" s="344"/>
      <c r="S482" s="344"/>
    </row>
    <row r="483" spans="3:19" ht="16.5" hidden="1" customHeight="1" x14ac:dyDescent="0.25">
      <c r="F483" s="218" t="s">
        <v>893</v>
      </c>
      <c r="G483" s="456"/>
      <c r="H483" s="218"/>
      <c r="I483" s="218"/>
      <c r="J483" s="218"/>
      <c r="K483" s="218"/>
      <c r="L483" s="218"/>
      <c r="M483" s="218"/>
      <c r="N483" s="344"/>
      <c r="O483" s="344"/>
      <c r="P483" s="344"/>
      <c r="Q483" s="344"/>
      <c r="R483" s="344"/>
      <c r="S483" s="344"/>
    </row>
    <row r="484" spans="3:19" ht="16.5" hidden="1" customHeight="1" x14ac:dyDescent="0.25">
      <c r="F484" s="218" t="s">
        <v>894</v>
      </c>
      <c r="G484" s="456"/>
      <c r="H484" s="218"/>
      <c r="I484" s="218"/>
      <c r="J484" s="218"/>
      <c r="K484" s="218"/>
      <c r="L484" s="218"/>
      <c r="M484" s="218"/>
      <c r="N484" s="344"/>
      <c r="O484" s="344"/>
      <c r="P484" s="344"/>
      <c r="Q484" s="344"/>
      <c r="R484" s="344"/>
      <c r="S484" s="344"/>
    </row>
    <row r="485" spans="3:19" ht="16.5" hidden="1" customHeight="1" x14ac:dyDescent="0.25">
      <c r="F485" s="218" t="s">
        <v>895</v>
      </c>
      <c r="G485" s="456"/>
      <c r="H485" s="218"/>
      <c r="I485" s="218"/>
      <c r="J485" s="218"/>
      <c r="K485" s="218"/>
      <c r="L485" s="218"/>
      <c r="M485" s="218"/>
      <c r="N485" s="344"/>
      <c r="O485" s="344"/>
      <c r="P485" s="344"/>
      <c r="Q485" s="344"/>
      <c r="R485" s="344"/>
      <c r="S485" s="344"/>
    </row>
    <row r="486" spans="3:19" ht="16.5" hidden="1" customHeight="1" x14ac:dyDescent="0.25">
      <c r="F486" s="218" t="s">
        <v>896</v>
      </c>
      <c r="G486" s="456"/>
      <c r="H486" s="218"/>
      <c r="I486" s="218"/>
      <c r="J486" s="218"/>
      <c r="K486" s="218"/>
      <c r="L486" s="218"/>
      <c r="M486" s="218"/>
      <c r="N486" s="344"/>
      <c r="O486" s="344"/>
      <c r="P486" s="344"/>
      <c r="Q486" s="344"/>
      <c r="R486" s="344"/>
      <c r="S486" s="344"/>
    </row>
    <row r="487" spans="3:19" ht="16.5" customHeight="1" x14ac:dyDescent="0.25">
      <c r="F487" s="218" t="s">
        <v>897</v>
      </c>
      <c r="G487" s="456"/>
      <c r="H487" s="218">
        <v>2</v>
      </c>
      <c r="I487" s="218">
        <v>2</v>
      </c>
      <c r="J487" s="218">
        <v>2</v>
      </c>
      <c r="K487" s="218">
        <v>2</v>
      </c>
      <c r="L487" s="218">
        <v>2</v>
      </c>
      <c r="M487" s="218">
        <v>2</v>
      </c>
      <c r="N487" s="344">
        <v>2</v>
      </c>
      <c r="O487" s="344">
        <v>2</v>
      </c>
      <c r="P487" s="344">
        <v>2</v>
      </c>
      <c r="Q487" s="344">
        <v>2</v>
      </c>
      <c r="R487" s="344">
        <v>2</v>
      </c>
      <c r="S487" s="344">
        <v>2</v>
      </c>
    </row>
    <row r="488" spans="3:19" ht="16.5" hidden="1" customHeight="1" x14ac:dyDescent="0.25">
      <c r="E488" t="str">
        <f t="shared" si="9"/>
        <v/>
      </c>
      <c r="F488" s="217" t="s">
        <v>512</v>
      </c>
      <c r="G488" s="455" t="s">
        <v>899</v>
      </c>
      <c r="H488" s="218"/>
      <c r="I488" s="218"/>
      <c r="J488" s="218"/>
      <c r="K488" s="218"/>
      <c r="L488" s="218"/>
      <c r="M488" s="218"/>
      <c r="N488" s="344"/>
      <c r="O488" s="344"/>
      <c r="P488" s="344"/>
      <c r="Q488" s="344"/>
      <c r="R488" s="344"/>
      <c r="S488" s="344"/>
    </row>
    <row r="489" spans="3:19" ht="16.5" hidden="1" customHeight="1" x14ac:dyDescent="0.25">
      <c r="C489">
        <v>2</v>
      </c>
      <c r="D489" t="s">
        <v>514</v>
      </c>
      <c r="E489" t="str">
        <f t="shared" si="9"/>
        <v>25QT</v>
      </c>
      <c r="F489" s="218" t="s">
        <v>515</v>
      </c>
      <c r="G489" s="460"/>
      <c r="H489" s="218"/>
      <c r="I489" s="218"/>
      <c r="J489" s="218"/>
      <c r="K489" s="218"/>
      <c r="L489" s="218"/>
      <c r="M489" s="218"/>
      <c r="N489" s="344"/>
      <c r="O489" s="344"/>
      <c r="P489" s="344"/>
      <c r="Q489" s="344"/>
      <c r="R489" s="344"/>
      <c r="S489" s="344"/>
    </row>
    <row r="490" spans="3:19" ht="16.5" hidden="1" customHeight="1" x14ac:dyDescent="0.25">
      <c r="C490">
        <v>2</v>
      </c>
      <c r="D490" t="s">
        <v>516</v>
      </c>
      <c r="E490" t="str">
        <f t="shared" si="9"/>
        <v>2R0A</v>
      </c>
      <c r="F490" s="218" t="s">
        <v>517</v>
      </c>
      <c r="G490" s="460"/>
      <c r="H490" s="218"/>
      <c r="I490" s="218"/>
      <c r="J490" s="218"/>
      <c r="K490" s="218"/>
      <c r="L490" s="218"/>
      <c r="M490" s="218"/>
      <c r="N490" s="344"/>
      <c r="O490" s="344"/>
      <c r="P490" s="344"/>
      <c r="Q490" s="344"/>
      <c r="R490" s="344"/>
      <c r="S490" s="344"/>
    </row>
    <row r="491" spans="3:19" ht="16.5" hidden="1" customHeight="1" x14ac:dyDescent="0.25">
      <c r="C491">
        <v>2</v>
      </c>
      <c r="D491" t="s">
        <v>518</v>
      </c>
      <c r="E491" t="str">
        <f t="shared" si="9"/>
        <v>2R0B</v>
      </c>
      <c r="F491" s="218" t="s">
        <v>519</v>
      </c>
      <c r="G491" s="460"/>
      <c r="H491" s="218"/>
      <c r="I491" s="218"/>
      <c r="J491" s="218"/>
      <c r="K491" s="218"/>
      <c r="L491" s="218"/>
      <c r="M491" s="218"/>
      <c r="N491" s="344"/>
      <c r="O491" s="344"/>
      <c r="P491" s="344"/>
      <c r="Q491" s="344"/>
      <c r="R491" s="344"/>
      <c r="S491" s="344"/>
    </row>
    <row r="492" spans="3:19" ht="16.5" hidden="1" customHeight="1" x14ac:dyDescent="0.25">
      <c r="C492">
        <v>2</v>
      </c>
      <c r="D492" t="s">
        <v>520</v>
      </c>
      <c r="E492" t="str">
        <f t="shared" si="9"/>
        <v>2R0D</v>
      </c>
      <c r="F492" s="218" t="s">
        <v>521</v>
      </c>
      <c r="G492" s="460"/>
      <c r="H492" s="218"/>
      <c r="I492" s="218"/>
      <c r="J492" s="218"/>
      <c r="K492" s="218"/>
      <c r="L492" s="218"/>
      <c r="M492" s="218"/>
      <c r="N492" s="344"/>
      <c r="O492" s="344"/>
      <c r="P492" s="344"/>
      <c r="Q492" s="344"/>
      <c r="R492" s="344"/>
      <c r="S492" s="344"/>
    </row>
    <row r="493" spans="3:19" ht="16.5" hidden="1" customHeight="1" x14ac:dyDescent="0.25">
      <c r="C493">
        <v>2</v>
      </c>
      <c r="D493" t="s">
        <v>522</v>
      </c>
      <c r="E493" t="str">
        <f t="shared" si="9"/>
        <v>2R1F</v>
      </c>
      <c r="F493" s="218" t="s">
        <v>523</v>
      </c>
      <c r="G493" s="460"/>
      <c r="H493" s="218"/>
      <c r="I493" s="218"/>
      <c r="J493" s="218"/>
      <c r="K493" s="218"/>
      <c r="L493" s="218"/>
      <c r="M493" s="218"/>
      <c r="N493" s="344"/>
      <c r="O493" s="344"/>
      <c r="P493" s="344"/>
      <c r="Q493" s="344"/>
      <c r="R493" s="344"/>
      <c r="S493" s="344"/>
    </row>
    <row r="494" spans="3:19" ht="16.5" hidden="1" customHeight="1" x14ac:dyDescent="0.25">
      <c r="C494">
        <v>2</v>
      </c>
      <c r="D494" t="s">
        <v>524</v>
      </c>
      <c r="E494" t="str">
        <f t="shared" si="9"/>
        <v>2R1H</v>
      </c>
      <c r="F494" s="218" t="s">
        <v>525</v>
      </c>
      <c r="G494" s="460"/>
      <c r="H494" s="218"/>
      <c r="I494" s="218"/>
      <c r="J494" s="218"/>
      <c r="K494" s="218"/>
      <c r="L494" s="218"/>
      <c r="M494" s="218"/>
      <c r="N494" s="344"/>
      <c r="O494" s="344"/>
      <c r="P494" s="344"/>
      <c r="Q494" s="344"/>
      <c r="R494" s="344"/>
      <c r="S494" s="344"/>
    </row>
    <row r="495" spans="3:19" ht="16.5" hidden="1" customHeight="1" x14ac:dyDescent="0.25">
      <c r="C495">
        <v>2</v>
      </c>
      <c r="D495" t="s">
        <v>526</v>
      </c>
      <c r="E495" t="str">
        <f t="shared" si="9"/>
        <v>2R1K</v>
      </c>
      <c r="F495" s="218" t="s">
        <v>527</v>
      </c>
      <c r="G495" s="460"/>
      <c r="H495" s="218"/>
      <c r="I495" s="218"/>
      <c r="J495" s="218"/>
      <c r="K495" s="218"/>
      <c r="L495" s="218"/>
      <c r="M495" s="218"/>
      <c r="N495" s="344"/>
      <c r="O495" s="344"/>
      <c r="P495" s="344"/>
      <c r="Q495" s="344"/>
      <c r="R495" s="344"/>
      <c r="S495" s="344"/>
    </row>
    <row r="496" spans="3:19" ht="16.5" hidden="1" customHeight="1" x14ac:dyDescent="0.25">
      <c r="C496">
        <v>2</v>
      </c>
      <c r="D496" t="s">
        <v>528</v>
      </c>
      <c r="E496" t="str">
        <f t="shared" si="9"/>
        <v>2RA2</v>
      </c>
      <c r="F496" s="218" t="s">
        <v>529</v>
      </c>
      <c r="G496" s="460"/>
      <c r="H496" s="218"/>
      <c r="I496" s="218"/>
      <c r="J496" s="218"/>
      <c r="K496" s="218"/>
      <c r="L496" s="218"/>
      <c r="M496" s="218"/>
      <c r="N496" s="344"/>
      <c r="O496" s="344"/>
      <c r="P496" s="344"/>
      <c r="Q496" s="344"/>
      <c r="R496" s="344"/>
      <c r="S496" s="344"/>
    </row>
    <row r="497" spans="3:19" ht="16.5" hidden="1" customHeight="1" x14ac:dyDescent="0.25">
      <c r="C497">
        <v>2</v>
      </c>
      <c r="D497" t="s">
        <v>530</v>
      </c>
      <c r="E497" t="str">
        <f t="shared" si="9"/>
        <v>2RA3</v>
      </c>
      <c r="F497" s="218" t="s">
        <v>531</v>
      </c>
      <c r="G497" s="460"/>
      <c r="H497" s="218"/>
      <c r="I497" s="218"/>
      <c r="J497" s="218"/>
      <c r="K497" s="218"/>
      <c r="L497" s="218"/>
      <c r="M497" s="218"/>
      <c r="N497" s="344"/>
      <c r="O497" s="344"/>
      <c r="P497" s="344"/>
      <c r="Q497" s="344"/>
      <c r="R497" s="344"/>
      <c r="S497" s="344"/>
    </row>
    <row r="498" spans="3:19" ht="16.5" hidden="1" customHeight="1" x14ac:dyDescent="0.25">
      <c r="C498">
        <v>2</v>
      </c>
      <c r="D498" t="s">
        <v>532</v>
      </c>
      <c r="E498" t="str">
        <f t="shared" si="9"/>
        <v>2RA4</v>
      </c>
      <c r="F498" s="218" t="s">
        <v>533</v>
      </c>
      <c r="G498" s="460"/>
      <c r="H498" s="218"/>
      <c r="I498" s="218"/>
      <c r="J498" s="218"/>
      <c r="K498" s="218"/>
      <c r="L498" s="218"/>
      <c r="M498" s="218"/>
      <c r="N498" s="344"/>
      <c r="O498" s="344"/>
      <c r="P498" s="344"/>
      <c r="Q498" s="344"/>
      <c r="R498" s="344"/>
      <c r="S498" s="344"/>
    </row>
    <row r="499" spans="3:19" ht="16.5" hidden="1" customHeight="1" x14ac:dyDescent="0.25">
      <c r="C499">
        <v>2</v>
      </c>
      <c r="D499" t="s">
        <v>534</v>
      </c>
      <c r="E499" t="str">
        <f t="shared" si="9"/>
        <v>2RA7</v>
      </c>
      <c r="F499" s="218" t="s">
        <v>535</v>
      </c>
      <c r="G499" s="460"/>
      <c r="H499" s="218"/>
      <c r="I499" s="218"/>
      <c r="J499" s="218"/>
      <c r="K499" s="218"/>
      <c r="L499" s="218"/>
      <c r="M499" s="218"/>
      <c r="N499" s="344"/>
      <c r="O499" s="344"/>
      <c r="P499" s="344"/>
      <c r="Q499" s="344"/>
      <c r="R499" s="344"/>
      <c r="S499" s="344"/>
    </row>
    <row r="500" spans="3:19" ht="16.5" hidden="1" customHeight="1" x14ac:dyDescent="0.25">
      <c r="C500">
        <v>2</v>
      </c>
      <c r="D500" t="s">
        <v>536</v>
      </c>
      <c r="E500" t="str">
        <f t="shared" si="9"/>
        <v>2RA9</v>
      </c>
      <c r="F500" s="218" t="s">
        <v>537</v>
      </c>
      <c r="G500" s="460"/>
      <c r="H500" s="218"/>
      <c r="I500" s="218"/>
      <c r="J500" s="218"/>
      <c r="K500" s="218"/>
      <c r="L500" s="218"/>
      <c r="M500" s="218"/>
      <c r="N500" s="344"/>
      <c r="O500" s="344"/>
      <c r="P500" s="344"/>
      <c r="Q500" s="344"/>
      <c r="R500" s="344"/>
      <c r="S500" s="344"/>
    </row>
    <row r="501" spans="3:19" ht="16.5" hidden="1" customHeight="1" x14ac:dyDescent="0.25">
      <c r="C501">
        <v>2</v>
      </c>
      <c r="D501" t="s">
        <v>538</v>
      </c>
      <c r="E501" t="str">
        <f t="shared" si="9"/>
        <v>2RAE</v>
      </c>
      <c r="F501" s="218" t="s">
        <v>539</v>
      </c>
      <c r="G501" s="460"/>
      <c r="H501" s="218"/>
      <c r="I501" s="218"/>
      <c r="J501" s="218"/>
      <c r="K501" s="218"/>
      <c r="L501" s="218"/>
      <c r="M501" s="218"/>
      <c r="N501" s="344"/>
      <c r="O501" s="344"/>
      <c r="P501" s="344"/>
      <c r="Q501" s="344"/>
      <c r="R501" s="344"/>
      <c r="S501" s="344"/>
    </row>
    <row r="502" spans="3:19" ht="16.5" hidden="1" customHeight="1" x14ac:dyDescent="0.25">
      <c r="C502">
        <v>2</v>
      </c>
      <c r="D502" t="s">
        <v>540</v>
      </c>
      <c r="E502" t="str">
        <f t="shared" si="9"/>
        <v>2RAJ</v>
      </c>
      <c r="F502" s="218" t="s">
        <v>541</v>
      </c>
      <c r="G502" s="460"/>
      <c r="H502" s="218"/>
      <c r="I502" s="218"/>
      <c r="J502" s="218"/>
      <c r="K502" s="218"/>
      <c r="L502" s="218"/>
      <c r="M502" s="218"/>
      <c r="N502" s="344"/>
      <c r="O502" s="344"/>
      <c r="P502" s="344"/>
      <c r="Q502" s="344"/>
      <c r="R502" s="344"/>
      <c r="S502" s="344"/>
    </row>
    <row r="503" spans="3:19" ht="16.5" hidden="1" customHeight="1" x14ac:dyDescent="0.25">
      <c r="C503">
        <v>2</v>
      </c>
      <c r="D503" t="s">
        <v>542</v>
      </c>
      <c r="E503" t="str">
        <f t="shared" si="9"/>
        <v>2RAL</v>
      </c>
      <c r="F503" s="218" t="s">
        <v>543</v>
      </c>
      <c r="G503" s="460"/>
      <c r="H503" s="218"/>
      <c r="I503" s="218"/>
      <c r="J503" s="218"/>
      <c r="K503" s="218"/>
      <c r="L503" s="218"/>
      <c r="M503" s="218"/>
      <c r="N503" s="344"/>
      <c r="O503" s="344"/>
      <c r="P503" s="344"/>
      <c r="Q503" s="344"/>
      <c r="R503" s="344"/>
      <c r="S503" s="344"/>
    </row>
    <row r="504" spans="3:19" ht="16.5" hidden="1" customHeight="1" x14ac:dyDescent="0.25">
      <c r="F504" s="218" t="s">
        <v>545</v>
      </c>
      <c r="G504" s="460"/>
      <c r="H504" s="218"/>
      <c r="I504" s="218"/>
      <c r="J504" s="218"/>
      <c r="K504" s="218"/>
      <c r="L504" s="218"/>
      <c r="M504" s="218"/>
      <c r="N504" s="344"/>
      <c r="O504" s="344"/>
      <c r="P504" s="344"/>
      <c r="Q504" s="344"/>
      <c r="R504" s="344"/>
      <c r="S504" s="344"/>
    </row>
    <row r="505" spans="3:19" ht="16.5" hidden="1" customHeight="1" x14ac:dyDescent="0.25">
      <c r="F505" s="218" t="s">
        <v>547</v>
      </c>
      <c r="G505" s="460"/>
      <c r="H505" s="218"/>
      <c r="I505" s="218"/>
      <c r="J505" s="218"/>
      <c r="K505" s="218"/>
      <c r="L505" s="218"/>
      <c r="M505" s="218"/>
      <c r="N505" s="344"/>
      <c r="O505" s="344"/>
      <c r="P505" s="344"/>
      <c r="Q505" s="344"/>
      <c r="R505" s="344"/>
      <c r="S505" s="344"/>
    </row>
    <row r="506" spans="3:19" ht="16.5" hidden="1" customHeight="1" x14ac:dyDescent="0.25">
      <c r="F506" s="218" t="s">
        <v>549</v>
      </c>
      <c r="G506" s="460"/>
      <c r="H506" s="218"/>
      <c r="I506" s="218"/>
      <c r="J506" s="218"/>
      <c r="K506" s="218"/>
      <c r="L506" s="218"/>
      <c r="M506" s="218"/>
      <c r="N506" s="344"/>
      <c r="O506" s="344"/>
      <c r="P506" s="344"/>
      <c r="Q506" s="344"/>
      <c r="R506" s="344"/>
      <c r="S506" s="344"/>
    </row>
    <row r="507" spans="3:19" ht="16.5" hidden="1" customHeight="1" x14ac:dyDescent="0.25">
      <c r="F507" s="218" t="s">
        <v>551</v>
      </c>
      <c r="G507" s="460"/>
      <c r="H507" s="218"/>
      <c r="I507" s="218"/>
      <c r="J507" s="218"/>
      <c r="K507" s="218"/>
      <c r="L507" s="218"/>
      <c r="M507" s="218"/>
      <c r="N507" s="344"/>
      <c r="O507" s="344"/>
      <c r="P507" s="344"/>
      <c r="Q507" s="344"/>
      <c r="R507" s="344"/>
      <c r="S507" s="344"/>
    </row>
    <row r="508" spans="3:19" ht="16.5" hidden="1" customHeight="1" x14ac:dyDescent="0.25">
      <c r="C508">
        <v>2</v>
      </c>
      <c r="D508" t="s">
        <v>544</v>
      </c>
      <c r="E508" t="str">
        <f t="shared" si="9"/>
        <v>2RAN</v>
      </c>
      <c r="F508" s="218" t="s">
        <v>553</v>
      </c>
      <c r="G508" s="460"/>
      <c r="H508" s="218"/>
      <c r="I508" s="218"/>
      <c r="J508" s="218"/>
      <c r="K508" s="218"/>
      <c r="L508" s="218"/>
      <c r="M508" s="218"/>
      <c r="N508" s="344"/>
      <c r="O508" s="344"/>
      <c r="P508" s="344"/>
      <c r="Q508" s="344"/>
      <c r="R508" s="344"/>
      <c r="S508" s="344"/>
    </row>
    <row r="509" spans="3:19" ht="16.5" hidden="1" customHeight="1" x14ac:dyDescent="0.25">
      <c r="C509">
        <v>2</v>
      </c>
      <c r="D509" t="s">
        <v>546</v>
      </c>
      <c r="E509" t="str">
        <f t="shared" si="9"/>
        <v>2RAP</v>
      </c>
      <c r="F509" s="218" t="s">
        <v>555</v>
      </c>
      <c r="G509" s="460"/>
      <c r="H509" s="218"/>
      <c r="I509" s="218"/>
      <c r="J509" s="218"/>
      <c r="K509" s="218"/>
      <c r="L509" s="218"/>
      <c r="M509" s="218"/>
      <c r="N509" s="344"/>
      <c r="O509" s="344"/>
      <c r="P509" s="344"/>
      <c r="Q509" s="344"/>
      <c r="R509" s="344"/>
      <c r="S509" s="344"/>
    </row>
    <row r="510" spans="3:19" ht="16.5" hidden="1" customHeight="1" x14ac:dyDescent="0.25">
      <c r="C510">
        <v>2</v>
      </c>
      <c r="D510" t="s">
        <v>548</v>
      </c>
      <c r="E510" t="str">
        <f t="shared" si="9"/>
        <v>2RAS</v>
      </c>
      <c r="F510" s="218" t="s">
        <v>557</v>
      </c>
      <c r="G510" s="460"/>
      <c r="H510" s="218"/>
      <c r="I510" s="218"/>
      <c r="J510" s="218"/>
      <c r="K510" s="218"/>
      <c r="L510" s="218"/>
      <c r="M510" s="218"/>
      <c r="N510" s="344"/>
      <c r="O510" s="344"/>
      <c r="P510" s="344"/>
      <c r="Q510" s="344"/>
      <c r="R510" s="344"/>
      <c r="S510" s="344"/>
    </row>
    <row r="511" spans="3:19" ht="16.5" hidden="1" customHeight="1" x14ac:dyDescent="0.25">
      <c r="C511">
        <v>2</v>
      </c>
      <c r="D511" t="s">
        <v>550</v>
      </c>
      <c r="E511" t="str">
        <f t="shared" si="9"/>
        <v>2RAX</v>
      </c>
      <c r="F511" s="218" t="s">
        <v>559</v>
      </c>
      <c r="G511" s="460"/>
      <c r="H511" s="218"/>
      <c r="I511" s="218"/>
      <c r="J511" s="218"/>
      <c r="K511" s="218"/>
      <c r="L511" s="218"/>
      <c r="M511" s="218"/>
      <c r="N511" s="344"/>
      <c r="O511" s="344"/>
      <c r="P511" s="344"/>
      <c r="Q511" s="344"/>
      <c r="R511" s="344"/>
      <c r="S511" s="344"/>
    </row>
    <row r="512" spans="3:19" ht="16.5" hidden="1" customHeight="1" x14ac:dyDescent="0.25">
      <c r="C512">
        <v>2</v>
      </c>
      <c r="D512" t="s">
        <v>552</v>
      </c>
      <c r="E512" t="str">
        <f t="shared" ref="E512:E575" si="10">C512&amp;D512</f>
        <v>2RBA</v>
      </c>
      <c r="F512" s="218" t="s">
        <v>561</v>
      </c>
      <c r="G512" s="460"/>
      <c r="H512" s="218"/>
      <c r="I512" s="218"/>
      <c r="J512" s="218"/>
      <c r="K512" s="218"/>
      <c r="L512" s="218"/>
      <c r="M512" s="218"/>
      <c r="N512" s="344"/>
      <c r="O512" s="344"/>
      <c r="P512" s="344"/>
      <c r="Q512" s="344"/>
      <c r="R512" s="344"/>
      <c r="S512" s="344"/>
    </row>
    <row r="513" spans="3:19" ht="16.5" hidden="1" customHeight="1" x14ac:dyDescent="0.25">
      <c r="C513">
        <v>2</v>
      </c>
      <c r="D513" t="s">
        <v>554</v>
      </c>
      <c r="E513" t="str">
        <f t="shared" si="10"/>
        <v>2RBB</v>
      </c>
      <c r="F513" s="218" t="s">
        <v>563</v>
      </c>
      <c r="G513" s="460"/>
      <c r="H513" s="218"/>
      <c r="I513" s="218"/>
      <c r="J513" s="218"/>
      <c r="K513" s="218"/>
      <c r="L513" s="218"/>
      <c r="M513" s="218"/>
      <c r="N513" s="344"/>
      <c r="O513" s="344"/>
      <c r="P513" s="344"/>
      <c r="Q513" s="344"/>
      <c r="R513" s="344"/>
      <c r="S513" s="344"/>
    </row>
    <row r="514" spans="3:19" ht="16.5" hidden="1" customHeight="1" x14ac:dyDescent="0.25">
      <c r="C514">
        <v>2</v>
      </c>
      <c r="D514" t="s">
        <v>556</v>
      </c>
      <c r="E514" t="str">
        <f t="shared" si="10"/>
        <v>2RBD</v>
      </c>
      <c r="F514" s="218" t="s">
        <v>565</v>
      </c>
      <c r="G514" s="460"/>
      <c r="H514" s="218"/>
      <c r="I514" s="218"/>
      <c r="J514" s="218"/>
      <c r="K514" s="218"/>
      <c r="L514" s="218"/>
      <c r="M514" s="218"/>
      <c r="N514" s="344"/>
      <c r="O514" s="344"/>
      <c r="P514" s="344"/>
      <c r="Q514" s="344"/>
      <c r="R514" s="344"/>
      <c r="S514" s="344"/>
    </row>
    <row r="515" spans="3:19" ht="16.5" hidden="1" customHeight="1" x14ac:dyDescent="0.25">
      <c r="C515">
        <v>2</v>
      </c>
      <c r="D515" t="s">
        <v>558</v>
      </c>
      <c r="E515" t="str">
        <f t="shared" si="10"/>
        <v>2RBF</v>
      </c>
      <c r="F515" s="218" t="s">
        <v>567</v>
      </c>
      <c r="G515" s="460"/>
      <c r="H515" s="218"/>
      <c r="I515" s="218"/>
      <c r="J515" s="218"/>
      <c r="K515" s="218"/>
      <c r="L515" s="218"/>
      <c r="M515" s="218"/>
      <c r="N515" s="344"/>
      <c r="O515" s="344"/>
      <c r="P515" s="344"/>
      <c r="Q515" s="344"/>
      <c r="R515" s="344"/>
      <c r="S515" s="344"/>
    </row>
    <row r="516" spans="3:19" ht="16.5" hidden="1" customHeight="1" x14ac:dyDescent="0.25">
      <c r="C516">
        <v>2</v>
      </c>
      <c r="D516" t="s">
        <v>560</v>
      </c>
      <c r="E516" t="str">
        <f t="shared" si="10"/>
        <v>2RBK</v>
      </c>
      <c r="F516" s="218" t="s">
        <v>569</v>
      </c>
      <c r="G516" s="460"/>
      <c r="H516" s="218"/>
      <c r="I516" s="218"/>
      <c r="J516" s="218"/>
      <c r="K516" s="218"/>
      <c r="L516" s="218"/>
      <c r="M516" s="218"/>
      <c r="N516" s="344"/>
      <c r="O516" s="344"/>
      <c r="P516" s="344"/>
      <c r="Q516" s="344"/>
      <c r="R516" s="344"/>
      <c r="S516" s="344"/>
    </row>
    <row r="517" spans="3:19" ht="16.5" hidden="1" customHeight="1" x14ac:dyDescent="0.25">
      <c r="C517">
        <v>2</v>
      </c>
      <c r="D517" t="s">
        <v>562</v>
      </c>
      <c r="E517" t="str">
        <f t="shared" si="10"/>
        <v>2RBL</v>
      </c>
      <c r="F517" s="218" t="s">
        <v>571</v>
      </c>
      <c r="G517" s="460"/>
      <c r="H517" s="218"/>
      <c r="I517" s="218"/>
      <c r="J517" s="218"/>
      <c r="K517" s="218"/>
      <c r="L517" s="218"/>
      <c r="M517" s="218"/>
      <c r="N517" s="344"/>
      <c r="O517" s="344"/>
      <c r="P517" s="344"/>
      <c r="Q517" s="344"/>
      <c r="R517" s="344"/>
      <c r="S517" s="344"/>
    </row>
    <row r="518" spans="3:19" ht="16.5" hidden="1" customHeight="1" x14ac:dyDescent="0.25">
      <c r="C518">
        <v>2</v>
      </c>
      <c r="D518" t="s">
        <v>564</v>
      </c>
      <c r="E518" t="str">
        <f t="shared" si="10"/>
        <v>2RBN</v>
      </c>
      <c r="F518" s="218" t="s">
        <v>573</v>
      </c>
      <c r="G518" s="460"/>
      <c r="H518" s="218"/>
      <c r="I518" s="218"/>
      <c r="J518" s="218"/>
      <c r="K518" s="218"/>
      <c r="L518" s="218"/>
      <c r="M518" s="218"/>
      <c r="N518" s="344"/>
      <c r="O518" s="344"/>
      <c r="P518" s="344"/>
      <c r="Q518" s="344"/>
      <c r="R518" s="344"/>
      <c r="S518" s="344"/>
    </row>
    <row r="519" spans="3:19" ht="16.5" hidden="1" customHeight="1" x14ac:dyDescent="0.25">
      <c r="C519">
        <v>2</v>
      </c>
      <c r="D519" t="s">
        <v>566</v>
      </c>
      <c r="E519" t="str">
        <f t="shared" si="10"/>
        <v>2RBQ</v>
      </c>
      <c r="F519" s="218" t="s">
        <v>575</v>
      </c>
      <c r="G519" s="460"/>
      <c r="H519" s="218"/>
      <c r="I519" s="218"/>
      <c r="J519" s="218"/>
      <c r="K519" s="218"/>
      <c r="L519" s="218"/>
      <c r="M519" s="218"/>
      <c r="N519" s="344"/>
      <c r="O519" s="344"/>
      <c r="P519" s="344"/>
      <c r="Q519" s="344"/>
      <c r="R519" s="344"/>
      <c r="S519" s="344"/>
    </row>
    <row r="520" spans="3:19" ht="16.5" hidden="1" customHeight="1" x14ac:dyDescent="0.25">
      <c r="C520">
        <v>2</v>
      </c>
      <c r="D520" t="s">
        <v>568</v>
      </c>
      <c r="E520" t="str">
        <f t="shared" si="10"/>
        <v>2RBS</v>
      </c>
      <c r="F520" s="218" t="s">
        <v>577</v>
      </c>
      <c r="G520" s="460"/>
      <c r="H520" s="218"/>
      <c r="I520" s="218"/>
      <c r="J520" s="218"/>
      <c r="K520" s="218"/>
      <c r="L520" s="218"/>
      <c r="M520" s="218"/>
      <c r="N520" s="344"/>
      <c r="O520" s="344"/>
      <c r="P520" s="344"/>
      <c r="Q520" s="344"/>
      <c r="R520" s="344"/>
      <c r="S520" s="344"/>
    </row>
    <row r="521" spans="3:19" ht="16.5" hidden="1" customHeight="1" x14ac:dyDescent="0.25">
      <c r="C521">
        <v>2</v>
      </c>
      <c r="D521" t="s">
        <v>570</v>
      </c>
      <c r="E521" t="str">
        <f t="shared" si="10"/>
        <v>2RBT</v>
      </c>
      <c r="F521" s="218" t="s">
        <v>579</v>
      </c>
      <c r="G521" s="460"/>
      <c r="H521" s="218"/>
      <c r="I521" s="218"/>
      <c r="J521" s="218"/>
      <c r="K521" s="218"/>
      <c r="L521" s="218"/>
      <c r="M521" s="218"/>
      <c r="N521" s="344"/>
      <c r="O521" s="344"/>
      <c r="P521" s="344"/>
      <c r="Q521" s="344"/>
      <c r="R521" s="344"/>
      <c r="S521" s="344"/>
    </row>
    <row r="522" spans="3:19" ht="16.5" hidden="1" customHeight="1" x14ac:dyDescent="0.25">
      <c r="C522">
        <v>2</v>
      </c>
      <c r="D522" t="s">
        <v>572</v>
      </c>
      <c r="E522" t="str">
        <f t="shared" si="10"/>
        <v>2RBV</v>
      </c>
      <c r="F522" s="218" t="s">
        <v>581</v>
      </c>
      <c r="G522" s="460"/>
      <c r="H522" s="218"/>
      <c r="I522" s="218"/>
      <c r="J522" s="218"/>
      <c r="K522" s="218"/>
      <c r="L522" s="218"/>
      <c r="M522" s="218"/>
      <c r="N522" s="344"/>
      <c r="O522" s="344"/>
      <c r="P522" s="344"/>
      <c r="Q522" s="344"/>
      <c r="R522" s="344"/>
      <c r="S522" s="344"/>
    </row>
    <row r="523" spans="3:19" ht="16.5" hidden="1" customHeight="1" x14ac:dyDescent="0.25">
      <c r="C523">
        <v>2</v>
      </c>
      <c r="D523" t="s">
        <v>574</v>
      </c>
      <c r="E523" t="str">
        <f t="shared" si="10"/>
        <v>2RBZ</v>
      </c>
      <c r="F523" s="218" t="s">
        <v>583</v>
      </c>
      <c r="G523" s="460"/>
      <c r="H523" s="218"/>
      <c r="I523" s="218"/>
      <c r="J523" s="218"/>
      <c r="K523" s="218"/>
      <c r="L523" s="218"/>
      <c r="M523" s="218"/>
      <c r="N523" s="344"/>
      <c r="O523" s="344"/>
      <c r="P523" s="344"/>
      <c r="Q523" s="344"/>
      <c r="R523" s="344"/>
      <c r="S523" s="344"/>
    </row>
    <row r="524" spans="3:19" ht="16.5" hidden="1" customHeight="1" x14ac:dyDescent="0.25">
      <c r="C524">
        <v>2</v>
      </c>
      <c r="D524" t="s">
        <v>576</v>
      </c>
      <c r="E524" t="str">
        <f t="shared" si="10"/>
        <v>2RC1</v>
      </c>
      <c r="F524" s="218" t="s">
        <v>585</v>
      </c>
      <c r="G524" s="460"/>
      <c r="H524" s="218"/>
      <c r="I524" s="218"/>
      <c r="J524" s="218"/>
      <c r="K524" s="218"/>
      <c r="L524" s="218"/>
      <c r="M524" s="218"/>
      <c r="N524" s="344"/>
      <c r="O524" s="344"/>
      <c r="P524" s="344"/>
      <c r="Q524" s="344"/>
      <c r="R524" s="344"/>
      <c r="S524" s="344"/>
    </row>
    <row r="525" spans="3:19" ht="16.5" hidden="1" customHeight="1" x14ac:dyDescent="0.25">
      <c r="C525">
        <v>2</v>
      </c>
      <c r="D525" t="s">
        <v>578</v>
      </c>
      <c r="E525" t="str">
        <f t="shared" si="10"/>
        <v>2RC3</v>
      </c>
      <c r="F525" s="218" t="s">
        <v>587</v>
      </c>
      <c r="G525" s="460"/>
      <c r="H525" s="218"/>
      <c r="I525" s="218"/>
      <c r="J525" s="218"/>
      <c r="K525" s="218"/>
      <c r="L525" s="218"/>
      <c r="M525" s="218"/>
      <c r="N525" s="344"/>
      <c r="O525" s="344"/>
      <c r="P525" s="344"/>
      <c r="Q525" s="344"/>
      <c r="R525" s="344"/>
      <c r="S525" s="344"/>
    </row>
    <row r="526" spans="3:19" ht="16.5" hidden="1" customHeight="1" x14ac:dyDescent="0.25">
      <c r="C526">
        <v>2</v>
      </c>
      <c r="D526" t="s">
        <v>580</v>
      </c>
      <c r="E526" t="str">
        <f t="shared" si="10"/>
        <v>2RC9</v>
      </c>
      <c r="F526" s="218" t="s">
        <v>589</v>
      </c>
      <c r="G526" s="460"/>
      <c r="H526" s="218"/>
      <c r="I526" s="218"/>
      <c r="J526" s="218"/>
      <c r="K526" s="218"/>
      <c r="L526" s="218"/>
      <c r="M526" s="218"/>
      <c r="N526" s="344"/>
      <c r="O526" s="344"/>
      <c r="P526" s="344"/>
      <c r="Q526" s="344"/>
      <c r="R526" s="344"/>
      <c r="S526" s="344"/>
    </row>
    <row r="527" spans="3:19" ht="16.5" hidden="1" customHeight="1" x14ac:dyDescent="0.25">
      <c r="C527">
        <v>2</v>
      </c>
      <c r="D527" t="s">
        <v>582</v>
      </c>
      <c r="E527" t="str">
        <f t="shared" si="10"/>
        <v>2RCB</v>
      </c>
      <c r="F527" s="218" t="s">
        <v>591</v>
      </c>
      <c r="G527" s="460"/>
      <c r="H527" s="218"/>
      <c r="I527" s="218"/>
      <c r="J527" s="218"/>
      <c r="K527" s="218"/>
      <c r="L527" s="218"/>
      <c r="M527" s="218"/>
      <c r="N527" s="344"/>
      <c r="O527" s="344"/>
      <c r="P527" s="344"/>
      <c r="Q527" s="344"/>
      <c r="R527" s="344"/>
      <c r="S527" s="344"/>
    </row>
    <row r="528" spans="3:19" ht="16.5" hidden="1" customHeight="1" x14ac:dyDescent="0.25">
      <c r="C528">
        <v>2</v>
      </c>
      <c r="D528" t="s">
        <v>584</v>
      </c>
      <c r="E528" t="str">
        <f t="shared" si="10"/>
        <v>2RCC</v>
      </c>
      <c r="F528" s="218" t="s">
        <v>593</v>
      </c>
      <c r="G528" s="460"/>
      <c r="H528" s="218"/>
      <c r="I528" s="218"/>
      <c r="J528" s="218"/>
      <c r="K528" s="218"/>
      <c r="L528" s="218"/>
      <c r="M528" s="218"/>
      <c r="N528" s="344"/>
      <c r="O528" s="344"/>
      <c r="P528" s="344"/>
      <c r="Q528" s="344"/>
      <c r="R528" s="344"/>
      <c r="S528" s="344"/>
    </row>
    <row r="529" spans="3:19" ht="16.5" hidden="1" customHeight="1" x14ac:dyDescent="0.25">
      <c r="C529">
        <v>2</v>
      </c>
      <c r="D529" t="s">
        <v>586</v>
      </c>
      <c r="E529" t="str">
        <f t="shared" si="10"/>
        <v>2RCD</v>
      </c>
      <c r="F529" s="218" t="s">
        <v>595</v>
      </c>
      <c r="G529" s="460"/>
      <c r="H529" s="218"/>
      <c r="I529" s="218"/>
      <c r="J529" s="218"/>
      <c r="K529" s="218"/>
      <c r="L529" s="218"/>
      <c r="M529" s="218"/>
      <c r="N529" s="344"/>
      <c r="O529" s="344"/>
      <c r="P529" s="344"/>
      <c r="Q529" s="344"/>
      <c r="R529" s="344"/>
      <c r="S529" s="344"/>
    </row>
    <row r="530" spans="3:19" ht="16.5" hidden="1" customHeight="1" x14ac:dyDescent="0.25">
      <c r="C530">
        <v>2</v>
      </c>
      <c r="D530" t="s">
        <v>588</v>
      </c>
      <c r="E530" t="str">
        <f t="shared" si="10"/>
        <v>2RCF</v>
      </c>
      <c r="F530" s="218" t="s">
        <v>597</v>
      </c>
      <c r="G530" s="460"/>
      <c r="H530" s="218"/>
      <c r="I530" s="218"/>
      <c r="J530" s="218"/>
      <c r="K530" s="218"/>
      <c r="L530" s="218"/>
      <c r="M530" s="218"/>
      <c r="N530" s="344"/>
      <c r="O530" s="344"/>
      <c r="P530" s="344"/>
      <c r="Q530" s="344"/>
      <c r="R530" s="344"/>
      <c r="S530" s="344"/>
    </row>
    <row r="531" spans="3:19" ht="16.5" hidden="1" customHeight="1" x14ac:dyDescent="0.25">
      <c r="C531">
        <v>2</v>
      </c>
      <c r="D531" t="s">
        <v>590</v>
      </c>
      <c r="E531" t="str">
        <f t="shared" si="10"/>
        <v>2RCU</v>
      </c>
      <c r="F531" s="218" t="s">
        <v>599</v>
      </c>
      <c r="G531" s="460"/>
      <c r="H531" s="218"/>
      <c r="I531" s="218"/>
      <c r="J531" s="218"/>
      <c r="K531" s="218"/>
      <c r="L531" s="218"/>
      <c r="M531" s="218"/>
      <c r="N531" s="344"/>
      <c r="O531" s="344"/>
      <c r="P531" s="344"/>
      <c r="Q531" s="344"/>
      <c r="R531" s="344"/>
      <c r="S531" s="344"/>
    </row>
    <row r="532" spans="3:19" ht="16.5" hidden="1" customHeight="1" x14ac:dyDescent="0.25">
      <c r="C532">
        <v>2</v>
      </c>
      <c r="D532" t="s">
        <v>592</v>
      </c>
      <c r="E532" t="str">
        <f t="shared" si="10"/>
        <v>2RCX</v>
      </c>
      <c r="F532" s="218" t="s">
        <v>601</v>
      </c>
      <c r="G532" s="460"/>
      <c r="H532" s="218"/>
      <c r="I532" s="218"/>
      <c r="J532" s="218"/>
      <c r="K532" s="218"/>
      <c r="L532" s="218"/>
      <c r="M532" s="218"/>
      <c r="N532" s="344"/>
      <c r="O532" s="344"/>
      <c r="P532" s="344"/>
      <c r="Q532" s="344"/>
      <c r="R532" s="344"/>
      <c r="S532" s="344"/>
    </row>
    <row r="533" spans="3:19" ht="16.5" hidden="1" customHeight="1" x14ac:dyDescent="0.25">
      <c r="C533">
        <v>2</v>
      </c>
      <c r="D533" t="s">
        <v>594</v>
      </c>
      <c r="E533" t="str">
        <f t="shared" si="10"/>
        <v>2RD1</v>
      </c>
      <c r="F533" s="218" t="s">
        <v>603</v>
      </c>
      <c r="G533" s="460"/>
      <c r="H533" s="218"/>
      <c r="I533" s="218"/>
      <c r="J533" s="218"/>
      <c r="K533" s="218"/>
      <c r="L533" s="218"/>
      <c r="M533" s="218"/>
      <c r="N533" s="344"/>
      <c r="O533" s="344"/>
      <c r="P533" s="344"/>
      <c r="Q533" s="344"/>
      <c r="R533" s="344"/>
      <c r="S533" s="344"/>
    </row>
    <row r="534" spans="3:19" ht="16.5" hidden="1" customHeight="1" x14ac:dyDescent="0.25">
      <c r="C534">
        <v>2</v>
      </c>
      <c r="D534" t="s">
        <v>596</v>
      </c>
      <c r="E534" t="str">
        <f t="shared" si="10"/>
        <v>2RD3</v>
      </c>
      <c r="F534" s="218" t="s">
        <v>605</v>
      </c>
      <c r="G534" s="460"/>
      <c r="H534" s="218"/>
      <c r="I534" s="218"/>
      <c r="J534" s="218"/>
      <c r="K534" s="218"/>
      <c r="L534" s="218"/>
      <c r="M534" s="218"/>
      <c r="N534" s="344"/>
      <c r="O534" s="344"/>
      <c r="P534" s="344"/>
      <c r="Q534" s="344"/>
      <c r="R534" s="344"/>
      <c r="S534" s="344"/>
    </row>
    <row r="535" spans="3:19" ht="16.5" hidden="1" customHeight="1" x14ac:dyDescent="0.25">
      <c r="C535">
        <v>2</v>
      </c>
      <c r="D535" t="s">
        <v>598</v>
      </c>
      <c r="E535" t="str">
        <f t="shared" si="10"/>
        <v>2RD7</v>
      </c>
      <c r="F535" s="218" t="s">
        <v>607</v>
      </c>
      <c r="G535" s="460"/>
      <c r="H535" s="218"/>
      <c r="I535" s="218"/>
      <c r="J535" s="218"/>
      <c r="K535" s="218"/>
      <c r="L535" s="218"/>
      <c r="M535" s="218"/>
      <c r="N535" s="344"/>
      <c r="O535" s="344"/>
      <c r="P535" s="344"/>
      <c r="Q535" s="344"/>
      <c r="R535" s="344"/>
      <c r="S535" s="344"/>
    </row>
    <row r="536" spans="3:19" ht="16.5" hidden="1" customHeight="1" x14ac:dyDescent="0.25">
      <c r="C536">
        <v>2</v>
      </c>
      <c r="D536" t="s">
        <v>600</v>
      </c>
      <c r="E536" t="str">
        <f t="shared" si="10"/>
        <v>2RD8</v>
      </c>
      <c r="F536" s="218" t="s">
        <v>609</v>
      </c>
      <c r="G536" s="460"/>
      <c r="H536" s="218"/>
      <c r="I536" s="218"/>
      <c r="J536" s="218"/>
      <c r="K536" s="218"/>
      <c r="L536" s="218"/>
      <c r="M536" s="218"/>
      <c r="N536" s="344"/>
      <c r="O536" s="344"/>
      <c r="P536" s="344"/>
      <c r="Q536" s="344"/>
      <c r="R536" s="344"/>
      <c r="S536" s="344"/>
    </row>
    <row r="537" spans="3:19" ht="16.5" hidden="1" customHeight="1" x14ac:dyDescent="0.25">
      <c r="C537">
        <v>2</v>
      </c>
      <c r="D537" t="s">
        <v>602</v>
      </c>
      <c r="E537" t="str">
        <f t="shared" si="10"/>
        <v>2RDD</v>
      </c>
      <c r="F537" s="218" t="s">
        <v>611</v>
      </c>
      <c r="G537" s="460"/>
      <c r="H537" s="218"/>
      <c r="I537" s="218"/>
      <c r="J537" s="218"/>
      <c r="K537" s="218"/>
      <c r="L537" s="218"/>
      <c r="M537" s="218"/>
      <c r="N537" s="344"/>
      <c r="O537" s="344"/>
      <c r="P537" s="344"/>
      <c r="Q537" s="344"/>
      <c r="R537" s="344"/>
      <c r="S537" s="344"/>
    </row>
    <row r="538" spans="3:19" ht="16.5" hidden="1" customHeight="1" x14ac:dyDescent="0.25">
      <c r="C538">
        <v>2</v>
      </c>
      <c r="D538" t="s">
        <v>604</v>
      </c>
      <c r="E538" t="str">
        <f t="shared" si="10"/>
        <v>2RDE</v>
      </c>
      <c r="F538" s="218" t="s">
        <v>613</v>
      </c>
      <c r="G538" s="460"/>
      <c r="H538" s="218"/>
      <c r="I538" s="218"/>
      <c r="J538" s="218"/>
      <c r="K538" s="218"/>
      <c r="L538" s="218"/>
      <c r="M538" s="218"/>
      <c r="N538" s="344"/>
      <c r="O538" s="344"/>
      <c r="P538" s="344"/>
      <c r="Q538" s="344"/>
      <c r="R538" s="344"/>
      <c r="S538" s="344"/>
    </row>
    <row r="539" spans="3:19" ht="16.5" hidden="1" customHeight="1" x14ac:dyDescent="0.25">
      <c r="C539">
        <v>2</v>
      </c>
      <c r="D539" t="s">
        <v>606</v>
      </c>
      <c r="E539" t="str">
        <f t="shared" si="10"/>
        <v>2RDU</v>
      </c>
      <c r="F539" s="218" t="s">
        <v>615</v>
      </c>
      <c r="G539" s="460"/>
      <c r="H539" s="218"/>
      <c r="I539" s="218"/>
      <c r="J539" s="218"/>
      <c r="K539" s="218"/>
      <c r="L539" s="218"/>
      <c r="M539" s="218"/>
      <c r="N539" s="344"/>
      <c r="O539" s="344"/>
      <c r="P539" s="344"/>
      <c r="Q539" s="344"/>
      <c r="R539" s="344"/>
      <c r="S539" s="344"/>
    </row>
    <row r="540" spans="3:19" ht="16.5" hidden="1" customHeight="1" x14ac:dyDescent="0.25">
      <c r="C540">
        <v>2</v>
      </c>
      <c r="D540" t="s">
        <v>608</v>
      </c>
      <c r="E540" t="str">
        <f t="shared" si="10"/>
        <v>2RDZ</v>
      </c>
      <c r="F540" s="218" t="s">
        <v>617</v>
      </c>
      <c r="G540" s="460"/>
      <c r="H540" s="218"/>
      <c r="I540" s="218"/>
      <c r="J540" s="218"/>
      <c r="K540" s="218"/>
      <c r="L540" s="218"/>
      <c r="M540" s="218"/>
      <c r="N540" s="344"/>
      <c r="O540" s="344"/>
      <c r="P540" s="344"/>
      <c r="Q540" s="344"/>
      <c r="R540" s="344"/>
      <c r="S540" s="344"/>
    </row>
    <row r="541" spans="3:19" ht="16.5" hidden="1" customHeight="1" x14ac:dyDescent="0.25">
      <c r="C541">
        <v>2</v>
      </c>
      <c r="D541" t="s">
        <v>610</v>
      </c>
      <c r="E541" t="str">
        <f t="shared" si="10"/>
        <v>2RE9</v>
      </c>
      <c r="F541" s="218" t="s">
        <v>619</v>
      </c>
      <c r="G541" s="460"/>
      <c r="H541" s="218"/>
      <c r="I541" s="218"/>
      <c r="J541" s="218"/>
      <c r="K541" s="218"/>
      <c r="L541" s="218"/>
      <c r="M541" s="218"/>
      <c r="N541" s="344"/>
      <c r="O541" s="344"/>
      <c r="P541" s="344"/>
      <c r="Q541" s="344"/>
      <c r="R541" s="344"/>
      <c r="S541" s="344"/>
    </row>
    <row r="542" spans="3:19" ht="16.5" hidden="1" customHeight="1" x14ac:dyDescent="0.25">
      <c r="C542">
        <v>2</v>
      </c>
      <c r="D542" t="s">
        <v>612</v>
      </c>
      <c r="E542" t="str">
        <f t="shared" si="10"/>
        <v>2REF</v>
      </c>
      <c r="F542" s="218" t="s">
        <v>621</v>
      </c>
      <c r="G542" s="460"/>
      <c r="H542" s="218"/>
      <c r="I542" s="218"/>
      <c r="J542" s="218"/>
      <c r="K542" s="218"/>
      <c r="L542" s="218"/>
      <c r="M542" s="218"/>
      <c r="N542" s="344"/>
      <c r="O542" s="344"/>
      <c r="P542" s="344"/>
      <c r="Q542" s="344"/>
      <c r="R542" s="344"/>
      <c r="S542" s="344"/>
    </row>
    <row r="543" spans="3:19" ht="16.5" hidden="1" customHeight="1" x14ac:dyDescent="0.25">
      <c r="C543">
        <v>2</v>
      </c>
      <c r="D543" t="s">
        <v>614</v>
      </c>
      <c r="E543" t="str">
        <f t="shared" si="10"/>
        <v>2REM</v>
      </c>
      <c r="F543" s="218" t="s">
        <v>623</v>
      </c>
      <c r="G543" s="460"/>
      <c r="H543" s="218"/>
      <c r="I543" s="218"/>
      <c r="J543" s="218"/>
      <c r="K543" s="218"/>
      <c r="L543" s="218"/>
      <c r="M543" s="218"/>
      <c r="N543" s="344"/>
      <c r="O543" s="344"/>
      <c r="P543" s="344"/>
      <c r="Q543" s="344"/>
      <c r="R543" s="344"/>
      <c r="S543" s="344"/>
    </row>
    <row r="544" spans="3:19" ht="16.5" hidden="1" customHeight="1" x14ac:dyDescent="0.25">
      <c r="C544">
        <v>2</v>
      </c>
      <c r="D544" t="s">
        <v>616</v>
      </c>
      <c r="E544" t="str">
        <f t="shared" si="10"/>
        <v>2REN</v>
      </c>
      <c r="F544" s="218" t="s">
        <v>625</v>
      </c>
      <c r="G544" s="460"/>
      <c r="H544" s="218"/>
      <c r="I544" s="218"/>
      <c r="J544" s="218"/>
      <c r="K544" s="218"/>
      <c r="L544" s="218"/>
      <c r="M544" s="218"/>
      <c r="N544" s="344"/>
      <c r="O544" s="344"/>
      <c r="P544" s="344"/>
      <c r="Q544" s="344"/>
      <c r="R544" s="344"/>
      <c r="S544" s="344"/>
    </row>
    <row r="545" spans="3:19" ht="16.5" hidden="1" customHeight="1" x14ac:dyDescent="0.25">
      <c r="C545">
        <v>2</v>
      </c>
      <c r="D545" t="s">
        <v>618</v>
      </c>
      <c r="E545" t="str">
        <f t="shared" si="10"/>
        <v>2REP</v>
      </c>
      <c r="F545" s="218" t="s">
        <v>627</v>
      </c>
      <c r="G545" s="460"/>
      <c r="H545" s="218"/>
      <c r="I545" s="218"/>
      <c r="J545" s="218"/>
      <c r="K545" s="218"/>
      <c r="L545" s="218"/>
      <c r="M545" s="218"/>
      <c r="N545" s="344"/>
      <c r="O545" s="344"/>
      <c r="P545" s="344"/>
      <c r="Q545" s="344"/>
      <c r="R545" s="344"/>
      <c r="S545" s="344"/>
    </row>
    <row r="546" spans="3:19" ht="16.5" hidden="1" customHeight="1" x14ac:dyDescent="0.25">
      <c r="C546">
        <v>2</v>
      </c>
      <c r="D546" t="s">
        <v>620</v>
      </c>
      <c r="E546" t="str">
        <f t="shared" si="10"/>
        <v>2RET</v>
      </c>
      <c r="F546" s="218" t="s">
        <v>629</v>
      </c>
      <c r="G546" s="460"/>
      <c r="H546" s="218"/>
      <c r="I546" s="218"/>
      <c r="J546" s="218"/>
      <c r="K546" s="218"/>
      <c r="L546" s="218"/>
      <c r="M546" s="218"/>
      <c r="N546" s="344"/>
      <c r="O546" s="344"/>
      <c r="P546" s="344"/>
      <c r="Q546" s="344"/>
      <c r="R546" s="344"/>
      <c r="S546" s="344"/>
    </row>
    <row r="547" spans="3:19" ht="16.5" hidden="1" customHeight="1" x14ac:dyDescent="0.25">
      <c r="C547">
        <v>2</v>
      </c>
      <c r="D547" t="s">
        <v>622</v>
      </c>
      <c r="E547" t="str">
        <f t="shared" si="10"/>
        <v>2RF4</v>
      </c>
      <c r="F547" s="218" t="s">
        <v>631</v>
      </c>
      <c r="G547" s="460"/>
      <c r="H547" s="218"/>
      <c r="I547" s="218"/>
      <c r="J547" s="218"/>
      <c r="K547" s="218"/>
      <c r="L547" s="218"/>
      <c r="M547" s="218"/>
      <c r="N547" s="344"/>
      <c r="O547" s="344"/>
      <c r="P547" s="344"/>
      <c r="Q547" s="344"/>
      <c r="R547" s="344"/>
      <c r="S547" s="344"/>
    </row>
    <row r="548" spans="3:19" ht="16.5" hidden="1" customHeight="1" x14ac:dyDescent="0.25">
      <c r="C548">
        <v>2</v>
      </c>
      <c r="D548" t="s">
        <v>624</v>
      </c>
      <c r="E548" t="str">
        <f t="shared" si="10"/>
        <v>2RFF</v>
      </c>
      <c r="F548" s="218" t="s">
        <v>633</v>
      </c>
      <c r="G548" s="460"/>
      <c r="H548" s="218"/>
      <c r="I548" s="218"/>
      <c r="J548" s="218"/>
      <c r="K548" s="218"/>
      <c r="L548" s="218"/>
      <c r="M548" s="218"/>
      <c r="N548" s="344"/>
      <c r="O548" s="344"/>
      <c r="P548" s="344"/>
      <c r="Q548" s="344"/>
      <c r="R548" s="344"/>
      <c r="S548" s="344"/>
    </row>
    <row r="549" spans="3:19" ht="16.5" hidden="1" customHeight="1" x14ac:dyDescent="0.25">
      <c r="C549">
        <v>2</v>
      </c>
      <c r="D549" t="s">
        <v>626</v>
      </c>
      <c r="E549" t="str">
        <f t="shared" si="10"/>
        <v>2RFR</v>
      </c>
      <c r="F549" s="218" t="s">
        <v>635</v>
      </c>
      <c r="G549" s="460"/>
      <c r="H549" s="218"/>
      <c r="I549" s="218"/>
      <c r="J549" s="218"/>
      <c r="K549" s="218"/>
      <c r="L549" s="218"/>
      <c r="M549" s="218"/>
      <c r="N549" s="344"/>
      <c r="O549" s="344"/>
      <c r="P549" s="344"/>
      <c r="Q549" s="344"/>
      <c r="R549" s="344"/>
      <c r="S549" s="344"/>
    </row>
    <row r="550" spans="3:19" ht="16.5" hidden="1" customHeight="1" x14ac:dyDescent="0.25">
      <c r="C550">
        <v>2</v>
      </c>
      <c r="D550" t="s">
        <v>628</v>
      </c>
      <c r="E550" t="str">
        <f t="shared" si="10"/>
        <v>2RFS</v>
      </c>
      <c r="F550" s="218" t="s">
        <v>637</v>
      </c>
      <c r="G550" s="460"/>
      <c r="H550" s="218"/>
      <c r="I550" s="218"/>
      <c r="J550" s="218"/>
      <c r="K550" s="218"/>
      <c r="L550" s="218"/>
      <c r="M550" s="218"/>
      <c r="N550" s="344"/>
      <c r="O550" s="344"/>
      <c r="P550" s="344"/>
      <c r="Q550" s="344"/>
      <c r="R550" s="344"/>
      <c r="S550" s="344"/>
    </row>
    <row r="551" spans="3:19" ht="16.5" hidden="1" customHeight="1" x14ac:dyDescent="0.25">
      <c r="C551">
        <v>2</v>
      </c>
      <c r="D551" t="s">
        <v>630</v>
      </c>
      <c r="E551" t="str">
        <f t="shared" si="10"/>
        <v>2RFW</v>
      </c>
      <c r="F551" s="218" t="s">
        <v>639</v>
      </c>
      <c r="G551" s="460"/>
      <c r="H551" s="218"/>
      <c r="I551" s="218"/>
      <c r="J551" s="218"/>
      <c r="K551" s="218"/>
      <c r="L551" s="218"/>
      <c r="M551" s="218"/>
      <c r="N551" s="344"/>
      <c r="O551" s="344"/>
      <c r="P551" s="344"/>
      <c r="Q551" s="344"/>
      <c r="R551" s="344"/>
      <c r="S551" s="344"/>
    </row>
    <row r="552" spans="3:19" ht="16.5" hidden="1" customHeight="1" x14ac:dyDescent="0.25">
      <c r="C552">
        <v>2</v>
      </c>
      <c r="D552" t="s">
        <v>632</v>
      </c>
      <c r="E552" t="str">
        <f t="shared" si="10"/>
        <v>2RGC</v>
      </c>
      <c r="F552" s="218" t="s">
        <v>641</v>
      </c>
      <c r="G552" s="460"/>
      <c r="H552" s="218"/>
      <c r="I552" s="218"/>
      <c r="J552" s="218"/>
      <c r="K552" s="218"/>
      <c r="L552" s="218"/>
      <c r="M552" s="218"/>
      <c r="N552" s="344"/>
      <c r="O552" s="344"/>
      <c r="P552" s="344"/>
      <c r="Q552" s="344"/>
      <c r="R552" s="344"/>
      <c r="S552" s="344"/>
    </row>
    <row r="553" spans="3:19" ht="16.5" hidden="1" customHeight="1" x14ac:dyDescent="0.25">
      <c r="C553">
        <v>2</v>
      </c>
      <c r="D553" t="s">
        <v>634</v>
      </c>
      <c r="E553" t="str">
        <f t="shared" si="10"/>
        <v>2RGM</v>
      </c>
      <c r="F553" s="218" t="s">
        <v>643</v>
      </c>
      <c r="G553" s="460"/>
      <c r="H553" s="218"/>
      <c r="I553" s="218"/>
      <c r="J553" s="218"/>
      <c r="K553" s="218"/>
      <c r="L553" s="218"/>
      <c r="M553" s="218"/>
      <c r="N553" s="344"/>
      <c r="O553" s="344"/>
      <c r="P553" s="344"/>
      <c r="Q553" s="344"/>
      <c r="R553" s="344"/>
      <c r="S553" s="344"/>
    </row>
    <row r="554" spans="3:19" ht="16.5" hidden="1" customHeight="1" x14ac:dyDescent="0.25">
      <c r="C554">
        <v>2</v>
      </c>
      <c r="D554" t="s">
        <v>636</v>
      </c>
      <c r="E554" t="str">
        <f t="shared" si="10"/>
        <v>2RGN</v>
      </c>
      <c r="F554" s="218" t="s">
        <v>645</v>
      </c>
      <c r="G554" s="460"/>
      <c r="H554" s="218"/>
      <c r="I554" s="218"/>
      <c r="J554" s="218"/>
      <c r="K554" s="218"/>
      <c r="L554" s="218"/>
      <c r="M554" s="218"/>
      <c r="N554" s="344"/>
      <c r="O554" s="344"/>
      <c r="P554" s="344"/>
      <c r="Q554" s="344"/>
      <c r="R554" s="344"/>
      <c r="S554" s="344"/>
    </row>
    <row r="555" spans="3:19" ht="16.5" hidden="1" customHeight="1" x14ac:dyDescent="0.25">
      <c r="C555">
        <v>2</v>
      </c>
      <c r="D555" t="s">
        <v>638</v>
      </c>
      <c r="E555" t="str">
        <f t="shared" si="10"/>
        <v>2RGP</v>
      </c>
      <c r="F555" s="218" t="s">
        <v>647</v>
      </c>
      <c r="G555" s="460"/>
      <c r="H555" s="218"/>
      <c r="I555" s="218"/>
      <c r="J555" s="218"/>
      <c r="K555" s="218"/>
      <c r="L555" s="218"/>
      <c r="M555" s="218"/>
      <c r="N555" s="344"/>
      <c r="O555" s="344"/>
      <c r="P555" s="344"/>
      <c r="Q555" s="344"/>
      <c r="R555" s="344"/>
      <c r="S555" s="344"/>
    </row>
    <row r="556" spans="3:19" ht="16.5" hidden="1" customHeight="1" x14ac:dyDescent="0.25">
      <c r="C556">
        <v>2</v>
      </c>
      <c r="D556" t="s">
        <v>640</v>
      </c>
      <c r="E556" t="str">
        <f t="shared" si="10"/>
        <v>2RGQ</v>
      </c>
      <c r="F556" s="218" t="s">
        <v>649</v>
      </c>
      <c r="G556" s="460"/>
      <c r="H556" s="218"/>
      <c r="I556" s="218"/>
      <c r="J556" s="218"/>
      <c r="K556" s="218"/>
      <c r="L556" s="218"/>
      <c r="M556" s="218"/>
      <c r="N556" s="344"/>
      <c r="O556" s="344"/>
      <c r="P556" s="344"/>
      <c r="Q556" s="344"/>
      <c r="R556" s="344"/>
      <c r="S556" s="344"/>
    </row>
    <row r="557" spans="3:19" ht="16.5" hidden="1" customHeight="1" x14ac:dyDescent="0.25">
      <c r="C557">
        <v>2</v>
      </c>
      <c r="D557" t="s">
        <v>642</v>
      </c>
      <c r="E557" t="str">
        <f t="shared" si="10"/>
        <v>2RGR</v>
      </c>
      <c r="F557" s="218" t="s">
        <v>651</v>
      </c>
      <c r="G557" s="460"/>
      <c r="H557" s="218"/>
      <c r="I557" s="218"/>
      <c r="J557" s="218"/>
      <c r="K557" s="218"/>
      <c r="L557" s="218"/>
      <c r="M557" s="218"/>
      <c r="N557" s="344"/>
      <c r="O557" s="344"/>
      <c r="P557" s="344"/>
      <c r="Q557" s="344"/>
      <c r="R557" s="344"/>
      <c r="S557" s="344"/>
    </row>
    <row r="558" spans="3:19" ht="16.5" hidden="1" customHeight="1" x14ac:dyDescent="0.25">
      <c r="C558">
        <v>2</v>
      </c>
      <c r="D558" t="s">
        <v>644</v>
      </c>
      <c r="E558" t="str">
        <f t="shared" si="10"/>
        <v>2RGT</v>
      </c>
      <c r="F558" s="218" t="s">
        <v>653</v>
      </c>
      <c r="G558" s="460"/>
      <c r="H558" s="218"/>
      <c r="I558" s="218"/>
      <c r="J558" s="218"/>
      <c r="K558" s="218"/>
      <c r="L558" s="218"/>
      <c r="M558" s="218"/>
      <c r="N558" s="344"/>
      <c r="O558" s="344"/>
      <c r="P558" s="344"/>
      <c r="Q558" s="344"/>
      <c r="R558" s="344"/>
      <c r="S558" s="344"/>
    </row>
    <row r="559" spans="3:19" ht="16.5" hidden="1" customHeight="1" x14ac:dyDescent="0.25">
      <c r="C559">
        <v>2</v>
      </c>
      <c r="D559" t="s">
        <v>646</v>
      </c>
      <c r="E559" t="str">
        <f t="shared" si="10"/>
        <v>2RGZ</v>
      </c>
      <c r="F559" s="218" t="s">
        <v>655</v>
      </c>
      <c r="G559" s="460"/>
      <c r="H559" s="218"/>
      <c r="I559" s="218"/>
      <c r="J559" s="218"/>
      <c r="K559" s="218"/>
      <c r="L559" s="218"/>
      <c r="M559" s="218"/>
      <c r="N559" s="344"/>
      <c r="O559" s="344"/>
      <c r="P559" s="344"/>
      <c r="Q559" s="344"/>
      <c r="R559" s="344"/>
      <c r="S559" s="344"/>
    </row>
    <row r="560" spans="3:19" ht="16.5" hidden="1" customHeight="1" x14ac:dyDescent="0.25">
      <c r="C560">
        <v>2</v>
      </c>
      <c r="D560" t="s">
        <v>648</v>
      </c>
      <c r="E560" t="str">
        <f t="shared" si="10"/>
        <v>2RH5</v>
      </c>
      <c r="F560" s="218" t="s">
        <v>657</v>
      </c>
      <c r="G560" s="460"/>
      <c r="H560" s="218"/>
      <c r="I560" s="218"/>
      <c r="J560" s="218"/>
      <c r="K560" s="218"/>
      <c r="L560" s="218"/>
      <c r="M560" s="218"/>
      <c r="N560" s="344"/>
      <c r="O560" s="344"/>
      <c r="P560" s="344"/>
      <c r="Q560" s="344"/>
      <c r="R560" s="344"/>
      <c r="S560" s="344"/>
    </row>
    <row r="561" spans="3:19" ht="16.5" hidden="1" customHeight="1" x14ac:dyDescent="0.25">
      <c r="C561">
        <v>2</v>
      </c>
      <c r="D561" t="s">
        <v>650</v>
      </c>
      <c r="E561" t="str">
        <f t="shared" si="10"/>
        <v>2RH8</v>
      </c>
      <c r="F561" s="218" t="s">
        <v>659</v>
      </c>
      <c r="G561" s="460"/>
      <c r="H561" s="218"/>
      <c r="I561" s="218"/>
      <c r="J561" s="218"/>
      <c r="K561" s="218"/>
      <c r="L561" s="218"/>
      <c r="M561" s="218"/>
      <c r="N561" s="344"/>
      <c r="O561" s="344"/>
      <c r="P561" s="344"/>
      <c r="Q561" s="344"/>
      <c r="R561" s="344"/>
      <c r="S561" s="344"/>
    </row>
    <row r="562" spans="3:19" ht="16.5" hidden="1" customHeight="1" x14ac:dyDescent="0.25">
      <c r="C562">
        <v>2</v>
      </c>
      <c r="D562" t="s">
        <v>652</v>
      </c>
      <c r="E562" t="str">
        <f t="shared" si="10"/>
        <v>2RHM</v>
      </c>
      <c r="F562" s="218" t="s">
        <v>661</v>
      </c>
      <c r="G562" s="460"/>
      <c r="H562" s="218"/>
      <c r="I562" s="218"/>
      <c r="J562" s="218"/>
      <c r="K562" s="218"/>
      <c r="L562" s="218"/>
      <c r="M562" s="218"/>
      <c r="N562" s="344"/>
      <c r="O562" s="344"/>
      <c r="P562" s="344"/>
      <c r="Q562" s="344"/>
      <c r="R562" s="344"/>
      <c r="S562" s="344"/>
    </row>
    <row r="563" spans="3:19" ht="16.5" hidden="1" customHeight="1" x14ac:dyDescent="0.25">
      <c r="C563">
        <v>2</v>
      </c>
      <c r="D563" t="s">
        <v>654</v>
      </c>
      <c r="E563" t="str">
        <f t="shared" si="10"/>
        <v>2RHQ</v>
      </c>
      <c r="F563" s="218" t="s">
        <v>663</v>
      </c>
      <c r="G563" s="460"/>
      <c r="H563" s="218"/>
      <c r="I563" s="218"/>
      <c r="J563" s="218"/>
      <c r="K563" s="218"/>
      <c r="L563" s="218"/>
      <c r="M563" s="218"/>
      <c r="N563" s="344"/>
      <c r="O563" s="344"/>
      <c r="P563" s="344"/>
      <c r="Q563" s="344"/>
      <c r="R563" s="344"/>
      <c r="S563" s="344"/>
    </row>
    <row r="564" spans="3:19" ht="16.5" hidden="1" customHeight="1" x14ac:dyDescent="0.25">
      <c r="C564">
        <v>2</v>
      </c>
      <c r="D564" t="s">
        <v>656</v>
      </c>
      <c r="E564" t="str">
        <f t="shared" si="10"/>
        <v>2RHU</v>
      </c>
      <c r="F564" s="218" t="s">
        <v>665</v>
      </c>
      <c r="G564" s="460"/>
      <c r="H564" s="218"/>
      <c r="I564" s="218"/>
      <c r="J564" s="218"/>
      <c r="K564" s="218"/>
      <c r="L564" s="218"/>
      <c r="M564" s="218"/>
      <c r="N564" s="344"/>
      <c r="O564" s="344"/>
      <c r="P564" s="344"/>
      <c r="Q564" s="344"/>
      <c r="R564" s="344"/>
      <c r="S564" s="344"/>
    </row>
    <row r="565" spans="3:19" ht="16.5" hidden="1" customHeight="1" x14ac:dyDescent="0.25">
      <c r="C565">
        <v>2</v>
      </c>
      <c r="D565" t="s">
        <v>658</v>
      </c>
      <c r="E565" t="str">
        <f t="shared" si="10"/>
        <v>2RHW</v>
      </c>
      <c r="F565" s="218" t="s">
        <v>667</v>
      </c>
      <c r="G565" s="460"/>
      <c r="H565" s="218"/>
      <c r="I565" s="218"/>
      <c r="J565" s="218"/>
      <c r="K565" s="218"/>
      <c r="L565" s="218"/>
      <c r="M565" s="218"/>
      <c r="N565" s="344"/>
      <c r="O565" s="344"/>
      <c r="P565" s="344"/>
      <c r="Q565" s="344"/>
      <c r="R565" s="344"/>
      <c r="S565" s="344"/>
    </row>
    <row r="566" spans="3:19" ht="16.5" hidden="1" customHeight="1" x14ac:dyDescent="0.25">
      <c r="C566">
        <v>2</v>
      </c>
      <c r="D566" t="s">
        <v>660</v>
      </c>
      <c r="E566" t="str">
        <f t="shared" si="10"/>
        <v>2RJ1</v>
      </c>
      <c r="F566" s="218" t="s">
        <v>669</v>
      </c>
      <c r="G566" s="460"/>
      <c r="H566" s="218"/>
      <c r="I566" s="218"/>
      <c r="J566" s="218"/>
      <c r="K566" s="218"/>
      <c r="L566" s="218"/>
      <c r="M566" s="218"/>
      <c r="N566" s="344"/>
      <c r="O566" s="344"/>
      <c r="P566" s="344"/>
      <c r="Q566" s="344"/>
      <c r="R566" s="344"/>
      <c r="S566" s="344"/>
    </row>
    <row r="567" spans="3:19" ht="16.5" hidden="1" customHeight="1" x14ac:dyDescent="0.25">
      <c r="C567">
        <v>2</v>
      </c>
      <c r="D567" t="s">
        <v>662</v>
      </c>
      <c r="E567" t="str">
        <f t="shared" si="10"/>
        <v>2RJ2</v>
      </c>
      <c r="F567" s="218" t="s">
        <v>671</v>
      </c>
      <c r="G567" s="460"/>
      <c r="H567" s="218"/>
      <c r="I567" s="218"/>
      <c r="J567" s="218"/>
      <c r="K567" s="218"/>
      <c r="L567" s="218"/>
      <c r="M567" s="218"/>
      <c r="N567" s="344"/>
      <c r="O567" s="344"/>
      <c r="P567" s="344"/>
      <c r="Q567" s="344"/>
      <c r="R567" s="344"/>
      <c r="S567" s="344"/>
    </row>
    <row r="568" spans="3:19" ht="16.5" hidden="1" customHeight="1" x14ac:dyDescent="0.25">
      <c r="C568">
        <v>2</v>
      </c>
      <c r="D568" t="s">
        <v>664</v>
      </c>
      <c r="E568" t="str">
        <f t="shared" si="10"/>
        <v>2RJ5</v>
      </c>
      <c r="F568" s="218" t="s">
        <v>673</v>
      </c>
      <c r="G568" s="460"/>
      <c r="H568" s="218"/>
      <c r="I568" s="218"/>
      <c r="J568" s="218"/>
      <c r="K568" s="218"/>
      <c r="L568" s="218"/>
      <c r="M568" s="218"/>
      <c r="N568" s="344"/>
      <c r="O568" s="344"/>
      <c r="P568" s="344"/>
      <c r="Q568" s="344"/>
      <c r="R568" s="344"/>
      <c r="S568" s="344"/>
    </row>
    <row r="569" spans="3:19" ht="16.5" hidden="1" customHeight="1" x14ac:dyDescent="0.25">
      <c r="C569">
        <v>2</v>
      </c>
      <c r="D569" t="s">
        <v>666</v>
      </c>
      <c r="E569" t="str">
        <f t="shared" si="10"/>
        <v>2RJ6</v>
      </c>
      <c r="F569" s="218" t="s">
        <v>675</v>
      </c>
      <c r="G569" s="460"/>
      <c r="H569" s="218"/>
      <c r="I569" s="218"/>
      <c r="J569" s="218"/>
      <c r="K569" s="218"/>
      <c r="L569" s="218"/>
      <c r="M569" s="218"/>
      <c r="N569" s="344"/>
      <c r="O569" s="344"/>
      <c r="P569" s="344"/>
      <c r="Q569" s="344"/>
      <c r="R569" s="344"/>
      <c r="S569" s="344"/>
    </row>
    <row r="570" spans="3:19" ht="16.5" hidden="1" customHeight="1" x14ac:dyDescent="0.25">
      <c r="C570">
        <v>2</v>
      </c>
      <c r="D570" t="s">
        <v>668</v>
      </c>
      <c r="E570" t="str">
        <f t="shared" si="10"/>
        <v>2RJ7</v>
      </c>
      <c r="F570" s="218" t="s">
        <v>677</v>
      </c>
      <c r="G570" s="460"/>
      <c r="H570" s="218"/>
      <c r="I570" s="218"/>
      <c r="J570" s="218"/>
      <c r="K570" s="218"/>
      <c r="L570" s="218"/>
      <c r="M570" s="218"/>
      <c r="N570" s="344"/>
      <c r="O570" s="344"/>
      <c r="P570" s="344"/>
      <c r="Q570" s="344"/>
      <c r="R570" s="344"/>
      <c r="S570" s="344"/>
    </row>
    <row r="571" spans="3:19" ht="16.5" hidden="1" customHeight="1" x14ac:dyDescent="0.25">
      <c r="C571">
        <v>2</v>
      </c>
      <c r="D571" t="s">
        <v>670</v>
      </c>
      <c r="E571" t="str">
        <f t="shared" si="10"/>
        <v>2RJC</v>
      </c>
      <c r="F571" s="218" t="s">
        <v>679</v>
      </c>
      <c r="G571" s="460"/>
      <c r="H571" s="218"/>
      <c r="I571" s="218"/>
      <c r="J571" s="218"/>
      <c r="K571" s="218"/>
      <c r="L571" s="218"/>
      <c r="M571" s="218"/>
      <c r="N571" s="344"/>
      <c r="O571" s="344"/>
      <c r="P571" s="344"/>
      <c r="Q571" s="344"/>
      <c r="R571" s="344"/>
      <c r="S571" s="344"/>
    </row>
    <row r="572" spans="3:19" ht="16.5" hidden="1" customHeight="1" x14ac:dyDescent="0.25">
      <c r="C572">
        <v>2</v>
      </c>
      <c r="D572" t="s">
        <v>672</v>
      </c>
      <c r="E572" t="str">
        <f t="shared" si="10"/>
        <v>2RJD</v>
      </c>
      <c r="F572" s="218" t="s">
        <v>681</v>
      </c>
      <c r="G572" s="460"/>
      <c r="H572" s="218"/>
      <c r="I572" s="218"/>
      <c r="J572" s="218"/>
      <c r="K572" s="218"/>
      <c r="L572" s="218"/>
      <c r="M572" s="218"/>
      <c r="N572" s="344"/>
      <c r="O572" s="344"/>
      <c r="P572" s="344"/>
      <c r="Q572" s="344"/>
      <c r="R572" s="344"/>
      <c r="S572" s="344"/>
    </row>
    <row r="573" spans="3:19" ht="16.5" hidden="1" customHeight="1" x14ac:dyDescent="0.25">
      <c r="C573">
        <v>2</v>
      </c>
      <c r="D573" t="s">
        <v>674</v>
      </c>
      <c r="E573" t="str">
        <f t="shared" si="10"/>
        <v>2RJE</v>
      </c>
      <c r="F573" s="218" t="s">
        <v>683</v>
      </c>
      <c r="G573" s="460"/>
      <c r="H573" s="218"/>
      <c r="I573" s="218"/>
      <c r="J573" s="218"/>
      <c r="K573" s="218"/>
      <c r="L573" s="218"/>
      <c r="M573" s="218"/>
      <c r="N573" s="344"/>
      <c r="O573" s="344"/>
      <c r="P573" s="344"/>
      <c r="Q573" s="344"/>
      <c r="R573" s="344"/>
      <c r="S573" s="344"/>
    </row>
    <row r="574" spans="3:19" ht="16.5" hidden="1" customHeight="1" x14ac:dyDescent="0.25">
      <c r="C574">
        <v>2</v>
      </c>
      <c r="D574" t="s">
        <v>676</v>
      </c>
      <c r="E574" t="str">
        <f t="shared" si="10"/>
        <v>2RJF</v>
      </c>
      <c r="F574" s="218" t="s">
        <v>685</v>
      </c>
      <c r="G574" s="460"/>
      <c r="H574" s="218"/>
      <c r="I574" s="218"/>
      <c r="J574" s="218"/>
      <c r="K574" s="218"/>
      <c r="L574" s="218"/>
      <c r="M574" s="218"/>
      <c r="N574" s="344"/>
      <c r="O574" s="344"/>
      <c r="P574" s="344"/>
      <c r="Q574" s="344"/>
      <c r="R574" s="344"/>
      <c r="S574" s="344"/>
    </row>
    <row r="575" spans="3:19" ht="16.5" hidden="1" customHeight="1" x14ac:dyDescent="0.25">
      <c r="C575">
        <v>2</v>
      </c>
      <c r="D575" t="s">
        <v>678</v>
      </c>
      <c r="E575" t="str">
        <f t="shared" si="10"/>
        <v>2RJL</v>
      </c>
      <c r="F575" s="218" t="s">
        <v>687</v>
      </c>
      <c r="G575" s="460"/>
      <c r="H575" s="218"/>
      <c r="I575" s="218"/>
      <c r="J575" s="218"/>
      <c r="K575" s="218"/>
      <c r="L575" s="218"/>
      <c r="M575" s="218"/>
      <c r="N575" s="344"/>
      <c r="O575" s="344"/>
      <c r="P575" s="344"/>
      <c r="Q575" s="344"/>
      <c r="R575" s="344"/>
      <c r="S575" s="344"/>
    </row>
    <row r="576" spans="3:19" ht="16.5" hidden="1" customHeight="1" x14ac:dyDescent="0.25">
      <c r="C576">
        <v>2</v>
      </c>
      <c r="D576" t="s">
        <v>680</v>
      </c>
      <c r="E576" t="str">
        <f t="shared" ref="E576:E639" si="11">C576&amp;D576</f>
        <v>2RJN</v>
      </c>
      <c r="F576" s="218" t="s">
        <v>689</v>
      </c>
      <c r="G576" s="460"/>
      <c r="H576" s="218"/>
      <c r="I576" s="218"/>
      <c r="J576" s="218"/>
      <c r="K576" s="218"/>
      <c r="L576" s="218"/>
      <c r="M576" s="218"/>
      <c r="N576" s="344"/>
      <c r="O576" s="344"/>
      <c r="P576" s="344"/>
      <c r="Q576" s="344"/>
      <c r="R576" s="344"/>
      <c r="S576" s="344"/>
    </row>
    <row r="577" spans="3:19" ht="16.5" hidden="1" customHeight="1" x14ac:dyDescent="0.25">
      <c r="C577">
        <v>2</v>
      </c>
      <c r="D577" t="s">
        <v>682</v>
      </c>
      <c r="E577" t="str">
        <f t="shared" si="11"/>
        <v>2RJR</v>
      </c>
      <c r="F577" s="218" t="s">
        <v>691</v>
      </c>
      <c r="G577" s="460"/>
      <c r="H577" s="218"/>
      <c r="I577" s="218"/>
      <c r="J577" s="218"/>
      <c r="K577" s="218"/>
      <c r="L577" s="218"/>
      <c r="M577" s="218"/>
      <c r="N577" s="344"/>
      <c r="O577" s="344"/>
      <c r="P577" s="344"/>
      <c r="Q577" s="344"/>
      <c r="R577" s="344"/>
      <c r="S577" s="344"/>
    </row>
    <row r="578" spans="3:19" ht="16.5" hidden="1" customHeight="1" x14ac:dyDescent="0.25">
      <c r="C578">
        <v>2</v>
      </c>
      <c r="D578" t="s">
        <v>684</v>
      </c>
      <c r="E578" t="str">
        <f t="shared" si="11"/>
        <v>2RJZ</v>
      </c>
      <c r="F578" s="218" t="s">
        <v>693</v>
      </c>
      <c r="G578" s="460"/>
      <c r="H578" s="218"/>
      <c r="I578" s="218"/>
      <c r="J578" s="218"/>
      <c r="K578" s="218"/>
      <c r="L578" s="218"/>
      <c r="M578" s="218"/>
      <c r="N578" s="344"/>
      <c r="O578" s="344"/>
      <c r="P578" s="344"/>
      <c r="Q578" s="344"/>
      <c r="R578" s="344"/>
      <c r="S578" s="344"/>
    </row>
    <row r="579" spans="3:19" ht="16.5" hidden="1" customHeight="1" x14ac:dyDescent="0.25">
      <c r="C579">
        <v>2</v>
      </c>
      <c r="D579" t="s">
        <v>686</v>
      </c>
      <c r="E579" t="str">
        <f t="shared" si="11"/>
        <v>2RK5</v>
      </c>
      <c r="F579" s="218" t="s">
        <v>695</v>
      </c>
      <c r="G579" s="460"/>
      <c r="H579" s="218"/>
      <c r="I579" s="218"/>
      <c r="J579" s="218"/>
      <c r="K579" s="218"/>
      <c r="L579" s="218"/>
      <c r="M579" s="218"/>
      <c r="N579" s="344"/>
      <c r="O579" s="344"/>
      <c r="P579" s="344"/>
      <c r="Q579" s="344"/>
      <c r="R579" s="344"/>
      <c r="S579" s="344"/>
    </row>
    <row r="580" spans="3:19" ht="16.5" hidden="1" customHeight="1" x14ac:dyDescent="0.25">
      <c r="C580">
        <v>2</v>
      </c>
      <c r="D580" t="s">
        <v>688</v>
      </c>
      <c r="E580" t="str">
        <f t="shared" si="11"/>
        <v>2RK9</v>
      </c>
      <c r="F580" s="218" t="s">
        <v>697</v>
      </c>
      <c r="G580" s="460"/>
      <c r="H580" s="218"/>
      <c r="I580" s="218"/>
      <c r="J580" s="218"/>
      <c r="K580" s="218"/>
      <c r="L580" s="218"/>
      <c r="M580" s="218"/>
      <c r="N580" s="344"/>
      <c r="O580" s="344"/>
      <c r="P580" s="344"/>
      <c r="Q580" s="344"/>
      <c r="R580" s="344"/>
      <c r="S580" s="344"/>
    </row>
    <row r="581" spans="3:19" ht="16.5" hidden="1" customHeight="1" x14ac:dyDescent="0.25">
      <c r="C581">
        <v>2</v>
      </c>
      <c r="D581" t="s">
        <v>690</v>
      </c>
      <c r="E581" t="str">
        <f t="shared" si="11"/>
        <v>2RKB</v>
      </c>
      <c r="F581" s="218" t="s">
        <v>699</v>
      </c>
      <c r="G581" s="460"/>
      <c r="H581" s="218"/>
      <c r="I581" s="218"/>
      <c r="J581" s="218"/>
      <c r="K581" s="218"/>
      <c r="L581" s="218"/>
      <c r="M581" s="218"/>
      <c r="N581" s="344"/>
      <c r="O581" s="344"/>
      <c r="P581" s="344"/>
      <c r="Q581" s="344"/>
      <c r="R581" s="344"/>
      <c r="S581" s="344"/>
    </row>
    <row r="582" spans="3:19" ht="16.5" hidden="1" customHeight="1" x14ac:dyDescent="0.25">
      <c r="C582">
        <v>2</v>
      </c>
      <c r="D582" t="s">
        <v>692</v>
      </c>
      <c r="E582" t="str">
        <f t="shared" si="11"/>
        <v>2RKE</v>
      </c>
      <c r="F582" s="218" t="s">
        <v>701</v>
      </c>
      <c r="G582" s="460"/>
      <c r="H582" s="218"/>
      <c r="I582" s="218"/>
      <c r="J582" s="218"/>
      <c r="K582" s="218"/>
      <c r="L582" s="218"/>
      <c r="M582" s="218"/>
      <c r="N582" s="344"/>
      <c r="O582" s="344"/>
      <c r="P582" s="344"/>
      <c r="Q582" s="344"/>
      <c r="R582" s="344"/>
      <c r="S582" s="344"/>
    </row>
    <row r="583" spans="3:19" ht="16.5" hidden="1" customHeight="1" x14ac:dyDescent="0.25">
      <c r="C583">
        <v>2</v>
      </c>
      <c r="D583" t="s">
        <v>694</v>
      </c>
      <c r="E583" t="str">
        <f t="shared" si="11"/>
        <v>2RL1</v>
      </c>
      <c r="F583" s="218" t="s">
        <v>703</v>
      </c>
      <c r="G583" s="460"/>
      <c r="H583" s="218"/>
      <c r="I583" s="218"/>
      <c r="J583" s="218"/>
      <c r="K583" s="218"/>
      <c r="L583" s="218"/>
      <c r="M583" s="218"/>
      <c r="N583" s="344"/>
      <c r="O583" s="344"/>
      <c r="P583" s="344"/>
      <c r="Q583" s="344"/>
      <c r="R583" s="344"/>
      <c r="S583" s="344"/>
    </row>
    <row r="584" spans="3:19" ht="16.5" hidden="1" customHeight="1" x14ac:dyDescent="0.25">
      <c r="C584">
        <v>2</v>
      </c>
      <c r="D584" t="s">
        <v>696</v>
      </c>
      <c r="E584" t="str">
        <f t="shared" si="11"/>
        <v>2RL4</v>
      </c>
      <c r="F584" s="218" t="s">
        <v>705</v>
      </c>
      <c r="G584" s="460"/>
      <c r="H584" s="218"/>
      <c r="I584" s="218"/>
      <c r="J584" s="218"/>
      <c r="K584" s="218"/>
      <c r="L584" s="218"/>
      <c r="M584" s="218"/>
      <c r="N584" s="344"/>
      <c r="O584" s="344"/>
      <c r="P584" s="344"/>
      <c r="Q584" s="344"/>
      <c r="R584" s="344"/>
      <c r="S584" s="344"/>
    </row>
    <row r="585" spans="3:19" ht="16.5" hidden="1" customHeight="1" x14ac:dyDescent="0.25">
      <c r="C585">
        <v>2</v>
      </c>
      <c r="D585" t="s">
        <v>698</v>
      </c>
      <c r="E585" t="str">
        <f t="shared" si="11"/>
        <v>2RLN</v>
      </c>
      <c r="F585" s="218" t="s">
        <v>707</v>
      </c>
      <c r="G585" s="460"/>
      <c r="H585" s="218"/>
      <c r="I585" s="218"/>
      <c r="J585" s="218"/>
      <c r="K585" s="218"/>
      <c r="L585" s="218"/>
      <c r="M585" s="218"/>
      <c r="N585" s="344"/>
      <c r="O585" s="344"/>
      <c r="P585" s="344"/>
      <c r="Q585" s="344"/>
      <c r="R585" s="344"/>
      <c r="S585" s="344"/>
    </row>
    <row r="586" spans="3:19" ht="16.5" hidden="1" customHeight="1" x14ac:dyDescent="0.25">
      <c r="C586">
        <v>2</v>
      </c>
      <c r="D586" t="s">
        <v>700</v>
      </c>
      <c r="E586" t="str">
        <f t="shared" si="11"/>
        <v>2RLQ</v>
      </c>
      <c r="F586" s="218" t="s">
        <v>709</v>
      </c>
      <c r="G586" s="460"/>
      <c r="H586" s="218"/>
      <c r="I586" s="218"/>
      <c r="J586" s="218"/>
      <c r="K586" s="218"/>
      <c r="L586" s="218"/>
      <c r="M586" s="218"/>
      <c r="N586" s="344"/>
      <c r="O586" s="344"/>
      <c r="P586" s="344"/>
      <c r="Q586" s="344"/>
      <c r="R586" s="344"/>
      <c r="S586" s="344"/>
    </row>
    <row r="587" spans="3:19" ht="16.5" hidden="1" customHeight="1" x14ac:dyDescent="0.25">
      <c r="C587">
        <v>2</v>
      </c>
      <c r="D587" t="s">
        <v>702</v>
      </c>
      <c r="E587" t="str">
        <f t="shared" si="11"/>
        <v>2RLT</v>
      </c>
      <c r="F587" s="218" t="s">
        <v>711</v>
      </c>
      <c r="G587" s="460"/>
      <c r="H587" s="218"/>
      <c r="I587" s="218"/>
      <c r="J587" s="218"/>
      <c r="K587" s="218"/>
      <c r="L587" s="218"/>
      <c r="M587" s="218"/>
      <c r="N587" s="344"/>
      <c r="O587" s="344"/>
      <c r="P587" s="344"/>
      <c r="Q587" s="344"/>
      <c r="R587" s="344"/>
      <c r="S587" s="344"/>
    </row>
    <row r="588" spans="3:19" ht="16.5" hidden="1" customHeight="1" x14ac:dyDescent="0.25">
      <c r="C588">
        <v>2</v>
      </c>
      <c r="D588" t="s">
        <v>704</v>
      </c>
      <c r="E588" t="str">
        <f t="shared" si="11"/>
        <v>2RLU</v>
      </c>
      <c r="F588" s="218" t="s">
        <v>713</v>
      </c>
      <c r="G588" s="460"/>
      <c r="H588" s="218"/>
      <c r="I588" s="218"/>
      <c r="J588" s="218"/>
      <c r="K588" s="218"/>
      <c r="L588" s="218"/>
      <c r="M588" s="218"/>
      <c r="N588" s="344"/>
      <c r="O588" s="344"/>
      <c r="P588" s="344"/>
      <c r="Q588" s="344"/>
      <c r="R588" s="344"/>
      <c r="S588" s="344"/>
    </row>
    <row r="589" spans="3:19" ht="16.5" hidden="1" customHeight="1" x14ac:dyDescent="0.25">
      <c r="C589">
        <v>2</v>
      </c>
      <c r="D589" t="s">
        <v>706</v>
      </c>
      <c r="E589" t="str">
        <f t="shared" si="11"/>
        <v>2RM1</v>
      </c>
      <c r="F589" s="218" t="s">
        <v>715</v>
      </c>
      <c r="G589" s="460"/>
      <c r="H589" s="218"/>
      <c r="I589" s="218"/>
      <c r="J589" s="218"/>
      <c r="K589" s="218"/>
      <c r="L589" s="218"/>
      <c r="M589" s="218"/>
      <c r="N589" s="344"/>
      <c r="O589" s="344"/>
      <c r="P589" s="344"/>
      <c r="Q589" s="344"/>
      <c r="R589" s="344"/>
      <c r="S589" s="344"/>
    </row>
    <row r="590" spans="3:19" ht="16.5" hidden="1" customHeight="1" x14ac:dyDescent="0.25">
      <c r="C590">
        <v>2</v>
      </c>
      <c r="D590" t="s">
        <v>708</v>
      </c>
      <c r="E590" t="str">
        <f t="shared" si="11"/>
        <v>2RM2</v>
      </c>
      <c r="F590" s="218" t="s">
        <v>717</v>
      </c>
      <c r="G590" s="460"/>
      <c r="H590" s="218"/>
      <c r="I590" s="218"/>
      <c r="J590" s="218"/>
      <c r="K590" s="218"/>
      <c r="L590" s="218"/>
      <c r="M590" s="218"/>
      <c r="N590" s="344"/>
      <c r="O590" s="344"/>
      <c r="P590" s="344"/>
      <c r="Q590" s="344"/>
      <c r="R590" s="344"/>
      <c r="S590" s="344"/>
    </row>
    <row r="591" spans="3:19" ht="16.5" hidden="1" customHeight="1" x14ac:dyDescent="0.25">
      <c r="C591">
        <v>2</v>
      </c>
      <c r="D591" t="s">
        <v>710</v>
      </c>
      <c r="E591" t="str">
        <f t="shared" si="11"/>
        <v>2RM3</v>
      </c>
      <c r="F591" s="218" t="s">
        <v>719</v>
      </c>
      <c r="G591" s="460"/>
      <c r="H591" s="218"/>
      <c r="I591" s="218"/>
      <c r="J591" s="218"/>
      <c r="K591" s="218"/>
      <c r="L591" s="218"/>
      <c r="M591" s="218"/>
      <c r="N591" s="344"/>
      <c r="O591" s="344"/>
      <c r="P591" s="344"/>
      <c r="Q591" s="344"/>
      <c r="R591" s="344"/>
      <c r="S591" s="344"/>
    </row>
    <row r="592" spans="3:19" ht="16.5" hidden="1" customHeight="1" x14ac:dyDescent="0.25">
      <c r="C592">
        <v>2</v>
      </c>
      <c r="D592" t="s">
        <v>712</v>
      </c>
      <c r="E592" t="str">
        <f t="shared" si="11"/>
        <v>2RM4</v>
      </c>
      <c r="F592" s="218" t="s">
        <v>721</v>
      </c>
      <c r="G592" s="460"/>
      <c r="H592" s="218"/>
      <c r="I592" s="218"/>
      <c r="J592" s="218"/>
      <c r="K592" s="218"/>
      <c r="L592" s="218"/>
      <c r="M592" s="218"/>
      <c r="N592" s="344"/>
      <c r="O592" s="344"/>
      <c r="P592" s="344"/>
      <c r="Q592" s="344"/>
      <c r="R592" s="344"/>
      <c r="S592" s="344"/>
    </row>
    <row r="593" spans="3:19" ht="16.5" hidden="1" customHeight="1" x14ac:dyDescent="0.25">
      <c r="C593">
        <v>2</v>
      </c>
      <c r="D593" t="s">
        <v>714</v>
      </c>
      <c r="E593" t="str">
        <f t="shared" si="11"/>
        <v>2RMC</v>
      </c>
      <c r="F593" s="218" t="s">
        <v>723</v>
      </c>
      <c r="G593" s="460"/>
      <c r="H593" s="218"/>
      <c r="I593" s="218"/>
      <c r="J593" s="218"/>
      <c r="K593" s="218"/>
      <c r="L593" s="218"/>
      <c r="M593" s="218"/>
      <c r="N593" s="344"/>
      <c r="O593" s="344"/>
      <c r="P593" s="344"/>
      <c r="Q593" s="344"/>
      <c r="R593" s="344"/>
      <c r="S593" s="344"/>
    </row>
    <row r="594" spans="3:19" ht="16.5" hidden="1" customHeight="1" x14ac:dyDescent="0.25">
      <c r="C594">
        <v>2</v>
      </c>
      <c r="D594" t="s">
        <v>716</v>
      </c>
      <c r="E594" t="str">
        <f t="shared" si="11"/>
        <v>2RMP</v>
      </c>
      <c r="F594" s="218" t="s">
        <v>725</v>
      </c>
      <c r="G594" s="460"/>
      <c r="H594" s="218"/>
      <c r="I594" s="218"/>
      <c r="J594" s="218"/>
      <c r="K594" s="218"/>
      <c r="L594" s="218"/>
      <c r="M594" s="218"/>
      <c r="N594" s="344"/>
      <c r="O594" s="344"/>
      <c r="P594" s="344"/>
      <c r="Q594" s="344"/>
      <c r="R594" s="344"/>
      <c r="S594" s="344"/>
    </row>
    <row r="595" spans="3:19" ht="16.5" hidden="1" customHeight="1" x14ac:dyDescent="0.25">
      <c r="C595">
        <v>2</v>
      </c>
      <c r="D595" t="s">
        <v>718</v>
      </c>
      <c r="E595" t="str">
        <f t="shared" si="11"/>
        <v>2RN1</v>
      </c>
      <c r="F595" s="218" t="s">
        <v>727</v>
      </c>
      <c r="G595" s="460"/>
      <c r="H595" s="218"/>
      <c r="I595" s="218"/>
      <c r="J595" s="218"/>
      <c r="K595" s="218"/>
      <c r="L595" s="218"/>
      <c r="M595" s="218"/>
      <c r="N595" s="344"/>
      <c r="O595" s="344"/>
      <c r="P595" s="344"/>
      <c r="Q595" s="344"/>
      <c r="R595" s="344"/>
      <c r="S595" s="344"/>
    </row>
    <row r="596" spans="3:19" ht="16.5" hidden="1" customHeight="1" x14ac:dyDescent="0.25">
      <c r="C596">
        <v>2</v>
      </c>
      <c r="D596" t="s">
        <v>720</v>
      </c>
      <c r="E596" t="str">
        <f t="shared" si="11"/>
        <v>2RN3</v>
      </c>
      <c r="F596" s="218" t="s">
        <v>729</v>
      </c>
      <c r="G596" s="460"/>
      <c r="H596" s="218"/>
      <c r="I596" s="218"/>
      <c r="J596" s="218"/>
      <c r="K596" s="218"/>
      <c r="L596" s="218"/>
      <c r="M596" s="218"/>
      <c r="N596" s="344"/>
      <c r="O596" s="344"/>
      <c r="P596" s="344"/>
      <c r="Q596" s="344"/>
      <c r="R596" s="344"/>
      <c r="S596" s="344"/>
    </row>
    <row r="597" spans="3:19" ht="16.5" hidden="1" customHeight="1" x14ac:dyDescent="0.25">
      <c r="C597">
        <v>2</v>
      </c>
      <c r="D597" t="s">
        <v>722</v>
      </c>
      <c r="E597" t="str">
        <f t="shared" si="11"/>
        <v>2RN5</v>
      </c>
      <c r="F597" s="218" t="s">
        <v>731</v>
      </c>
      <c r="G597" s="460"/>
      <c r="H597" s="218"/>
      <c r="I597" s="218"/>
      <c r="J597" s="218"/>
      <c r="K597" s="218"/>
      <c r="L597" s="218"/>
      <c r="M597" s="218"/>
      <c r="N597" s="344"/>
      <c r="O597" s="344"/>
      <c r="P597" s="344"/>
      <c r="Q597" s="344"/>
      <c r="R597" s="344"/>
      <c r="S597" s="344"/>
    </row>
    <row r="598" spans="3:19" ht="16.5" hidden="1" customHeight="1" x14ac:dyDescent="0.25">
      <c r="C598">
        <v>2</v>
      </c>
      <c r="D598" t="s">
        <v>724</v>
      </c>
      <c r="E598" t="str">
        <f t="shared" si="11"/>
        <v>2RN7</v>
      </c>
      <c r="F598" s="218" t="s">
        <v>733</v>
      </c>
      <c r="G598" s="460"/>
      <c r="H598" s="218"/>
      <c r="I598" s="218"/>
      <c r="J598" s="218"/>
      <c r="K598" s="218"/>
      <c r="L598" s="218"/>
      <c r="M598" s="218"/>
      <c r="N598" s="344"/>
      <c r="O598" s="344"/>
      <c r="P598" s="344"/>
      <c r="Q598" s="344"/>
      <c r="R598" s="344"/>
      <c r="S598" s="344"/>
    </row>
    <row r="599" spans="3:19" ht="16.5" hidden="1" customHeight="1" x14ac:dyDescent="0.25">
      <c r="C599">
        <v>2</v>
      </c>
      <c r="D599" t="s">
        <v>726</v>
      </c>
      <c r="E599" t="str">
        <f t="shared" si="11"/>
        <v>2RNA</v>
      </c>
      <c r="F599" s="218" t="s">
        <v>735</v>
      </c>
      <c r="G599" s="460"/>
      <c r="H599" s="218"/>
      <c r="I599" s="218"/>
      <c r="J599" s="218"/>
      <c r="K599" s="218"/>
      <c r="L599" s="218"/>
      <c r="M599" s="218"/>
      <c r="N599" s="344"/>
      <c r="O599" s="344"/>
      <c r="P599" s="344"/>
      <c r="Q599" s="344"/>
      <c r="R599" s="344"/>
      <c r="S599" s="344"/>
    </row>
    <row r="600" spans="3:19" ht="16.5" hidden="1" customHeight="1" x14ac:dyDescent="0.25">
      <c r="C600">
        <v>2</v>
      </c>
      <c r="D600" t="s">
        <v>728</v>
      </c>
      <c r="E600" t="str">
        <f t="shared" si="11"/>
        <v>2RNH</v>
      </c>
      <c r="F600" s="218" t="s">
        <v>737</v>
      </c>
      <c r="G600" s="460"/>
      <c r="H600" s="218"/>
      <c r="I600" s="218"/>
      <c r="J600" s="218"/>
      <c r="K600" s="218"/>
      <c r="L600" s="218"/>
      <c r="M600" s="218"/>
      <c r="N600" s="344"/>
      <c r="O600" s="344"/>
      <c r="P600" s="344"/>
      <c r="Q600" s="344"/>
      <c r="R600" s="344"/>
      <c r="S600" s="344"/>
    </row>
    <row r="601" spans="3:19" ht="16.5" hidden="1" customHeight="1" x14ac:dyDescent="0.25">
      <c r="C601">
        <v>2</v>
      </c>
      <c r="D601" t="s">
        <v>730</v>
      </c>
      <c r="E601" t="str">
        <f t="shared" si="11"/>
        <v>2RNJ</v>
      </c>
      <c r="F601" s="218" t="s">
        <v>739</v>
      </c>
      <c r="G601" s="460"/>
      <c r="H601" s="218"/>
      <c r="I601" s="218"/>
      <c r="J601" s="218"/>
      <c r="K601" s="218"/>
      <c r="L601" s="218"/>
      <c r="M601" s="218"/>
      <c r="N601" s="344"/>
      <c r="O601" s="344"/>
      <c r="P601" s="344"/>
      <c r="Q601" s="344"/>
      <c r="R601" s="344"/>
      <c r="S601" s="344"/>
    </row>
    <row r="602" spans="3:19" ht="16.5" hidden="1" customHeight="1" x14ac:dyDescent="0.25">
      <c r="C602">
        <v>2</v>
      </c>
      <c r="D602" t="s">
        <v>732</v>
      </c>
      <c r="E602" t="str">
        <f t="shared" si="11"/>
        <v>2RNL</v>
      </c>
      <c r="F602" s="218" t="s">
        <v>741</v>
      </c>
      <c r="G602" s="460"/>
      <c r="H602" s="218"/>
      <c r="I602" s="218"/>
      <c r="J602" s="218"/>
      <c r="K602" s="218"/>
      <c r="L602" s="218"/>
      <c r="M602" s="218"/>
      <c r="N602" s="344"/>
      <c r="O602" s="344"/>
      <c r="P602" s="344"/>
      <c r="Q602" s="344"/>
      <c r="R602" s="344"/>
      <c r="S602" s="344"/>
    </row>
    <row r="603" spans="3:19" ht="16.5" hidden="1" customHeight="1" x14ac:dyDescent="0.25">
      <c r="C603">
        <v>2</v>
      </c>
      <c r="D603" t="s">
        <v>734</v>
      </c>
      <c r="E603" t="str">
        <f t="shared" si="11"/>
        <v>2RNN</v>
      </c>
      <c r="F603" s="218" t="s">
        <v>743</v>
      </c>
      <c r="G603" s="460"/>
      <c r="H603" s="218"/>
      <c r="I603" s="218"/>
      <c r="J603" s="218"/>
      <c r="K603" s="218"/>
      <c r="L603" s="218"/>
      <c r="M603" s="218"/>
      <c r="N603" s="344"/>
      <c r="O603" s="344"/>
      <c r="P603" s="344"/>
      <c r="Q603" s="344"/>
      <c r="R603" s="344"/>
      <c r="S603" s="344"/>
    </row>
    <row r="604" spans="3:19" ht="16.5" hidden="1" customHeight="1" x14ac:dyDescent="0.25">
      <c r="C604">
        <v>2</v>
      </c>
      <c r="D604" t="s">
        <v>736</v>
      </c>
      <c r="E604" t="str">
        <f t="shared" si="11"/>
        <v>2RNQ</v>
      </c>
      <c r="F604" s="218" t="s">
        <v>745</v>
      </c>
      <c r="G604" s="460"/>
      <c r="H604" s="218"/>
      <c r="I604" s="218"/>
      <c r="J604" s="218"/>
      <c r="K604" s="218"/>
      <c r="L604" s="218"/>
      <c r="M604" s="218"/>
      <c r="N604" s="344"/>
      <c r="O604" s="344"/>
      <c r="P604" s="344"/>
      <c r="Q604" s="344"/>
      <c r="R604" s="344"/>
      <c r="S604" s="344"/>
    </row>
    <row r="605" spans="3:19" ht="16.5" customHeight="1" x14ac:dyDescent="0.25">
      <c r="C605">
        <v>2</v>
      </c>
      <c r="D605" t="s">
        <v>738</v>
      </c>
      <c r="E605" t="str">
        <f t="shared" si="11"/>
        <v>2RNS</v>
      </c>
      <c r="F605" s="218" t="s">
        <v>747</v>
      </c>
      <c r="G605" s="460"/>
      <c r="H605" s="218">
        <v>42</v>
      </c>
      <c r="I605" s="218">
        <v>43</v>
      </c>
      <c r="J605" s="218">
        <v>43</v>
      </c>
      <c r="K605" s="218">
        <v>43</v>
      </c>
      <c r="L605" s="218">
        <v>43</v>
      </c>
      <c r="M605" s="218">
        <v>43</v>
      </c>
      <c r="N605" s="344">
        <v>45</v>
      </c>
      <c r="O605" s="344">
        <v>48</v>
      </c>
      <c r="P605" s="344">
        <v>44</v>
      </c>
      <c r="Q605" s="344">
        <v>43</v>
      </c>
      <c r="R605" s="344">
        <v>40</v>
      </c>
      <c r="S605" s="344">
        <v>45</v>
      </c>
    </row>
    <row r="606" spans="3:19" ht="16.5" hidden="1" customHeight="1" x14ac:dyDescent="0.25">
      <c r="C606">
        <v>2</v>
      </c>
      <c r="D606" t="s">
        <v>740</v>
      </c>
      <c r="E606" t="str">
        <f t="shared" si="11"/>
        <v>2RNZ</v>
      </c>
      <c r="F606" s="218" t="s">
        <v>749</v>
      </c>
      <c r="G606" s="460"/>
      <c r="H606" s="218"/>
      <c r="I606" s="218"/>
      <c r="J606" s="218"/>
      <c r="K606" s="218"/>
      <c r="L606" s="218"/>
      <c r="M606" s="218"/>
      <c r="N606" s="344"/>
      <c r="O606" s="344"/>
      <c r="P606" s="344"/>
      <c r="Q606" s="344"/>
      <c r="R606" s="344"/>
      <c r="S606" s="344"/>
    </row>
    <row r="607" spans="3:19" ht="16.5" hidden="1" customHeight="1" x14ac:dyDescent="0.25">
      <c r="C607">
        <v>2</v>
      </c>
      <c r="D607" t="s">
        <v>742</v>
      </c>
      <c r="E607" t="str">
        <f t="shared" si="11"/>
        <v>2RP4</v>
      </c>
      <c r="F607" s="218" t="s">
        <v>751</v>
      </c>
      <c r="G607" s="460"/>
      <c r="H607" s="218"/>
      <c r="I607" s="218"/>
      <c r="J607" s="218"/>
      <c r="K607" s="218"/>
      <c r="L607" s="218"/>
      <c r="M607" s="218"/>
      <c r="N607" s="344"/>
      <c r="O607" s="344"/>
      <c r="P607" s="344"/>
      <c r="Q607" s="344"/>
      <c r="R607" s="344"/>
      <c r="S607" s="344"/>
    </row>
    <row r="608" spans="3:19" ht="16.5" hidden="1" customHeight="1" x14ac:dyDescent="0.25">
      <c r="C608">
        <v>2</v>
      </c>
      <c r="D608" t="s">
        <v>744</v>
      </c>
      <c r="E608" t="str">
        <f t="shared" si="11"/>
        <v>2RP5</v>
      </c>
      <c r="F608" s="218" t="s">
        <v>753</v>
      </c>
      <c r="G608" s="460"/>
      <c r="H608" s="218"/>
      <c r="I608" s="218"/>
      <c r="J608" s="218"/>
      <c r="K608" s="218"/>
      <c r="L608" s="218"/>
      <c r="M608" s="218"/>
      <c r="N608" s="344"/>
      <c r="O608" s="344"/>
      <c r="P608" s="344"/>
      <c r="Q608" s="344"/>
      <c r="R608" s="344"/>
      <c r="S608" s="344"/>
    </row>
    <row r="609" spans="3:19" ht="16.5" hidden="1" customHeight="1" x14ac:dyDescent="0.25">
      <c r="C609">
        <v>2</v>
      </c>
      <c r="D609" t="s">
        <v>746</v>
      </c>
      <c r="E609" t="str">
        <f t="shared" si="11"/>
        <v>2RP6</v>
      </c>
      <c r="F609" s="218" t="s">
        <v>755</v>
      </c>
      <c r="G609" s="460"/>
      <c r="H609" s="218"/>
      <c r="I609" s="218"/>
      <c r="J609" s="218"/>
      <c r="K609" s="218"/>
      <c r="L609" s="218"/>
      <c r="M609" s="218"/>
      <c r="N609" s="344"/>
      <c r="O609" s="344"/>
      <c r="P609" s="344"/>
      <c r="Q609" s="344"/>
      <c r="R609" s="344"/>
      <c r="S609" s="344"/>
    </row>
    <row r="610" spans="3:19" ht="16.5" hidden="1" customHeight="1" x14ac:dyDescent="0.25">
      <c r="C610">
        <v>2</v>
      </c>
      <c r="D610" t="s">
        <v>748</v>
      </c>
      <c r="E610" t="str">
        <f t="shared" si="11"/>
        <v>2RPA</v>
      </c>
      <c r="F610" s="218" t="s">
        <v>757</v>
      </c>
      <c r="G610" s="460"/>
      <c r="H610" s="218"/>
      <c r="I610" s="218"/>
      <c r="J610" s="218"/>
      <c r="K610" s="218"/>
      <c r="L610" s="218"/>
      <c r="M610" s="218"/>
      <c r="N610" s="344"/>
      <c r="O610" s="344"/>
      <c r="P610" s="344"/>
      <c r="Q610" s="344"/>
      <c r="R610" s="344"/>
      <c r="S610" s="344"/>
    </row>
    <row r="611" spans="3:19" ht="16.5" hidden="1" customHeight="1" x14ac:dyDescent="0.25">
      <c r="C611">
        <v>2</v>
      </c>
      <c r="D611" t="s">
        <v>750</v>
      </c>
      <c r="E611" t="str">
        <f t="shared" si="11"/>
        <v>2RPC</v>
      </c>
      <c r="F611" s="218" t="s">
        <v>759</v>
      </c>
      <c r="G611" s="460"/>
      <c r="H611" s="218"/>
      <c r="I611" s="218"/>
      <c r="J611" s="218"/>
      <c r="K611" s="218"/>
      <c r="L611" s="218"/>
      <c r="M611" s="218"/>
      <c r="N611" s="344"/>
      <c r="O611" s="344"/>
      <c r="P611" s="344"/>
      <c r="Q611" s="344"/>
      <c r="R611" s="344"/>
      <c r="S611" s="344"/>
    </row>
    <row r="612" spans="3:19" ht="16.5" hidden="1" customHeight="1" x14ac:dyDescent="0.25">
      <c r="C612">
        <v>2</v>
      </c>
      <c r="D612" t="s">
        <v>752</v>
      </c>
      <c r="E612" t="str">
        <f t="shared" si="11"/>
        <v>2RPL</v>
      </c>
      <c r="F612" s="218" t="s">
        <v>761</v>
      </c>
      <c r="G612" s="460"/>
      <c r="H612" s="218"/>
      <c r="I612" s="218"/>
      <c r="J612" s="218"/>
      <c r="K612" s="218"/>
      <c r="L612" s="218"/>
      <c r="M612" s="218"/>
      <c r="N612" s="344"/>
      <c r="O612" s="344"/>
      <c r="P612" s="344"/>
      <c r="Q612" s="344"/>
      <c r="R612" s="344"/>
      <c r="S612" s="344"/>
    </row>
    <row r="613" spans="3:19" ht="16.5" hidden="1" customHeight="1" x14ac:dyDescent="0.25">
      <c r="C613">
        <v>2</v>
      </c>
      <c r="D613" t="s">
        <v>754</v>
      </c>
      <c r="E613" t="str">
        <f t="shared" si="11"/>
        <v>2RPR</v>
      </c>
      <c r="F613" s="218" t="s">
        <v>763</v>
      </c>
      <c r="G613" s="460"/>
      <c r="H613" s="218"/>
      <c r="I613" s="218"/>
      <c r="J613" s="218"/>
      <c r="K613" s="218"/>
      <c r="L613" s="218"/>
      <c r="M613" s="218"/>
      <c r="N613" s="344"/>
      <c r="O613" s="344"/>
      <c r="P613" s="344"/>
      <c r="Q613" s="344"/>
      <c r="R613" s="344"/>
      <c r="S613" s="344"/>
    </row>
    <row r="614" spans="3:19" ht="16.5" hidden="1" customHeight="1" x14ac:dyDescent="0.25">
      <c r="C614">
        <v>2</v>
      </c>
      <c r="D614" t="s">
        <v>756</v>
      </c>
      <c r="E614" t="str">
        <f t="shared" si="11"/>
        <v>2RPY</v>
      </c>
      <c r="F614" s="218" t="s">
        <v>765</v>
      </c>
      <c r="G614" s="460"/>
      <c r="H614" s="218"/>
      <c r="I614" s="218"/>
      <c r="J614" s="218"/>
      <c r="K614" s="218"/>
      <c r="L614" s="218"/>
      <c r="M614" s="218"/>
      <c r="N614" s="344"/>
      <c r="O614" s="344"/>
      <c r="P614" s="344"/>
      <c r="Q614" s="344"/>
      <c r="R614" s="344"/>
      <c r="S614" s="344"/>
    </row>
    <row r="615" spans="3:19" ht="16.5" hidden="1" customHeight="1" x14ac:dyDescent="0.25">
      <c r="C615">
        <v>2</v>
      </c>
      <c r="D615" t="s">
        <v>758</v>
      </c>
      <c r="E615" t="str">
        <f t="shared" si="11"/>
        <v>2RQ3</v>
      </c>
      <c r="F615" s="218" t="s">
        <v>767</v>
      </c>
      <c r="G615" s="460"/>
      <c r="H615" s="218"/>
      <c r="I615" s="218"/>
      <c r="J615" s="218"/>
      <c r="K615" s="218"/>
      <c r="L615" s="218"/>
      <c r="M615" s="218"/>
      <c r="N615" s="344"/>
      <c r="O615" s="344"/>
      <c r="P615" s="344"/>
      <c r="Q615" s="344"/>
      <c r="R615" s="344"/>
      <c r="S615" s="344"/>
    </row>
    <row r="616" spans="3:19" ht="16.5" hidden="1" customHeight="1" x14ac:dyDescent="0.25">
      <c r="C616">
        <v>2</v>
      </c>
      <c r="D616" t="s">
        <v>760</v>
      </c>
      <c r="E616" t="str">
        <f t="shared" si="11"/>
        <v>2RQ6</v>
      </c>
      <c r="F616" s="218" t="s">
        <v>769</v>
      </c>
      <c r="G616" s="460"/>
      <c r="H616" s="218"/>
      <c r="I616" s="218"/>
      <c r="J616" s="218"/>
      <c r="K616" s="218"/>
      <c r="L616" s="218"/>
      <c r="M616" s="218"/>
      <c r="N616" s="344"/>
      <c r="O616" s="344"/>
      <c r="P616" s="344"/>
      <c r="Q616" s="344"/>
      <c r="R616" s="344"/>
      <c r="S616" s="344"/>
    </row>
    <row r="617" spans="3:19" ht="16.5" hidden="1" customHeight="1" x14ac:dyDescent="0.25">
      <c r="C617">
        <v>2</v>
      </c>
      <c r="D617" t="s">
        <v>762</v>
      </c>
      <c r="E617" t="str">
        <f t="shared" si="11"/>
        <v>2RQ8</v>
      </c>
      <c r="F617" s="218" t="s">
        <v>771</v>
      </c>
      <c r="G617" s="460"/>
      <c r="H617" s="218"/>
      <c r="I617" s="218"/>
      <c r="J617" s="218"/>
      <c r="K617" s="218"/>
      <c r="L617" s="218"/>
      <c r="M617" s="218"/>
      <c r="N617" s="344"/>
      <c r="O617" s="344"/>
      <c r="P617" s="344"/>
      <c r="Q617" s="344"/>
      <c r="R617" s="344"/>
      <c r="S617" s="344"/>
    </row>
    <row r="618" spans="3:19" ht="16.5" hidden="1" customHeight="1" x14ac:dyDescent="0.25">
      <c r="C618">
        <v>2</v>
      </c>
      <c r="D618" t="s">
        <v>764</v>
      </c>
      <c r="E618" t="str">
        <f t="shared" si="11"/>
        <v>2RQM</v>
      </c>
      <c r="F618" s="218" t="s">
        <v>773</v>
      </c>
      <c r="G618" s="460"/>
      <c r="H618" s="218"/>
      <c r="I618" s="218"/>
      <c r="J618" s="218"/>
      <c r="K618" s="218"/>
      <c r="L618" s="218"/>
      <c r="M618" s="218"/>
      <c r="N618" s="344"/>
      <c r="O618" s="344"/>
      <c r="P618" s="344"/>
      <c r="Q618" s="344"/>
      <c r="R618" s="344"/>
      <c r="S618" s="344"/>
    </row>
    <row r="619" spans="3:19" ht="16.5" hidden="1" customHeight="1" x14ac:dyDescent="0.25">
      <c r="C619">
        <v>2</v>
      </c>
      <c r="D619" t="s">
        <v>766</v>
      </c>
      <c r="E619" t="str">
        <f t="shared" si="11"/>
        <v>2RQN</v>
      </c>
      <c r="F619" s="218" t="s">
        <v>775</v>
      </c>
      <c r="G619" s="460"/>
      <c r="H619" s="218"/>
      <c r="I619" s="218"/>
      <c r="J619" s="218"/>
      <c r="K619" s="218"/>
      <c r="L619" s="218"/>
      <c r="M619" s="218"/>
      <c r="N619" s="344"/>
      <c r="O619" s="344"/>
      <c r="P619" s="344"/>
      <c r="Q619" s="344"/>
      <c r="R619" s="344"/>
      <c r="S619" s="344"/>
    </row>
    <row r="620" spans="3:19" ht="16.5" hidden="1" customHeight="1" x14ac:dyDescent="0.25">
      <c r="C620">
        <v>2</v>
      </c>
      <c r="D620" t="s">
        <v>768</v>
      </c>
      <c r="E620" t="str">
        <f t="shared" si="11"/>
        <v>2RQQ</v>
      </c>
      <c r="F620" s="218" t="s">
        <v>777</v>
      </c>
      <c r="G620" s="460"/>
      <c r="H620" s="218"/>
      <c r="I620" s="218"/>
      <c r="J620" s="218"/>
      <c r="K620" s="218"/>
      <c r="L620" s="218"/>
      <c r="M620" s="218"/>
      <c r="N620" s="344"/>
      <c r="O620" s="344"/>
      <c r="P620" s="344"/>
      <c r="Q620" s="344"/>
      <c r="R620" s="344"/>
      <c r="S620" s="344"/>
    </row>
    <row r="621" spans="3:19" ht="16.5" hidden="1" customHeight="1" x14ac:dyDescent="0.25">
      <c r="C621">
        <v>2</v>
      </c>
      <c r="D621" t="s">
        <v>770</v>
      </c>
      <c r="E621" t="str">
        <f t="shared" si="11"/>
        <v>2RQW</v>
      </c>
      <c r="F621" s="218" t="s">
        <v>779</v>
      </c>
      <c r="G621" s="460"/>
      <c r="H621" s="218"/>
      <c r="I621" s="218"/>
      <c r="J621" s="218"/>
      <c r="K621" s="218"/>
      <c r="L621" s="218"/>
      <c r="M621" s="218"/>
      <c r="N621" s="344"/>
      <c r="O621" s="344"/>
      <c r="P621" s="344"/>
      <c r="Q621" s="344"/>
      <c r="R621" s="344"/>
      <c r="S621" s="344"/>
    </row>
    <row r="622" spans="3:19" ht="16.5" hidden="1" customHeight="1" x14ac:dyDescent="0.25">
      <c r="C622">
        <v>2</v>
      </c>
      <c r="D622" t="s">
        <v>772</v>
      </c>
      <c r="E622" t="str">
        <f t="shared" si="11"/>
        <v>2RQX</v>
      </c>
      <c r="F622" s="218" t="s">
        <v>781</v>
      </c>
      <c r="G622" s="460"/>
      <c r="H622" s="218"/>
      <c r="I622" s="218"/>
      <c r="J622" s="218"/>
      <c r="K622" s="218"/>
      <c r="L622" s="218"/>
      <c r="M622" s="218"/>
      <c r="N622" s="344"/>
      <c r="O622" s="344"/>
      <c r="P622" s="344"/>
      <c r="Q622" s="344"/>
      <c r="R622" s="344"/>
      <c r="S622" s="344"/>
    </row>
    <row r="623" spans="3:19" ht="16.5" hidden="1" customHeight="1" x14ac:dyDescent="0.25">
      <c r="C623">
        <v>2</v>
      </c>
      <c r="D623" t="s">
        <v>774</v>
      </c>
      <c r="E623" t="str">
        <f t="shared" si="11"/>
        <v>2RR1</v>
      </c>
      <c r="F623" s="218" t="s">
        <v>783</v>
      </c>
      <c r="G623" s="460"/>
      <c r="H623" s="218"/>
      <c r="I623" s="218"/>
      <c r="J623" s="218"/>
      <c r="K623" s="218"/>
      <c r="L623" s="218"/>
      <c r="M623" s="218"/>
      <c r="N623" s="344"/>
      <c r="O623" s="344"/>
      <c r="P623" s="344"/>
      <c r="Q623" s="344"/>
      <c r="R623" s="344"/>
      <c r="S623" s="344"/>
    </row>
    <row r="624" spans="3:19" ht="16.5" hidden="1" customHeight="1" x14ac:dyDescent="0.25">
      <c r="C624">
        <v>2</v>
      </c>
      <c r="D624" t="s">
        <v>776</v>
      </c>
      <c r="E624" t="str">
        <f t="shared" si="11"/>
        <v>2RR7</v>
      </c>
      <c r="F624" s="218" t="s">
        <v>785</v>
      </c>
      <c r="G624" s="460"/>
      <c r="H624" s="218"/>
      <c r="I624" s="218"/>
      <c r="J624" s="218"/>
      <c r="K624" s="218"/>
      <c r="L624" s="218"/>
      <c r="M624" s="218"/>
      <c r="N624" s="344"/>
      <c r="O624" s="344"/>
      <c r="P624" s="344"/>
      <c r="Q624" s="344"/>
      <c r="R624" s="344"/>
      <c r="S624" s="344"/>
    </row>
    <row r="625" spans="3:19" ht="16.5" hidden="1" customHeight="1" x14ac:dyDescent="0.25">
      <c r="C625">
        <v>2</v>
      </c>
      <c r="D625" t="s">
        <v>778</v>
      </c>
      <c r="E625" t="str">
        <f t="shared" si="11"/>
        <v>2RR8</v>
      </c>
      <c r="F625" s="218" t="s">
        <v>787</v>
      </c>
      <c r="G625" s="460"/>
      <c r="H625" s="218"/>
      <c r="I625" s="218"/>
      <c r="J625" s="218"/>
      <c r="K625" s="218"/>
      <c r="L625" s="218"/>
      <c r="M625" s="218"/>
      <c r="N625" s="344"/>
      <c r="O625" s="344"/>
      <c r="P625" s="344"/>
      <c r="Q625" s="344"/>
      <c r="R625" s="344"/>
      <c r="S625" s="344"/>
    </row>
    <row r="626" spans="3:19" ht="16.5" hidden="1" customHeight="1" x14ac:dyDescent="0.25">
      <c r="C626">
        <v>2</v>
      </c>
      <c r="D626" t="s">
        <v>780</v>
      </c>
      <c r="E626" t="str">
        <f t="shared" si="11"/>
        <v>2RRF</v>
      </c>
      <c r="F626" s="218" t="s">
        <v>789</v>
      </c>
      <c r="G626" s="460"/>
      <c r="H626" s="218"/>
      <c r="I626" s="218"/>
      <c r="J626" s="218"/>
      <c r="K626" s="218"/>
      <c r="L626" s="218"/>
      <c r="M626" s="218"/>
      <c r="N626" s="344"/>
      <c r="O626" s="344"/>
      <c r="P626" s="344"/>
      <c r="Q626" s="344"/>
      <c r="R626" s="344"/>
      <c r="S626" s="344"/>
    </row>
    <row r="627" spans="3:19" ht="16.5" hidden="1" customHeight="1" x14ac:dyDescent="0.25">
      <c r="C627">
        <v>2</v>
      </c>
      <c r="D627" t="s">
        <v>782</v>
      </c>
      <c r="E627" t="str">
        <f t="shared" si="11"/>
        <v>2RRJ</v>
      </c>
      <c r="F627" s="218" t="s">
        <v>791</v>
      </c>
      <c r="G627" s="460"/>
      <c r="H627" s="218"/>
      <c r="I627" s="218"/>
      <c r="J627" s="218"/>
      <c r="K627" s="218"/>
      <c r="L627" s="218"/>
      <c r="M627" s="218"/>
      <c r="N627" s="344"/>
      <c r="O627" s="344"/>
      <c r="P627" s="344"/>
      <c r="Q627" s="344"/>
      <c r="R627" s="344"/>
      <c r="S627" s="344"/>
    </row>
    <row r="628" spans="3:19" ht="16.5" hidden="1" customHeight="1" x14ac:dyDescent="0.25">
      <c r="C628">
        <v>2</v>
      </c>
      <c r="D628" t="s">
        <v>784</v>
      </c>
      <c r="E628" t="str">
        <f t="shared" si="11"/>
        <v>2RRK</v>
      </c>
      <c r="F628" s="218" t="s">
        <v>793</v>
      </c>
      <c r="G628" s="460"/>
      <c r="H628" s="218"/>
      <c r="I628" s="218"/>
      <c r="J628" s="218"/>
      <c r="K628" s="218"/>
      <c r="L628" s="218"/>
      <c r="M628" s="218"/>
      <c r="N628" s="344"/>
      <c r="O628" s="344"/>
      <c r="P628" s="344"/>
      <c r="Q628" s="344"/>
      <c r="R628" s="344"/>
      <c r="S628" s="344"/>
    </row>
    <row r="629" spans="3:19" ht="16.5" hidden="1" customHeight="1" x14ac:dyDescent="0.25">
      <c r="C629">
        <v>2</v>
      </c>
      <c r="D629" t="s">
        <v>786</v>
      </c>
      <c r="E629" t="str">
        <f t="shared" si="11"/>
        <v>2RRV</v>
      </c>
      <c r="F629" s="218" t="s">
        <v>795</v>
      </c>
      <c r="G629" s="460"/>
      <c r="H629" s="218"/>
      <c r="I629" s="218"/>
      <c r="J629" s="218"/>
      <c r="K629" s="218"/>
      <c r="L629" s="218"/>
      <c r="M629" s="218"/>
      <c r="N629" s="344"/>
      <c r="O629" s="344"/>
      <c r="P629" s="344"/>
      <c r="Q629" s="344"/>
      <c r="R629" s="344"/>
      <c r="S629" s="344"/>
    </row>
    <row r="630" spans="3:19" ht="16.5" hidden="1" customHeight="1" x14ac:dyDescent="0.25">
      <c r="C630">
        <v>2</v>
      </c>
      <c r="D630" t="s">
        <v>788</v>
      </c>
      <c r="E630" t="str">
        <f t="shared" si="11"/>
        <v>2RT3</v>
      </c>
      <c r="F630" s="218" t="s">
        <v>797</v>
      </c>
      <c r="G630" s="460"/>
      <c r="H630" s="218"/>
      <c r="I630" s="218"/>
      <c r="J630" s="218"/>
      <c r="K630" s="218"/>
      <c r="L630" s="218"/>
      <c r="M630" s="218"/>
      <c r="N630" s="344"/>
      <c r="O630" s="344"/>
      <c r="P630" s="344"/>
      <c r="Q630" s="344"/>
      <c r="R630" s="344"/>
      <c r="S630" s="344"/>
    </row>
    <row r="631" spans="3:19" ht="16.5" hidden="1" customHeight="1" x14ac:dyDescent="0.25">
      <c r="C631">
        <v>2</v>
      </c>
      <c r="D631" t="s">
        <v>790</v>
      </c>
      <c r="E631" t="str">
        <f t="shared" si="11"/>
        <v>2RTD</v>
      </c>
      <c r="F631" s="218" t="s">
        <v>799</v>
      </c>
      <c r="G631" s="460"/>
      <c r="H631" s="218"/>
      <c r="I631" s="218"/>
      <c r="J631" s="218"/>
      <c r="K631" s="218"/>
      <c r="L631" s="218"/>
      <c r="M631" s="218"/>
      <c r="N631" s="344"/>
      <c r="O631" s="344"/>
      <c r="P631" s="344"/>
      <c r="Q631" s="344"/>
      <c r="R631" s="344"/>
      <c r="S631" s="344"/>
    </row>
    <row r="632" spans="3:19" ht="16.5" hidden="1" customHeight="1" x14ac:dyDescent="0.25">
      <c r="C632">
        <v>2</v>
      </c>
      <c r="D632" t="s">
        <v>792</v>
      </c>
      <c r="E632" t="str">
        <f t="shared" si="11"/>
        <v>2RTE</v>
      </c>
      <c r="F632" s="218" t="s">
        <v>801</v>
      </c>
      <c r="G632" s="460"/>
      <c r="H632" s="218"/>
      <c r="I632" s="218"/>
      <c r="J632" s="218"/>
      <c r="K632" s="218"/>
      <c r="L632" s="218"/>
      <c r="M632" s="218"/>
      <c r="N632" s="344"/>
      <c r="O632" s="344"/>
      <c r="P632" s="344"/>
      <c r="Q632" s="344"/>
      <c r="R632" s="344"/>
      <c r="S632" s="344"/>
    </row>
    <row r="633" spans="3:19" ht="16.5" hidden="1" customHeight="1" x14ac:dyDescent="0.25">
      <c r="C633">
        <v>2</v>
      </c>
      <c r="D633" t="s">
        <v>794</v>
      </c>
      <c r="E633" t="str">
        <f t="shared" si="11"/>
        <v>2RTF</v>
      </c>
      <c r="F633" s="218" t="s">
        <v>803</v>
      </c>
      <c r="G633" s="460"/>
      <c r="H633" s="218"/>
      <c r="I633" s="218"/>
      <c r="J633" s="218"/>
      <c r="K633" s="218"/>
      <c r="L633" s="218"/>
      <c r="M633" s="218"/>
      <c r="N633" s="344"/>
      <c r="O633" s="344"/>
      <c r="P633" s="344"/>
      <c r="Q633" s="344"/>
      <c r="R633" s="344"/>
      <c r="S633" s="344"/>
    </row>
    <row r="634" spans="3:19" ht="16.5" hidden="1" customHeight="1" x14ac:dyDescent="0.25">
      <c r="C634">
        <v>2</v>
      </c>
      <c r="D634" t="s">
        <v>796</v>
      </c>
      <c r="E634" t="str">
        <f t="shared" si="11"/>
        <v>2RTG</v>
      </c>
      <c r="F634" s="218" t="s">
        <v>805</v>
      </c>
      <c r="G634" s="460"/>
      <c r="H634" s="218"/>
      <c r="I634" s="218"/>
      <c r="J634" s="218"/>
      <c r="K634" s="218"/>
      <c r="L634" s="218"/>
      <c r="M634" s="218"/>
      <c r="N634" s="344"/>
      <c r="O634" s="344"/>
      <c r="P634" s="344"/>
      <c r="Q634" s="344"/>
      <c r="R634" s="344"/>
      <c r="S634" s="344"/>
    </row>
    <row r="635" spans="3:19" ht="16.5" hidden="1" customHeight="1" x14ac:dyDescent="0.25">
      <c r="C635">
        <v>2</v>
      </c>
      <c r="D635" t="s">
        <v>798</v>
      </c>
      <c r="E635" t="str">
        <f t="shared" si="11"/>
        <v>2RTH</v>
      </c>
      <c r="F635" s="218" t="s">
        <v>807</v>
      </c>
      <c r="G635" s="460"/>
      <c r="H635" s="218"/>
      <c r="I635" s="218"/>
      <c r="J635" s="218"/>
      <c r="K635" s="218"/>
      <c r="L635" s="218"/>
      <c r="M635" s="218"/>
      <c r="N635" s="344"/>
      <c r="O635" s="344"/>
      <c r="P635" s="344"/>
      <c r="Q635" s="344"/>
      <c r="R635" s="344"/>
      <c r="S635" s="344"/>
    </row>
    <row r="636" spans="3:19" ht="16.5" hidden="1" customHeight="1" x14ac:dyDescent="0.25">
      <c r="C636">
        <v>2</v>
      </c>
      <c r="D636" t="s">
        <v>800</v>
      </c>
      <c r="E636" t="str">
        <f t="shared" si="11"/>
        <v>2RTK</v>
      </c>
      <c r="F636" s="218" t="s">
        <v>809</v>
      </c>
      <c r="G636" s="460"/>
      <c r="H636" s="218"/>
      <c r="I636" s="218"/>
      <c r="J636" s="218"/>
      <c r="K636" s="218"/>
      <c r="L636" s="218"/>
      <c r="M636" s="218"/>
      <c r="N636" s="344"/>
      <c r="O636" s="344"/>
      <c r="P636" s="344"/>
      <c r="Q636" s="344"/>
      <c r="R636" s="344"/>
      <c r="S636" s="344"/>
    </row>
    <row r="637" spans="3:19" ht="16.5" hidden="1" customHeight="1" x14ac:dyDescent="0.25">
      <c r="C637">
        <v>2</v>
      </c>
      <c r="D637" t="s">
        <v>802</v>
      </c>
      <c r="E637" t="str">
        <f t="shared" si="11"/>
        <v>2RTP</v>
      </c>
      <c r="F637" s="218" t="s">
        <v>811</v>
      </c>
      <c r="G637" s="460"/>
      <c r="H637" s="218"/>
      <c r="I637" s="218"/>
      <c r="J637" s="218"/>
      <c r="K637" s="218"/>
      <c r="L637" s="218"/>
      <c r="M637" s="218"/>
      <c r="N637" s="344"/>
      <c r="O637" s="344"/>
      <c r="P637" s="344"/>
      <c r="Q637" s="344"/>
      <c r="R637" s="344"/>
      <c r="S637" s="344"/>
    </row>
    <row r="638" spans="3:19" ht="16.5" hidden="1" customHeight="1" x14ac:dyDescent="0.25">
      <c r="C638">
        <v>2</v>
      </c>
      <c r="D638" t="s">
        <v>804</v>
      </c>
      <c r="E638" t="str">
        <f t="shared" si="11"/>
        <v>2RTR</v>
      </c>
      <c r="F638" s="218" t="s">
        <v>813</v>
      </c>
      <c r="G638" s="460"/>
      <c r="H638" s="218"/>
      <c r="I638" s="218"/>
      <c r="J638" s="218"/>
      <c r="K638" s="218"/>
      <c r="L638" s="218"/>
      <c r="M638" s="218"/>
      <c r="N638" s="344"/>
      <c r="O638" s="344"/>
      <c r="P638" s="344"/>
      <c r="Q638" s="344"/>
      <c r="R638" s="344"/>
      <c r="S638" s="344"/>
    </row>
    <row r="639" spans="3:19" ht="16.5" hidden="1" customHeight="1" x14ac:dyDescent="0.25">
      <c r="C639">
        <v>2</v>
      </c>
      <c r="D639" t="s">
        <v>806</v>
      </c>
      <c r="E639" t="str">
        <f t="shared" si="11"/>
        <v>2RTX</v>
      </c>
      <c r="F639" s="218" t="s">
        <v>815</v>
      </c>
      <c r="G639" s="460"/>
      <c r="H639" s="218"/>
      <c r="I639" s="218"/>
      <c r="J639" s="218"/>
      <c r="K639" s="218"/>
      <c r="L639" s="218"/>
      <c r="M639" s="218"/>
      <c r="N639" s="344"/>
      <c r="O639" s="344"/>
      <c r="P639" s="344"/>
      <c r="Q639" s="344"/>
      <c r="R639" s="344"/>
      <c r="S639" s="344"/>
    </row>
    <row r="640" spans="3:19" ht="16.5" hidden="1" customHeight="1" x14ac:dyDescent="0.25">
      <c r="C640">
        <v>2</v>
      </c>
      <c r="D640" t="s">
        <v>808</v>
      </c>
      <c r="E640" t="str">
        <f t="shared" ref="E640:E928" si="12">C640&amp;D640</f>
        <v>2RV8</v>
      </c>
      <c r="F640" s="218" t="s">
        <v>817</v>
      </c>
      <c r="G640" s="460"/>
      <c r="H640" s="218"/>
      <c r="I640" s="218"/>
      <c r="J640" s="218"/>
      <c r="K640" s="218"/>
      <c r="L640" s="218"/>
      <c r="M640" s="218"/>
      <c r="N640" s="344"/>
      <c r="O640" s="344"/>
      <c r="P640" s="344"/>
      <c r="Q640" s="344"/>
      <c r="R640" s="344"/>
      <c r="S640" s="344"/>
    </row>
    <row r="641" spans="3:19" ht="16.5" hidden="1" customHeight="1" x14ac:dyDescent="0.25">
      <c r="C641">
        <v>2</v>
      </c>
      <c r="D641" t="s">
        <v>810</v>
      </c>
      <c r="E641" t="str">
        <f t="shared" si="12"/>
        <v>2RVJ</v>
      </c>
      <c r="F641" s="218" t="s">
        <v>819</v>
      </c>
      <c r="G641" s="460"/>
      <c r="H641" s="218"/>
      <c r="I641" s="218"/>
      <c r="J641" s="218"/>
      <c r="K641" s="218"/>
      <c r="L641" s="218"/>
      <c r="M641" s="218"/>
      <c r="N641" s="344"/>
      <c r="O641" s="344"/>
      <c r="P641" s="344"/>
      <c r="Q641" s="344"/>
      <c r="R641" s="344"/>
      <c r="S641" s="344"/>
    </row>
    <row r="642" spans="3:19" ht="16.5" hidden="1" customHeight="1" x14ac:dyDescent="0.25">
      <c r="C642">
        <v>2</v>
      </c>
      <c r="D642" t="s">
        <v>812</v>
      </c>
      <c r="E642" t="str">
        <f t="shared" si="12"/>
        <v>2RVL</v>
      </c>
      <c r="F642" s="218" t="s">
        <v>821</v>
      </c>
      <c r="G642" s="460"/>
      <c r="H642" s="218"/>
      <c r="I642" s="218"/>
      <c r="J642" s="218"/>
      <c r="K642" s="218"/>
      <c r="L642" s="218"/>
      <c r="M642" s="218"/>
      <c r="N642" s="344"/>
      <c r="O642" s="344"/>
      <c r="P642" s="344"/>
      <c r="Q642" s="344"/>
      <c r="R642" s="344"/>
      <c r="S642" s="344"/>
    </row>
    <row r="643" spans="3:19" ht="16.5" hidden="1" customHeight="1" x14ac:dyDescent="0.25">
      <c r="C643">
        <v>2</v>
      </c>
      <c r="D643" t="s">
        <v>814</v>
      </c>
      <c r="E643" t="str">
        <f t="shared" si="12"/>
        <v>2RVR</v>
      </c>
      <c r="F643" s="218" t="s">
        <v>823</v>
      </c>
      <c r="G643" s="460"/>
      <c r="H643" s="218"/>
      <c r="I643" s="218"/>
      <c r="J643" s="218"/>
      <c r="K643" s="218"/>
      <c r="L643" s="218"/>
      <c r="M643" s="218"/>
      <c r="N643" s="344"/>
      <c r="O643" s="344"/>
      <c r="P643" s="344"/>
      <c r="Q643" s="344"/>
      <c r="R643" s="344"/>
      <c r="S643" s="344"/>
    </row>
    <row r="644" spans="3:19" ht="16.5" hidden="1" customHeight="1" x14ac:dyDescent="0.25">
      <c r="C644">
        <v>2</v>
      </c>
      <c r="D644" t="s">
        <v>816</v>
      </c>
      <c r="E644" t="str">
        <f t="shared" si="12"/>
        <v>2RVV</v>
      </c>
      <c r="F644" s="218" t="s">
        <v>825</v>
      </c>
      <c r="G644" s="460"/>
      <c r="H644" s="218"/>
      <c r="I644" s="218"/>
      <c r="J644" s="218"/>
      <c r="K644" s="218"/>
      <c r="L644" s="218"/>
      <c r="M644" s="218"/>
      <c r="N644" s="344"/>
      <c r="O644" s="344"/>
      <c r="P644" s="344"/>
      <c r="Q644" s="344"/>
      <c r="R644" s="344"/>
      <c r="S644" s="344"/>
    </row>
    <row r="645" spans="3:19" ht="16.5" hidden="1" customHeight="1" x14ac:dyDescent="0.25">
      <c r="C645">
        <v>2</v>
      </c>
      <c r="D645" t="s">
        <v>818</v>
      </c>
      <c r="E645" t="str">
        <f t="shared" si="12"/>
        <v>2RVW</v>
      </c>
      <c r="F645" s="218" t="s">
        <v>827</v>
      </c>
      <c r="G645" s="460"/>
      <c r="H645" s="218"/>
      <c r="I645" s="218"/>
      <c r="J645" s="218"/>
      <c r="K645" s="218"/>
      <c r="L645" s="218"/>
      <c r="M645" s="218"/>
      <c r="N645" s="344"/>
      <c r="O645" s="344"/>
      <c r="P645" s="344"/>
      <c r="Q645" s="344"/>
      <c r="R645" s="344"/>
      <c r="S645" s="344"/>
    </row>
    <row r="646" spans="3:19" ht="16.5" hidden="1" customHeight="1" x14ac:dyDescent="0.25">
      <c r="C646">
        <v>2</v>
      </c>
      <c r="D646" t="s">
        <v>820</v>
      </c>
      <c r="E646" t="str">
        <f t="shared" si="12"/>
        <v>2RVY</v>
      </c>
      <c r="F646" s="218" t="s">
        <v>829</v>
      </c>
      <c r="G646" s="460"/>
      <c r="H646" s="218"/>
      <c r="I646" s="218"/>
      <c r="J646" s="218"/>
      <c r="K646" s="218"/>
      <c r="L646" s="218"/>
      <c r="M646" s="218"/>
      <c r="N646" s="344"/>
      <c r="O646" s="344"/>
      <c r="P646" s="344"/>
      <c r="Q646" s="344"/>
      <c r="R646" s="344"/>
      <c r="S646" s="344"/>
    </row>
    <row r="647" spans="3:19" ht="16.5" hidden="1" customHeight="1" x14ac:dyDescent="0.25">
      <c r="C647">
        <v>2</v>
      </c>
      <c r="D647" t="s">
        <v>822</v>
      </c>
      <c r="E647" t="str">
        <f t="shared" si="12"/>
        <v>2RW3</v>
      </c>
      <c r="F647" s="218" t="s">
        <v>831</v>
      </c>
      <c r="G647" s="460"/>
      <c r="H647" s="218"/>
      <c r="I647" s="218"/>
      <c r="J647" s="218"/>
      <c r="K647" s="218"/>
      <c r="L647" s="218"/>
      <c r="M647" s="218"/>
      <c r="N647" s="344"/>
      <c r="O647" s="344"/>
      <c r="P647" s="344"/>
      <c r="Q647" s="344"/>
      <c r="R647" s="344"/>
      <c r="S647" s="344"/>
    </row>
    <row r="648" spans="3:19" ht="16.5" hidden="1" customHeight="1" x14ac:dyDescent="0.25">
      <c r="C648">
        <v>2</v>
      </c>
      <c r="D648" t="s">
        <v>824</v>
      </c>
      <c r="E648" t="str">
        <f t="shared" si="12"/>
        <v>2RW6</v>
      </c>
      <c r="F648" s="218" t="s">
        <v>833</v>
      </c>
      <c r="G648" s="460"/>
      <c r="H648" s="218"/>
      <c r="I648" s="218"/>
      <c r="J648" s="218"/>
      <c r="K648" s="218"/>
      <c r="L648" s="218"/>
      <c r="M648" s="218"/>
      <c r="N648" s="344"/>
      <c r="O648" s="344"/>
      <c r="P648" s="344"/>
      <c r="Q648" s="344"/>
      <c r="R648" s="344"/>
      <c r="S648" s="344"/>
    </row>
    <row r="649" spans="3:19" ht="16.5" hidden="1" customHeight="1" x14ac:dyDescent="0.25">
      <c r="C649">
        <v>2</v>
      </c>
      <c r="D649" t="s">
        <v>826</v>
      </c>
      <c r="E649" t="str">
        <f t="shared" si="12"/>
        <v>2RWA</v>
      </c>
      <c r="F649" s="218" t="s">
        <v>835</v>
      </c>
      <c r="G649" s="460"/>
      <c r="H649" s="218"/>
      <c r="I649" s="218"/>
      <c r="J649" s="218"/>
      <c r="K649" s="218"/>
      <c r="L649" s="218"/>
      <c r="M649" s="218"/>
      <c r="N649" s="344"/>
      <c r="O649" s="344"/>
      <c r="P649" s="344"/>
      <c r="Q649" s="344"/>
      <c r="R649" s="344"/>
      <c r="S649" s="344"/>
    </row>
    <row r="650" spans="3:19" ht="16.5" hidden="1" customHeight="1" x14ac:dyDescent="0.25">
      <c r="C650">
        <v>2</v>
      </c>
      <c r="D650" t="s">
        <v>828</v>
      </c>
      <c r="E650" t="str">
        <f t="shared" si="12"/>
        <v>2RWD</v>
      </c>
      <c r="F650" s="218" t="s">
        <v>837</v>
      </c>
      <c r="G650" s="460"/>
      <c r="H650" s="218"/>
      <c r="I650" s="218"/>
      <c r="J650" s="218"/>
      <c r="K650" s="218"/>
      <c r="L650" s="218"/>
      <c r="M650" s="218"/>
      <c r="N650" s="344"/>
      <c r="O650" s="344"/>
      <c r="P650" s="344"/>
      <c r="Q650" s="344"/>
      <c r="R650" s="344"/>
      <c r="S650" s="344"/>
    </row>
    <row r="651" spans="3:19" ht="16.5" hidden="1" customHeight="1" x14ac:dyDescent="0.25">
      <c r="C651">
        <v>2</v>
      </c>
      <c r="D651" t="s">
        <v>830</v>
      </c>
      <c r="E651" t="str">
        <f t="shared" si="12"/>
        <v>2RWE</v>
      </c>
      <c r="F651" s="218" t="s">
        <v>839</v>
      </c>
      <c r="G651" s="460"/>
      <c r="H651" s="218"/>
      <c r="I651" s="218"/>
      <c r="J651" s="218"/>
      <c r="K651" s="218"/>
      <c r="L651" s="218"/>
      <c r="M651" s="218"/>
      <c r="N651" s="344"/>
      <c r="O651" s="344"/>
      <c r="P651" s="344"/>
      <c r="Q651" s="344"/>
      <c r="R651" s="344"/>
      <c r="S651" s="344"/>
    </row>
    <row r="652" spans="3:19" ht="16.5" hidden="1" customHeight="1" x14ac:dyDescent="0.25">
      <c r="C652">
        <v>2</v>
      </c>
      <c r="D652" t="s">
        <v>832</v>
      </c>
      <c r="E652" t="str">
        <f t="shared" si="12"/>
        <v>2RWF</v>
      </c>
      <c r="F652" s="218" t="s">
        <v>841</v>
      </c>
      <c r="G652" s="460"/>
      <c r="H652" s="218"/>
      <c r="I652" s="218"/>
      <c r="J652" s="218"/>
      <c r="K652" s="218"/>
      <c r="L652" s="218"/>
      <c r="M652" s="218"/>
      <c r="N652" s="344"/>
      <c r="O652" s="344"/>
      <c r="P652" s="344"/>
      <c r="Q652" s="344"/>
      <c r="R652" s="344"/>
      <c r="S652" s="344"/>
    </row>
    <row r="653" spans="3:19" ht="16.5" hidden="1" customHeight="1" x14ac:dyDescent="0.25">
      <c r="C653">
        <v>2</v>
      </c>
      <c r="D653" t="s">
        <v>834</v>
      </c>
      <c r="E653" t="str">
        <f t="shared" si="12"/>
        <v>2RWG</v>
      </c>
      <c r="F653" s="218" t="s">
        <v>843</v>
      </c>
      <c r="G653" s="460"/>
      <c r="H653" s="218"/>
      <c r="I653" s="218"/>
      <c r="J653" s="218"/>
      <c r="K653" s="218"/>
      <c r="L653" s="218"/>
      <c r="M653" s="218"/>
      <c r="N653" s="344"/>
      <c r="O653" s="344"/>
      <c r="P653" s="344"/>
      <c r="Q653" s="344"/>
      <c r="R653" s="344"/>
      <c r="S653" s="344"/>
    </row>
    <row r="654" spans="3:19" ht="16.5" customHeight="1" x14ac:dyDescent="0.25">
      <c r="C654">
        <v>2</v>
      </c>
      <c r="D654" t="s">
        <v>836</v>
      </c>
      <c r="E654" t="str">
        <f t="shared" si="12"/>
        <v>2RWH</v>
      </c>
      <c r="F654" s="218" t="s">
        <v>845</v>
      </c>
      <c r="G654" s="460"/>
      <c r="H654" s="218">
        <v>15</v>
      </c>
      <c r="I654" s="218">
        <v>16</v>
      </c>
      <c r="J654" s="218">
        <v>16</v>
      </c>
      <c r="K654" s="218">
        <v>15</v>
      </c>
      <c r="L654" s="218">
        <v>15</v>
      </c>
      <c r="M654" s="218">
        <v>16</v>
      </c>
      <c r="N654" s="344">
        <v>16</v>
      </c>
      <c r="O654" s="344">
        <v>17</v>
      </c>
      <c r="P654" s="344">
        <v>16</v>
      </c>
      <c r="Q654" s="344">
        <v>17</v>
      </c>
      <c r="R654" s="344">
        <v>14</v>
      </c>
      <c r="S654" s="344">
        <v>16</v>
      </c>
    </row>
    <row r="655" spans="3:19" ht="16.5" hidden="1" customHeight="1" x14ac:dyDescent="0.25">
      <c r="C655">
        <v>2</v>
      </c>
      <c r="D655" t="s">
        <v>838</v>
      </c>
      <c r="E655" t="str">
        <f t="shared" si="12"/>
        <v>2RWJ</v>
      </c>
      <c r="F655" s="218" t="s">
        <v>847</v>
      </c>
      <c r="G655" s="460"/>
      <c r="H655" s="218"/>
      <c r="I655" s="218"/>
      <c r="J655" s="218"/>
      <c r="K655" s="218"/>
      <c r="L655" s="218"/>
      <c r="M655" s="218"/>
      <c r="N655" s="344"/>
      <c r="O655" s="344"/>
      <c r="P655" s="344"/>
      <c r="Q655" s="344"/>
      <c r="R655" s="344"/>
      <c r="S655" s="344"/>
    </row>
    <row r="656" spans="3:19" ht="16.5" hidden="1" customHeight="1" x14ac:dyDescent="0.25">
      <c r="C656">
        <v>2</v>
      </c>
      <c r="D656" t="s">
        <v>840</v>
      </c>
      <c r="E656" t="str">
        <f t="shared" si="12"/>
        <v>2RWP</v>
      </c>
      <c r="F656" s="218" t="s">
        <v>849</v>
      </c>
      <c r="G656" s="460"/>
      <c r="H656" s="218"/>
      <c r="I656" s="218"/>
      <c r="J656" s="218"/>
      <c r="K656" s="218"/>
      <c r="L656" s="218"/>
      <c r="M656" s="218"/>
      <c r="N656" s="344"/>
      <c r="O656" s="344"/>
      <c r="P656" s="344"/>
      <c r="Q656" s="344"/>
      <c r="R656" s="344"/>
      <c r="S656" s="344"/>
    </row>
    <row r="657" spans="3:19" ht="16.5" hidden="1" customHeight="1" x14ac:dyDescent="0.25">
      <c r="C657">
        <v>2</v>
      </c>
      <c r="D657" t="s">
        <v>842</v>
      </c>
      <c r="E657" t="str">
        <f t="shared" si="12"/>
        <v>2RWW</v>
      </c>
      <c r="F657" s="218" t="s">
        <v>851</v>
      </c>
      <c r="G657" s="460"/>
      <c r="H657" s="218"/>
      <c r="I657" s="218"/>
      <c r="J657" s="218"/>
      <c r="K657" s="218"/>
      <c r="L657" s="218"/>
      <c r="M657" s="218"/>
      <c r="N657" s="344"/>
      <c r="O657" s="344"/>
      <c r="P657" s="344"/>
      <c r="Q657" s="344"/>
      <c r="R657" s="344"/>
      <c r="S657" s="344"/>
    </row>
    <row r="658" spans="3:19" ht="16.5" hidden="1" customHeight="1" x14ac:dyDescent="0.25">
      <c r="C658">
        <v>2</v>
      </c>
      <c r="D658" t="s">
        <v>844</v>
      </c>
      <c r="E658" t="str">
        <f t="shared" si="12"/>
        <v>2RWY</v>
      </c>
      <c r="F658" s="218" t="s">
        <v>853</v>
      </c>
      <c r="G658" s="460"/>
      <c r="H658" s="218"/>
      <c r="I658" s="218"/>
      <c r="J658" s="218"/>
      <c r="K658" s="218"/>
      <c r="L658" s="218"/>
      <c r="M658" s="218"/>
      <c r="N658" s="344"/>
      <c r="O658" s="344"/>
      <c r="P658" s="344"/>
      <c r="Q658" s="344"/>
      <c r="R658" s="344"/>
      <c r="S658" s="344"/>
    </row>
    <row r="659" spans="3:19" ht="16.5" hidden="1" customHeight="1" x14ac:dyDescent="0.25">
      <c r="C659">
        <v>2</v>
      </c>
      <c r="D659" t="s">
        <v>846</v>
      </c>
      <c r="E659" t="str">
        <f t="shared" si="12"/>
        <v>2RX1</v>
      </c>
      <c r="F659" s="218" t="s">
        <v>855</v>
      </c>
      <c r="G659" s="460"/>
      <c r="H659" s="218"/>
      <c r="I659" s="218"/>
      <c r="J659" s="218"/>
      <c r="K659" s="218"/>
      <c r="L659" s="218"/>
      <c r="M659" s="218"/>
      <c r="N659" s="344"/>
      <c r="O659" s="344"/>
      <c r="P659" s="344"/>
      <c r="Q659" s="344"/>
      <c r="R659" s="344"/>
      <c r="S659" s="344"/>
    </row>
    <row r="660" spans="3:19" ht="16.5" hidden="1" customHeight="1" x14ac:dyDescent="0.25">
      <c r="C660">
        <v>2</v>
      </c>
      <c r="D660" t="s">
        <v>848</v>
      </c>
      <c r="E660" t="str">
        <f t="shared" si="12"/>
        <v>2RXC</v>
      </c>
      <c r="F660" s="218" t="s">
        <v>857</v>
      </c>
      <c r="G660" s="460"/>
      <c r="H660" s="218"/>
      <c r="I660" s="218"/>
      <c r="J660" s="218"/>
      <c r="K660" s="218"/>
      <c r="L660" s="218"/>
      <c r="M660" s="218"/>
      <c r="N660" s="344"/>
      <c r="O660" s="344"/>
      <c r="P660" s="344"/>
      <c r="Q660" s="344"/>
      <c r="R660" s="344"/>
      <c r="S660" s="344"/>
    </row>
    <row r="661" spans="3:19" ht="16.5" hidden="1" customHeight="1" x14ac:dyDescent="0.25">
      <c r="C661">
        <v>2</v>
      </c>
      <c r="D661" t="s">
        <v>850</v>
      </c>
      <c r="E661" t="str">
        <f t="shared" si="12"/>
        <v>2RXF</v>
      </c>
      <c r="F661" s="218" t="s">
        <v>859</v>
      </c>
      <c r="G661" s="460"/>
      <c r="H661" s="218"/>
      <c r="I661" s="218"/>
      <c r="J661" s="218"/>
      <c r="K661" s="218"/>
      <c r="L661" s="218"/>
      <c r="M661" s="218"/>
      <c r="N661" s="344"/>
      <c r="O661" s="344"/>
      <c r="P661" s="344"/>
      <c r="Q661" s="344"/>
      <c r="R661" s="344"/>
      <c r="S661" s="344"/>
    </row>
    <row r="662" spans="3:19" ht="16.5" hidden="1" customHeight="1" x14ac:dyDescent="0.25">
      <c r="C662">
        <v>2</v>
      </c>
      <c r="D662" t="s">
        <v>852</v>
      </c>
      <c r="E662" t="str">
        <f t="shared" si="12"/>
        <v>2RXH</v>
      </c>
      <c r="F662" s="218" t="s">
        <v>861</v>
      </c>
      <c r="G662" s="460"/>
      <c r="H662" s="218"/>
      <c r="I662" s="218"/>
      <c r="J662" s="218"/>
      <c r="K662" s="218"/>
      <c r="L662" s="218"/>
      <c r="M662" s="218"/>
      <c r="N662" s="344"/>
      <c r="O662" s="344"/>
      <c r="P662" s="344"/>
      <c r="Q662" s="344"/>
      <c r="R662" s="344"/>
      <c r="S662" s="344"/>
    </row>
    <row r="663" spans="3:19" ht="16.5" hidden="1" customHeight="1" x14ac:dyDescent="0.25">
      <c r="C663">
        <v>2</v>
      </c>
      <c r="D663" t="s">
        <v>854</v>
      </c>
      <c r="E663" t="str">
        <f t="shared" si="12"/>
        <v>2RXK</v>
      </c>
      <c r="F663" s="218" t="s">
        <v>863</v>
      </c>
      <c r="G663" s="460"/>
      <c r="H663" s="218"/>
      <c r="I663" s="218"/>
      <c r="J663" s="218"/>
      <c r="K663" s="218"/>
      <c r="L663" s="218"/>
      <c r="M663" s="218"/>
      <c r="N663" s="344"/>
      <c r="O663" s="344"/>
      <c r="P663" s="344"/>
      <c r="Q663" s="344"/>
      <c r="R663" s="344"/>
      <c r="S663" s="344"/>
    </row>
    <row r="664" spans="3:19" ht="16.5" hidden="1" customHeight="1" x14ac:dyDescent="0.25">
      <c r="C664">
        <v>2</v>
      </c>
      <c r="D664" t="s">
        <v>856</v>
      </c>
      <c r="E664" t="str">
        <f t="shared" si="12"/>
        <v>2RXL</v>
      </c>
      <c r="F664" s="218" t="s">
        <v>865</v>
      </c>
      <c r="G664" s="460"/>
      <c r="H664" s="218"/>
      <c r="I664" s="218"/>
      <c r="J664" s="218"/>
      <c r="K664" s="218"/>
      <c r="L664" s="218"/>
      <c r="M664" s="218"/>
      <c r="N664" s="344"/>
      <c r="O664" s="344"/>
      <c r="P664" s="344"/>
      <c r="Q664" s="344"/>
      <c r="R664" s="344"/>
      <c r="S664" s="344"/>
    </row>
    <row r="665" spans="3:19" ht="16.5" hidden="1" customHeight="1" x14ac:dyDescent="0.25">
      <c r="C665">
        <v>2</v>
      </c>
      <c r="D665" t="s">
        <v>858</v>
      </c>
      <c r="E665" t="str">
        <f t="shared" si="12"/>
        <v>2RXN</v>
      </c>
      <c r="F665" s="218" t="s">
        <v>867</v>
      </c>
      <c r="G665" s="460"/>
      <c r="H665" s="218"/>
      <c r="I665" s="218"/>
      <c r="J665" s="218"/>
      <c r="K665" s="218"/>
      <c r="L665" s="218"/>
      <c r="M665" s="218"/>
      <c r="N665" s="344"/>
      <c r="O665" s="344"/>
      <c r="P665" s="344"/>
      <c r="Q665" s="344"/>
      <c r="R665" s="344"/>
      <c r="S665" s="344"/>
    </row>
    <row r="666" spans="3:19" ht="16.5" hidden="1" customHeight="1" x14ac:dyDescent="0.25">
      <c r="C666">
        <v>2</v>
      </c>
      <c r="D666" t="s">
        <v>860</v>
      </c>
      <c r="E666" t="str">
        <f t="shared" si="12"/>
        <v>2RXP</v>
      </c>
      <c r="F666" s="218" t="s">
        <v>869</v>
      </c>
      <c r="G666" s="460"/>
      <c r="H666" s="218"/>
      <c r="I666" s="218"/>
      <c r="J666" s="218"/>
      <c r="K666" s="218"/>
      <c r="L666" s="218"/>
      <c r="M666" s="218"/>
      <c r="N666" s="344"/>
      <c r="O666" s="344"/>
      <c r="P666" s="344"/>
      <c r="Q666" s="344"/>
      <c r="R666" s="344"/>
      <c r="S666" s="344"/>
    </row>
    <row r="667" spans="3:19" ht="16.5" hidden="1" customHeight="1" x14ac:dyDescent="0.25">
      <c r="C667">
        <v>2</v>
      </c>
      <c r="D667" t="s">
        <v>862</v>
      </c>
      <c r="E667" t="str">
        <f t="shared" si="12"/>
        <v>2RXQ</v>
      </c>
      <c r="F667" s="218" t="s">
        <v>871</v>
      </c>
      <c r="G667" s="460"/>
      <c r="H667" s="218"/>
      <c r="I667" s="218"/>
      <c r="J667" s="218"/>
      <c r="K667" s="218"/>
      <c r="L667" s="218"/>
      <c r="M667" s="218"/>
      <c r="N667" s="344"/>
      <c r="O667" s="344"/>
      <c r="P667" s="344"/>
      <c r="Q667" s="344"/>
      <c r="R667" s="344"/>
      <c r="S667" s="344"/>
    </row>
    <row r="668" spans="3:19" ht="16.5" hidden="1" customHeight="1" x14ac:dyDescent="0.25">
      <c r="C668">
        <v>2</v>
      </c>
      <c r="D668" t="s">
        <v>864</v>
      </c>
      <c r="E668" t="str">
        <f t="shared" si="12"/>
        <v>2RXR</v>
      </c>
      <c r="F668" s="218" t="s">
        <v>873</v>
      </c>
      <c r="G668" s="460"/>
      <c r="H668" s="218"/>
      <c r="I668" s="218"/>
      <c r="J668" s="218"/>
      <c r="K668" s="218"/>
      <c r="L668" s="218"/>
      <c r="M668" s="218"/>
      <c r="N668" s="344"/>
      <c r="O668" s="344"/>
      <c r="P668" s="344"/>
      <c r="Q668" s="344"/>
      <c r="R668" s="344"/>
      <c r="S668" s="344"/>
    </row>
    <row r="669" spans="3:19" ht="16.5" hidden="1" customHeight="1" x14ac:dyDescent="0.25">
      <c r="C669">
        <v>2</v>
      </c>
      <c r="D669" t="s">
        <v>866</v>
      </c>
      <c r="E669" t="str">
        <f t="shared" si="12"/>
        <v>2RXW</v>
      </c>
      <c r="F669" s="218" t="s">
        <v>875</v>
      </c>
      <c r="G669" s="460"/>
      <c r="H669" s="218"/>
      <c r="I669" s="218"/>
      <c r="J669" s="218"/>
      <c r="K669" s="218"/>
      <c r="L669" s="218"/>
      <c r="M669" s="218"/>
      <c r="N669" s="344"/>
      <c r="O669" s="344"/>
      <c r="P669" s="344"/>
      <c r="Q669" s="344"/>
      <c r="R669" s="344"/>
      <c r="S669" s="344"/>
    </row>
    <row r="670" spans="3:19" ht="16.5" hidden="1" customHeight="1" x14ac:dyDescent="0.25">
      <c r="C670">
        <v>2</v>
      </c>
      <c r="D670" t="s">
        <v>868</v>
      </c>
      <c r="E670" t="str">
        <f t="shared" si="12"/>
        <v>2RYH</v>
      </c>
      <c r="F670" s="218" t="s">
        <v>876</v>
      </c>
      <c r="G670" s="460"/>
      <c r="H670" s="218"/>
      <c r="I670" s="218"/>
      <c r="J670" s="218"/>
      <c r="K670" s="218"/>
      <c r="L670" s="218"/>
      <c r="M670" s="218"/>
      <c r="N670" s="344"/>
      <c r="O670" s="344"/>
      <c r="P670" s="344"/>
      <c r="Q670" s="344"/>
      <c r="R670" s="344"/>
      <c r="S670" s="344"/>
    </row>
    <row r="671" spans="3:19" ht="16.5" hidden="1" customHeight="1" x14ac:dyDescent="0.25">
      <c r="C671">
        <v>2</v>
      </c>
      <c r="D671" t="s">
        <v>870</v>
      </c>
      <c r="E671" t="str">
        <f t="shared" si="12"/>
        <v>2RYJ</v>
      </c>
      <c r="F671" s="218" t="s">
        <v>877</v>
      </c>
      <c r="G671" s="460"/>
      <c r="H671" s="218"/>
      <c r="I671" s="218"/>
      <c r="J671" s="218"/>
      <c r="K671" s="218"/>
      <c r="L671" s="218"/>
      <c r="M671" s="218"/>
      <c r="N671" s="344"/>
      <c r="O671" s="344"/>
      <c r="P671" s="344"/>
      <c r="Q671" s="344"/>
      <c r="R671" s="344"/>
      <c r="S671" s="344"/>
    </row>
    <row r="672" spans="3:19" ht="16.5" hidden="1" customHeight="1" x14ac:dyDescent="0.25">
      <c r="C672">
        <v>2</v>
      </c>
      <c r="D672" t="s">
        <v>872</v>
      </c>
      <c r="E672" t="str">
        <f t="shared" si="12"/>
        <v>2RYQ</v>
      </c>
      <c r="F672" s="218" t="s">
        <v>878</v>
      </c>
      <c r="G672" s="460"/>
      <c r="H672" s="218"/>
      <c r="I672" s="218"/>
      <c r="J672" s="218"/>
      <c r="K672" s="218"/>
      <c r="L672" s="218"/>
      <c r="M672" s="218"/>
      <c r="N672" s="344"/>
      <c r="O672" s="344"/>
      <c r="P672" s="344"/>
      <c r="Q672" s="344"/>
      <c r="R672" s="344"/>
      <c r="S672" s="344"/>
    </row>
    <row r="673" spans="3:19" ht="16.5" hidden="1" customHeight="1" x14ac:dyDescent="0.25">
      <c r="C673">
        <v>2</v>
      </c>
      <c r="D673" t="s">
        <v>874</v>
      </c>
      <c r="E673" t="str">
        <f t="shared" si="12"/>
        <v>2RYR</v>
      </c>
      <c r="F673" s="218" t="s">
        <v>879</v>
      </c>
      <c r="G673" s="460"/>
      <c r="H673" s="218"/>
      <c r="I673" s="218"/>
      <c r="J673" s="218"/>
      <c r="K673" s="218"/>
      <c r="L673" s="218"/>
      <c r="M673" s="218"/>
      <c r="N673" s="344"/>
      <c r="O673" s="344"/>
      <c r="P673" s="344"/>
      <c r="Q673" s="344"/>
      <c r="R673" s="344"/>
      <c r="S673" s="344"/>
    </row>
    <row r="674" spans="3:19" ht="16.5" hidden="1" customHeight="1" x14ac:dyDescent="0.25">
      <c r="F674" s="218" t="s">
        <v>880</v>
      </c>
      <c r="G674" s="460"/>
      <c r="H674" s="218"/>
      <c r="I674" s="218"/>
      <c r="J674" s="218"/>
      <c r="K674" s="218"/>
      <c r="L674" s="218"/>
      <c r="M674" s="218"/>
      <c r="N674" s="344"/>
      <c r="O674" s="344"/>
      <c r="P674" s="344"/>
      <c r="Q674" s="344"/>
      <c r="R674" s="344"/>
      <c r="S674" s="344"/>
    </row>
    <row r="675" spans="3:19" ht="16.5" hidden="1" customHeight="1" x14ac:dyDescent="0.25">
      <c r="F675" s="218" t="s">
        <v>881</v>
      </c>
      <c r="G675" s="460"/>
      <c r="H675" s="218"/>
      <c r="I675" s="218"/>
      <c r="J675" s="218"/>
      <c r="K675" s="218"/>
      <c r="L675" s="218"/>
      <c r="M675" s="218"/>
      <c r="N675" s="344"/>
      <c r="O675" s="344"/>
      <c r="P675" s="344"/>
      <c r="Q675" s="344"/>
      <c r="R675" s="344"/>
      <c r="S675" s="344"/>
    </row>
    <row r="676" spans="3:19" ht="16.5" hidden="1" customHeight="1" x14ac:dyDescent="0.25">
      <c r="F676" s="218" t="s">
        <v>882</v>
      </c>
      <c r="G676" s="460"/>
      <c r="H676" s="218"/>
      <c r="I676" s="218"/>
      <c r="J676" s="218"/>
      <c r="K676" s="218"/>
      <c r="L676" s="218"/>
      <c r="M676" s="218"/>
      <c r="N676" s="344"/>
      <c r="O676" s="344"/>
      <c r="P676" s="344"/>
      <c r="Q676" s="344"/>
      <c r="R676" s="344"/>
      <c r="S676" s="344"/>
    </row>
    <row r="677" spans="3:19" ht="16.5" hidden="1" customHeight="1" x14ac:dyDescent="0.25">
      <c r="F677" s="218" t="s">
        <v>883</v>
      </c>
      <c r="G677" s="460"/>
      <c r="H677" s="218"/>
      <c r="I677" s="218"/>
      <c r="J677" s="218"/>
      <c r="K677" s="218"/>
      <c r="L677" s="218"/>
      <c r="M677" s="218"/>
      <c r="N677" s="344"/>
      <c r="O677" s="344"/>
      <c r="P677" s="344"/>
      <c r="Q677" s="344"/>
      <c r="R677" s="344"/>
      <c r="S677" s="344"/>
    </row>
    <row r="678" spans="3:19" ht="16.5" hidden="1" customHeight="1" x14ac:dyDescent="0.25">
      <c r="F678" s="218" t="s">
        <v>884</v>
      </c>
      <c r="G678" s="460"/>
      <c r="H678" s="218"/>
      <c r="I678" s="218"/>
      <c r="J678" s="218"/>
      <c r="K678" s="218"/>
      <c r="L678" s="218"/>
      <c r="M678" s="218"/>
      <c r="N678" s="344"/>
      <c r="O678" s="344"/>
      <c r="P678" s="344"/>
      <c r="Q678" s="344"/>
      <c r="R678" s="344"/>
      <c r="S678" s="344"/>
    </row>
    <row r="679" spans="3:19" ht="16.5" hidden="1" customHeight="1" x14ac:dyDescent="0.25">
      <c r="F679" s="218" t="s">
        <v>885</v>
      </c>
      <c r="G679" s="460"/>
      <c r="H679" s="218"/>
      <c r="I679" s="218"/>
      <c r="J679" s="218"/>
      <c r="K679" s="218"/>
      <c r="L679" s="218"/>
      <c r="M679" s="218"/>
      <c r="N679" s="344"/>
      <c r="O679" s="344"/>
      <c r="P679" s="344"/>
      <c r="Q679" s="344"/>
      <c r="R679" s="344"/>
      <c r="S679" s="344"/>
    </row>
    <row r="680" spans="3:19" ht="16.5" hidden="1" customHeight="1" x14ac:dyDescent="0.25">
      <c r="F680" s="218" t="s">
        <v>886</v>
      </c>
      <c r="G680" s="460"/>
      <c r="H680" s="218"/>
      <c r="I680" s="218"/>
      <c r="J680" s="218"/>
      <c r="K680" s="218"/>
      <c r="L680" s="218"/>
      <c r="M680" s="218"/>
      <c r="N680" s="344"/>
      <c r="O680" s="344"/>
      <c r="P680" s="344"/>
      <c r="Q680" s="344"/>
      <c r="R680" s="344"/>
      <c r="S680" s="344"/>
    </row>
    <row r="681" spans="3:19" ht="16.5" hidden="1" customHeight="1" x14ac:dyDescent="0.25">
      <c r="F681" s="218" t="s">
        <v>887</v>
      </c>
      <c r="G681" s="460"/>
      <c r="H681" s="218"/>
      <c r="I681" s="218"/>
      <c r="J681" s="218"/>
      <c r="K681" s="218"/>
      <c r="L681" s="218"/>
      <c r="M681" s="218"/>
      <c r="N681" s="344"/>
      <c r="O681" s="344"/>
      <c r="P681" s="344"/>
      <c r="Q681" s="344"/>
      <c r="R681" s="344"/>
      <c r="S681" s="344"/>
    </row>
    <row r="682" spans="3:19" ht="16.5" hidden="1" customHeight="1" x14ac:dyDescent="0.25">
      <c r="F682" s="218" t="s">
        <v>888</v>
      </c>
      <c r="G682" s="460"/>
      <c r="H682" s="218"/>
      <c r="I682" s="218"/>
      <c r="J682" s="218"/>
      <c r="K682" s="218"/>
      <c r="L682" s="218"/>
      <c r="M682" s="218"/>
      <c r="N682" s="344"/>
      <c r="O682" s="344"/>
      <c r="P682" s="344"/>
      <c r="Q682" s="344"/>
      <c r="R682" s="344"/>
      <c r="S682" s="344"/>
    </row>
    <row r="683" spans="3:19" ht="16.5" hidden="1" customHeight="1" x14ac:dyDescent="0.25">
      <c r="F683" s="218" t="s">
        <v>889</v>
      </c>
      <c r="G683" s="460"/>
      <c r="H683" s="218"/>
      <c r="I683" s="218"/>
      <c r="J683" s="218"/>
      <c r="K683" s="218"/>
      <c r="L683" s="218"/>
      <c r="M683" s="218"/>
      <c r="N683" s="344"/>
      <c r="O683" s="344"/>
      <c r="P683" s="344"/>
      <c r="Q683" s="344"/>
      <c r="R683" s="344"/>
      <c r="S683" s="344"/>
    </row>
    <row r="684" spans="3:19" ht="16.5" hidden="1" customHeight="1" x14ac:dyDescent="0.25">
      <c r="F684" s="218" t="s">
        <v>890</v>
      </c>
      <c r="G684" s="460"/>
      <c r="H684" s="218"/>
      <c r="I684" s="218"/>
      <c r="J684" s="218"/>
      <c r="K684" s="218"/>
      <c r="L684" s="218"/>
      <c r="M684" s="218"/>
      <c r="N684" s="344"/>
      <c r="O684" s="344"/>
      <c r="P684" s="344"/>
      <c r="Q684" s="344"/>
      <c r="R684" s="344"/>
      <c r="S684" s="344"/>
    </row>
    <row r="685" spans="3:19" ht="16.5" hidden="1" customHeight="1" x14ac:dyDescent="0.25">
      <c r="F685" s="218" t="s">
        <v>891</v>
      </c>
      <c r="G685" s="460"/>
      <c r="H685" s="218"/>
      <c r="I685" s="218"/>
      <c r="J685" s="218"/>
      <c r="K685" s="218"/>
      <c r="L685" s="218"/>
      <c r="M685" s="218"/>
      <c r="N685" s="344"/>
      <c r="O685" s="344"/>
      <c r="P685" s="344"/>
      <c r="Q685" s="344"/>
      <c r="R685" s="344"/>
      <c r="S685" s="344"/>
    </row>
    <row r="686" spans="3:19" ht="16.5" hidden="1" customHeight="1" x14ac:dyDescent="0.25">
      <c r="F686" s="218" t="s">
        <v>892</v>
      </c>
      <c r="G686" s="460"/>
      <c r="H686" s="218"/>
      <c r="I686" s="218"/>
      <c r="J686" s="218"/>
      <c r="K686" s="218"/>
      <c r="L686" s="218"/>
      <c r="M686" s="218"/>
      <c r="N686" s="344"/>
      <c r="O686" s="344"/>
      <c r="P686" s="344"/>
      <c r="Q686" s="344"/>
      <c r="R686" s="344"/>
      <c r="S686" s="344"/>
    </row>
    <row r="687" spans="3:19" ht="16.5" hidden="1" customHeight="1" x14ac:dyDescent="0.25">
      <c r="F687" s="218" t="s">
        <v>893</v>
      </c>
      <c r="G687" s="460"/>
      <c r="H687" s="218"/>
      <c r="I687" s="218"/>
      <c r="J687" s="218"/>
      <c r="K687" s="218"/>
      <c r="L687" s="218"/>
      <c r="M687" s="218"/>
      <c r="N687" s="344"/>
      <c r="O687" s="344"/>
      <c r="P687" s="344"/>
      <c r="Q687" s="344"/>
      <c r="R687" s="344"/>
      <c r="S687" s="344"/>
    </row>
    <row r="688" spans="3:19" ht="16.5" hidden="1" customHeight="1" x14ac:dyDescent="0.25">
      <c r="F688" s="218" t="s">
        <v>894</v>
      </c>
      <c r="G688" s="460"/>
      <c r="H688" s="218"/>
      <c r="I688" s="218"/>
      <c r="J688" s="218"/>
      <c r="K688" s="218"/>
      <c r="L688" s="218"/>
      <c r="M688" s="218"/>
      <c r="N688" s="344"/>
      <c r="O688" s="344"/>
      <c r="P688" s="344"/>
      <c r="Q688" s="344"/>
      <c r="R688" s="344"/>
      <c r="S688" s="344"/>
    </row>
    <row r="689" spans="3:19" ht="16.5" hidden="1" customHeight="1" x14ac:dyDescent="0.25">
      <c r="F689" s="218" t="s">
        <v>895</v>
      </c>
      <c r="G689" s="460"/>
      <c r="H689" s="218"/>
      <c r="I689" s="218"/>
      <c r="J689" s="218"/>
      <c r="K689" s="218"/>
      <c r="L689" s="218"/>
      <c r="M689" s="218"/>
      <c r="N689" s="344"/>
      <c r="O689" s="344"/>
      <c r="P689" s="344"/>
      <c r="Q689" s="344"/>
      <c r="R689" s="344"/>
      <c r="S689" s="344"/>
    </row>
    <row r="690" spans="3:19" ht="16.5" hidden="1" customHeight="1" x14ac:dyDescent="0.25">
      <c r="F690" s="218" t="s">
        <v>896</v>
      </c>
      <c r="G690" s="460"/>
      <c r="H690" s="218"/>
      <c r="I690" s="218"/>
      <c r="J690" s="218"/>
      <c r="K690" s="218"/>
      <c r="L690" s="218"/>
      <c r="M690" s="218"/>
      <c r="N690" s="344"/>
      <c r="O690" s="344"/>
      <c r="P690" s="344"/>
      <c r="Q690" s="344"/>
      <c r="R690" s="344"/>
      <c r="S690" s="344"/>
    </row>
    <row r="691" spans="3:19" ht="16.5" customHeight="1" x14ac:dyDescent="0.25">
      <c r="F691" s="218" t="s">
        <v>897</v>
      </c>
      <c r="G691" s="460"/>
      <c r="H691" s="218">
        <v>1</v>
      </c>
      <c r="I691" s="218">
        <v>1</v>
      </c>
      <c r="J691" s="218">
        <v>1</v>
      </c>
      <c r="K691" s="218">
        <v>1</v>
      </c>
      <c r="L691" s="218">
        <v>1</v>
      </c>
      <c r="M691" s="218">
        <v>1</v>
      </c>
      <c r="N691" s="344">
        <v>1</v>
      </c>
      <c r="O691" s="344">
        <v>1</v>
      </c>
      <c r="P691" s="344">
        <v>1</v>
      </c>
      <c r="Q691" s="344">
        <v>1</v>
      </c>
      <c r="R691" s="344">
        <v>1</v>
      </c>
      <c r="S691" s="344">
        <v>1</v>
      </c>
    </row>
    <row r="692" spans="3:19" ht="16.5" hidden="1" customHeight="1" x14ac:dyDescent="0.25">
      <c r="E692" t="str">
        <f t="shared" ref="E692:E727" si="13">C692&amp;D692</f>
        <v/>
      </c>
      <c r="F692" s="217" t="s">
        <v>512</v>
      </c>
      <c r="G692" s="455" t="s">
        <v>900</v>
      </c>
      <c r="H692" s="218"/>
      <c r="I692" s="218"/>
      <c r="J692" s="218"/>
      <c r="K692" s="218"/>
      <c r="L692" s="218"/>
      <c r="M692" s="218"/>
      <c r="N692" s="344"/>
      <c r="O692" s="344"/>
      <c r="P692" s="344"/>
      <c r="Q692" s="344"/>
      <c r="R692" s="344"/>
      <c r="S692" s="344"/>
    </row>
    <row r="693" spans="3:19" ht="16.5" hidden="1" customHeight="1" x14ac:dyDescent="0.25">
      <c r="C693">
        <v>2</v>
      </c>
      <c r="D693" t="s">
        <v>514</v>
      </c>
      <c r="E693" t="str">
        <f t="shared" si="13"/>
        <v>25QT</v>
      </c>
      <c r="F693" s="218" t="s">
        <v>515</v>
      </c>
      <c r="G693" s="456"/>
      <c r="H693" s="218"/>
      <c r="I693" s="218"/>
      <c r="J693" s="218"/>
      <c r="K693" s="218"/>
      <c r="L693" s="218"/>
      <c r="M693" s="218"/>
      <c r="N693" s="344"/>
      <c r="O693" s="344"/>
      <c r="P693" s="344"/>
      <c r="Q693" s="344"/>
      <c r="R693" s="344"/>
      <c r="S693" s="344"/>
    </row>
    <row r="694" spans="3:19" ht="16.5" hidden="1" customHeight="1" x14ac:dyDescent="0.25">
      <c r="C694">
        <v>2</v>
      </c>
      <c r="D694" t="s">
        <v>516</v>
      </c>
      <c r="E694" t="str">
        <f t="shared" si="13"/>
        <v>2R0A</v>
      </c>
      <c r="F694" s="218" t="s">
        <v>517</v>
      </c>
      <c r="G694" s="456"/>
      <c r="H694" s="218"/>
      <c r="I694" s="218"/>
      <c r="J694" s="218"/>
      <c r="K694" s="218"/>
      <c r="L694" s="218"/>
      <c r="M694" s="218"/>
      <c r="N694" s="344"/>
      <c r="O694" s="344"/>
      <c r="P694" s="344"/>
      <c r="Q694" s="344"/>
      <c r="R694" s="344"/>
      <c r="S694" s="344"/>
    </row>
    <row r="695" spans="3:19" ht="16.5" hidden="1" customHeight="1" x14ac:dyDescent="0.25">
      <c r="C695">
        <v>2</v>
      </c>
      <c r="D695" t="s">
        <v>518</v>
      </c>
      <c r="E695" t="str">
        <f t="shared" si="13"/>
        <v>2R0B</v>
      </c>
      <c r="F695" s="218" t="s">
        <v>519</v>
      </c>
      <c r="G695" s="456"/>
      <c r="H695" s="218"/>
      <c r="I695" s="218"/>
      <c r="J695" s="218"/>
      <c r="K695" s="218"/>
      <c r="L695" s="218"/>
      <c r="M695" s="218"/>
      <c r="N695" s="344"/>
      <c r="O695" s="344"/>
      <c r="P695" s="344"/>
      <c r="Q695" s="344"/>
      <c r="R695" s="344"/>
      <c r="S695" s="344"/>
    </row>
    <row r="696" spans="3:19" ht="16.5" hidden="1" customHeight="1" x14ac:dyDescent="0.25">
      <c r="C696">
        <v>2</v>
      </c>
      <c r="D696" t="s">
        <v>520</v>
      </c>
      <c r="E696" t="str">
        <f t="shared" si="13"/>
        <v>2R0D</v>
      </c>
      <c r="F696" s="218" t="s">
        <v>521</v>
      </c>
      <c r="G696" s="456"/>
      <c r="H696" s="218"/>
      <c r="I696" s="218"/>
      <c r="J696" s="218"/>
      <c r="K696" s="218"/>
      <c r="L696" s="218"/>
      <c r="M696" s="218"/>
      <c r="N696" s="344"/>
      <c r="O696" s="344"/>
      <c r="P696" s="344"/>
      <c r="Q696" s="344"/>
      <c r="R696" s="344"/>
      <c r="S696" s="344"/>
    </row>
    <row r="697" spans="3:19" ht="16.5" hidden="1" customHeight="1" x14ac:dyDescent="0.25">
      <c r="C697">
        <v>2</v>
      </c>
      <c r="D697" t="s">
        <v>522</v>
      </c>
      <c r="E697" t="str">
        <f t="shared" si="13"/>
        <v>2R1F</v>
      </c>
      <c r="F697" s="218" t="s">
        <v>523</v>
      </c>
      <c r="G697" s="456"/>
      <c r="H697" s="218"/>
      <c r="I697" s="218"/>
      <c r="J697" s="218"/>
      <c r="K697" s="218"/>
      <c r="L697" s="218"/>
      <c r="M697" s="218"/>
      <c r="N697" s="344"/>
      <c r="O697" s="344"/>
      <c r="P697" s="344"/>
      <c r="Q697" s="344"/>
      <c r="R697" s="344"/>
      <c r="S697" s="344"/>
    </row>
    <row r="698" spans="3:19" ht="16.5" hidden="1" customHeight="1" x14ac:dyDescent="0.25">
      <c r="C698">
        <v>2</v>
      </c>
      <c r="D698" t="s">
        <v>524</v>
      </c>
      <c r="E698" t="str">
        <f t="shared" si="13"/>
        <v>2R1H</v>
      </c>
      <c r="F698" s="218" t="s">
        <v>525</v>
      </c>
      <c r="G698" s="456"/>
      <c r="H698" s="218"/>
      <c r="I698" s="218"/>
      <c r="J698" s="218"/>
      <c r="K698" s="218"/>
      <c r="L698" s="218"/>
      <c r="M698" s="218"/>
      <c r="N698" s="344"/>
      <c r="O698" s="344"/>
      <c r="P698" s="344"/>
      <c r="Q698" s="344"/>
      <c r="R698" s="344"/>
      <c r="S698" s="344"/>
    </row>
    <row r="699" spans="3:19" ht="16.5" hidden="1" customHeight="1" x14ac:dyDescent="0.25">
      <c r="C699">
        <v>2</v>
      </c>
      <c r="D699" t="s">
        <v>526</v>
      </c>
      <c r="E699" t="str">
        <f t="shared" si="13"/>
        <v>2R1K</v>
      </c>
      <c r="F699" s="218" t="s">
        <v>527</v>
      </c>
      <c r="G699" s="456"/>
      <c r="H699" s="218"/>
      <c r="I699" s="218"/>
      <c r="J699" s="218"/>
      <c r="K699" s="218"/>
      <c r="L699" s="218"/>
      <c r="M699" s="218"/>
      <c r="N699" s="344"/>
      <c r="O699" s="344"/>
      <c r="P699" s="344"/>
      <c r="Q699" s="344"/>
      <c r="R699" s="344"/>
      <c r="S699" s="344"/>
    </row>
    <row r="700" spans="3:19" ht="16.5" hidden="1" customHeight="1" x14ac:dyDescent="0.25">
      <c r="C700">
        <v>2</v>
      </c>
      <c r="D700" t="s">
        <v>528</v>
      </c>
      <c r="E700" t="str">
        <f t="shared" si="13"/>
        <v>2RA2</v>
      </c>
      <c r="F700" s="218" t="s">
        <v>529</v>
      </c>
      <c r="G700" s="456"/>
      <c r="H700" s="218"/>
      <c r="I700" s="218"/>
      <c r="J700" s="218"/>
      <c r="K700" s="218"/>
      <c r="L700" s="218"/>
      <c r="M700" s="218"/>
      <c r="N700" s="344"/>
      <c r="O700" s="344"/>
      <c r="P700" s="344"/>
      <c r="Q700" s="344"/>
      <c r="R700" s="344"/>
      <c r="S700" s="344"/>
    </row>
    <row r="701" spans="3:19" ht="16.5" hidden="1" customHeight="1" x14ac:dyDescent="0.25">
      <c r="C701">
        <v>2</v>
      </c>
      <c r="D701" t="s">
        <v>530</v>
      </c>
      <c r="E701" t="str">
        <f t="shared" si="13"/>
        <v>2RA3</v>
      </c>
      <c r="F701" s="218" t="s">
        <v>531</v>
      </c>
      <c r="G701" s="456"/>
      <c r="H701" s="218"/>
      <c r="I701" s="218"/>
      <c r="J701" s="218"/>
      <c r="K701" s="218"/>
      <c r="L701" s="218"/>
      <c r="M701" s="218"/>
      <c r="N701" s="344"/>
      <c r="O701" s="344"/>
      <c r="P701" s="344"/>
      <c r="Q701" s="344"/>
      <c r="R701" s="344"/>
      <c r="S701" s="344"/>
    </row>
    <row r="702" spans="3:19" ht="16.5" hidden="1" customHeight="1" x14ac:dyDescent="0.25">
      <c r="C702">
        <v>2</v>
      </c>
      <c r="D702" t="s">
        <v>532</v>
      </c>
      <c r="E702" t="str">
        <f t="shared" si="13"/>
        <v>2RA4</v>
      </c>
      <c r="F702" s="218" t="s">
        <v>533</v>
      </c>
      <c r="G702" s="456"/>
      <c r="H702" s="218"/>
      <c r="I702" s="218"/>
      <c r="J702" s="218"/>
      <c r="K702" s="218"/>
      <c r="L702" s="218"/>
      <c r="M702" s="218"/>
      <c r="N702" s="344"/>
      <c r="O702" s="344"/>
      <c r="P702" s="344"/>
      <c r="Q702" s="344"/>
      <c r="R702" s="344"/>
      <c r="S702" s="344"/>
    </row>
    <row r="703" spans="3:19" ht="16.5" hidden="1" customHeight="1" x14ac:dyDescent="0.25">
      <c r="C703">
        <v>2</v>
      </c>
      <c r="D703" t="s">
        <v>534</v>
      </c>
      <c r="E703" t="str">
        <f t="shared" si="13"/>
        <v>2RA7</v>
      </c>
      <c r="F703" s="218" t="s">
        <v>535</v>
      </c>
      <c r="G703" s="456"/>
      <c r="H703" s="218"/>
      <c r="I703" s="218"/>
      <c r="J703" s="218"/>
      <c r="K703" s="218"/>
      <c r="L703" s="218"/>
      <c r="M703" s="218"/>
      <c r="N703" s="344"/>
      <c r="O703" s="344"/>
      <c r="P703" s="344"/>
      <c r="Q703" s="344"/>
      <c r="R703" s="344"/>
      <c r="S703" s="344"/>
    </row>
    <row r="704" spans="3:19" ht="16.5" hidden="1" customHeight="1" x14ac:dyDescent="0.25">
      <c r="C704">
        <v>2</v>
      </c>
      <c r="D704" t="s">
        <v>536</v>
      </c>
      <c r="E704" t="str">
        <f t="shared" si="13"/>
        <v>2RA9</v>
      </c>
      <c r="F704" s="218" t="s">
        <v>537</v>
      </c>
      <c r="G704" s="456"/>
      <c r="H704" s="218"/>
      <c r="I704" s="218"/>
      <c r="J704" s="218"/>
      <c r="K704" s="218"/>
      <c r="L704" s="218"/>
      <c r="M704" s="218"/>
      <c r="N704" s="344"/>
      <c r="O704" s="344"/>
      <c r="P704" s="344"/>
      <c r="Q704" s="344"/>
      <c r="R704" s="344"/>
      <c r="S704" s="344"/>
    </row>
    <row r="705" spans="3:19" ht="16.5" hidden="1" customHeight="1" x14ac:dyDescent="0.25">
      <c r="C705">
        <v>2</v>
      </c>
      <c r="D705" t="s">
        <v>538</v>
      </c>
      <c r="E705" t="str">
        <f t="shared" si="13"/>
        <v>2RAE</v>
      </c>
      <c r="F705" s="218" t="s">
        <v>539</v>
      </c>
      <c r="G705" s="456"/>
      <c r="H705" s="218"/>
      <c r="I705" s="218"/>
      <c r="J705" s="218"/>
      <c r="K705" s="218"/>
      <c r="L705" s="218"/>
      <c r="M705" s="218"/>
      <c r="N705" s="344"/>
      <c r="O705" s="344"/>
      <c r="P705" s="344"/>
      <c r="Q705" s="344"/>
      <c r="R705" s="344"/>
      <c r="S705" s="344"/>
    </row>
    <row r="706" spans="3:19" ht="16.5" hidden="1" customHeight="1" x14ac:dyDescent="0.25">
      <c r="C706">
        <v>2</v>
      </c>
      <c r="D706" t="s">
        <v>540</v>
      </c>
      <c r="E706" t="str">
        <f t="shared" si="13"/>
        <v>2RAJ</v>
      </c>
      <c r="F706" s="218" t="s">
        <v>541</v>
      </c>
      <c r="G706" s="456"/>
      <c r="H706" s="218"/>
      <c r="I706" s="218"/>
      <c r="J706" s="218"/>
      <c r="K706" s="218"/>
      <c r="L706" s="218"/>
      <c r="M706" s="218"/>
      <c r="N706" s="344"/>
      <c r="O706" s="344"/>
      <c r="P706" s="344"/>
      <c r="Q706" s="344"/>
      <c r="R706" s="344"/>
      <c r="S706" s="344"/>
    </row>
    <row r="707" spans="3:19" ht="16.5" hidden="1" customHeight="1" x14ac:dyDescent="0.25">
      <c r="C707">
        <v>2</v>
      </c>
      <c r="D707" t="s">
        <v>542</v>
      </c>
      <c r="E707" t="str">
        <f t="shared" si="13"/>
        <v>2RAL</v>
      </c>
      <c r="F707" s="218" t="s">
        <v>543</v>
      </c>
      <c r="G707" s="456"/>
      <c r="H707" s="218"/>
      <c r="I707" s="218"/>
      <c r="J707" s="218"/>
      <c r="K707" s="218"/>
      <c r="L707" s="218"/>
      <c r="M707" s="218"/>
      <c r="N707" s="344"/>
      <c r="O707" s="344"/>
      <c r="P707" s="344"/>
      <c r="Q707" s="344"/>
      <c r="R707" s="344"/>
      <c r="S707" s="344"/>
    </row>
    <row r="708" spans="3:19" ht="16.5" hidden="1" customHeight="1" x14ac:dyDescent="0.25">
      <c r="C708">
        <v>2</v>
      </c>
      <c r="D708" t="s">
        <v>544</v>
      </c>
      <c r="E708" t="str">
        <f t="shared" si="13"/>
        <v>2RAN</v>
      </c>
      <c r="F708" s="218" t="s">
        <v>545</v>
      </c>
      <c r="G708" s="456"/>
      <c r="H708" s="218"/>
      <c r="I708" s="218"/>
      <c r="J708" s="218"/>
      <c r="K708" s="218"/>
      <c r="L708" s="218"/>
      <c r="M708" s="218"/>
      <c r="N708" s="344"/>
      <c r="O708" s="344"/>
      <c r="P708" s="344"/>
      <c r="Q708" s="344"/>
      <c r="R708" s="344"/>
      <c r="S708" s="344"/>
    </row>
    <row r="709" spans="3:19" ht="16.5" hidden="1" customHeight="1" x14ac:dyDescent="0.25">
      <c r="C709">
        <v>2</v>
      </c>
      <c r="D709" t="s">
        <v>546</v>
      </c>
      <c r="E709" t="str">
        <f t="shared" si="13"/>
        <v>2RAP</v>
      </c>
      <c r="F709" s="218" t="s">
        <v>547</v>
      </c>
      <c r="G709" s="456"/>
      <c r="H709" s="218"/>
      <c r="I709" s="218"/>
      <c r="J709" s="218"/>
      <c r="K709" s="218"/>
      <c r="L709" s="218"/>
      <c r="M709" s="218"/>
      <c r="N709" s="344"/>
      <c r="O709" s="344"/>
      <c r="P709" s="344"/>
      <c r="Q709" s="344"/>
      <c r="R709" s="344"/>
      <c r="S709" s="344"/>
    </row>
    <row r="710" spans="3:19" ht="16.5" hidden="1" customHeight="1" x14ac:dyDescent="0.25">
      <c r="C710">
        <v>2</v>
      </c>
      <c r="D710" t="s">
        <v>548</v>
      </c>
      <c r="E710" t="str">
        <f t="shared" si="13"/>
        <v>2RAS</v>
      </c>
      <c r="F710" s="218" t="s">
        <v>549</v>
      </c>
      <c r="G710" s="456"/>
      <c r="H710" s="218"/>
      <c r="I710" s="218"/>
      <c r="J710" s="218"/>
      <c r="K710" s="218"/>
      <c r="L710" s="218"/>
      <c r="M710" s="218"/>
      <c r="N710" s="344"/>
      <c r="O710" s="344"/>
      <c r="P710" s="344"/>
      <c r="Q710" s="344"/>
      <c r="R710" s="344"/>
      <c r="S710" s="344"/>
    </row>
    <row r="711" spans="3:19" ht="16.5" hidden="1" customHeight="1" x14ac:dyDescent="0.25">
      <c r="C711">
        <v>2</v>
      </c>
      <c r="D711" t="s">
        <v>550</v>
      </c>
      <c r="E711" t="str">
        <f t="shared" si="13"/>
        <v>2RAX</v>
      </c>
      <c r="F711" s="218" t="s">
        <v>551</v>
      </c>
      <c r="G711" s="456"/>
      <c r="H711" s="218"/>
      <c r="I711" s="218"/>
      <c r="J711" s="218"/>
      <c r="K711" s="218"/>
      <c r="L711" s="218"/>
      <c r="M711" s="218"/>
      <c r="N711" s="344"/>
      <c r="O711" s="344"/>
      <c r="P711" s="344"/>
      <c r="Q711" s="344"/>
      <c r="R711" s="344"/>
      <c r="S711" s="344"/>
    </row>
    <row r="712" spans="3:19" ht="16.5" hidden="1" customHeight="1" x14ac:dyDescent="0.25">
      <c r="C712">
        <v>2</v>
      </c>
      <c r="D712" t="s">
        <v>552</v>
      </c>
      <c r="E712" t="str">
        <f t="shared" si="13"/>
        <v>2RBA</v>
      </c>
      <c r="F712" s="218" t="s">
        <v>553</v>
      </c>
      <c r="G712" s="456"/>
      <c r="H712" s="218"/>
      <c r="I712" s="218"/>
      <c r="J712" s="218"/>
      <c r="K712" s="218"/>
      <c r="L712" s="218"/>
      <c r="M712" s="218"/>
      <c r="N712" s="344"/>
      <c r="O712" s="344"/>
      <c r="P712" s="344"/>
      <c r="Q712" s="344"/>
      <c r="R712" s="344"/>
      <c r="S712" s="344"/>
    </row>
    <row r="713" spans="3:19" ht="16.5" hidden="1" customHeight="1" x14ac:dyDescent="0.25">
      <c r="C713">
        <v>2</v>
      </c>
      <c r="D713" t="s">
        <v>554</v>
      </c>
      <c r="E713" t="str">
        <f t="shared" si="13"/>
        <v>2RBB</v>
      </c>
      <c r="F713" s="218" t="s">
        <v>555</v>
      </c>
      <c r="G713" s="456"/>
      <c r="H713" s="218"/>
      <c r="I713" s="218"/>
      <c r="J713" s="218"/>
      <c r="K713" s="218"/>
      <c r="L713" s="218"/>
      <c r="M713" s="218"/>
      <c r="N713" s="344"/>
      <c r="O713" s="344"/>
      <c r="P713" s="344"/>
      <c r="Q713" s="344"/>
      <c r="R713" s="344"/>
      <c r="S713" s="344"/>
    </row>
    <row r="714" spans="3:19" ht="16.5" hidden="1" customHeight="1" x14ac:dyDescent="0.25">
      <c r="F714" s="218" t="s">
        <v>557</v>
      </c>
      <c r="G714" s="456"/>
      <c r="H714" s="218"/>
      <c r="I714" s="218"/>
      <c r="J714" s="218"/>
      <c r="K714" s="218"/>
      <c r="L714" s="218"/>
      <c r="M714" s="218"/>
      <c r="N714" s="344"/>
      <c r="O714" s="344"/>
      <c r="P714" s="344"/>
      <c r="Q714" s="344"/>
      <c r="R714" s="344"/>
      <c r="S714" s="344"/>
    </row>
    <row r="715" spans="3:19" ht="16.5" hidden="1" customHeight="1" x14ac:dyDescent="0.25">
      <c r="F715" s="218" t="s">
        <v>559</v>
      </c>
      <c r="G715" s="456"/>
      <c r="H715" s="218"/>
      <c r="I715" s="218"/>
      <c r="J715" s="218"/>
      <c r="K715" s="218"/>
      <c r="L715" s="218"/>
      <c r="M715" s="218"/>
      <c r="N715" s="344"/>
      <c r="O715" s="344"/>
      <c r="P715" s="344"/>
      <c r="Q715" s="344"/>
      <c r="R715" s="344"/>
      <c r="S715" s="344"/>
    </row>
    <row r="716" spans="3:19" ht="16.5" hidden="1" customHeight="1" x14ac:dyDescent="0.25">
      <c r="F716" s="218" t="s">
        <v>561</v>
      </c>
      <c r="G716" s="456"/>
      <c r="H716" s="218"/>
      <c r="I716" s="218"/>
      <c r="J716" s="218"/>
      <c r="K716" s="218"/>
      <c r="L716" s="218"/>
      <c r="M716" s="218"/>
      <c r="N716" s="344"/>
      <c r="O716" s="344"/>
      <c r="P716" s="344"/>
      <c r="Q716" s="344"/>
      <c r="R716" s="344"/>
      <c r="S716" s="344"/>
    </row>
    <row r="717" spans="3:19" ht="16.5" hidden="1" customHeight="1" x14ac:dyDescent="0.25">
      <c r="F717" s="218" t="s">
        <v>563</v>
      </c>
      <c r="G717" s="456"/>
      <c r="H717" s="218"/>
      <c r="I717" s="218"/>
      <c r="J717" s="218"/>
      <c r="K717" s="218"/>
      <c r="L717" s="218"/>
      <c r="M717" s="218"/>
      <c r="N717" s="344"/>
      <c r="O717" s="344"/>
      <c r="P717" s="344"/>
      <c r="Q717" s="344"/>
      <c r="R717" s="344"/>
      <c r="S717" s="344"/>
    </row>
    <row r="718" spans="3:19" ht="16.5" hidden="1" customHeight="1" x14ac:dyDescent="0.25">
      <c r="C718">
        <v>2</v>
      </c>
      <c r="D718" t="s">
        <v>556</v>
      </c>
      <c r="E718" t="str">
        <f t="shared" si="13"/>
        <v>2RBD</v>
      </c>
      <c r="F718" s="218" t="s">
        <v>565</v>
      </c>
      <c r="G718" s="456"/>
      <c r="H718" s="218"/>
      <c r="I718" s="218"/>
      <c r="J718" s="218"/>
      <c r="K718" s="218"/>
      <c r="L718" s="218"/>
      <c r="M718" s="218"/>
      <c r="N718" s="344"/>
      <c r="O718" s="344"/>
      <c r="P718" s="344"/>
      <c r="Q718" s="344"/>
      <c r="R718" s="344"/>
      <c r="S718" s="344"/>
    </row>
    <row r="719" spans="3:19" ht="16.5" hidden="1" customHeight="1" x14ac:dyDescent="0.25">
      <c r="C719">
        <v>2</v>
      </c>
      <c r="D719" t="s">
        <v>558</v>
      </c>
      <c r="E719" t="str">
        <f t="shared" si="13"/>
        <v>2RBF</v>
      </c>
      <c r="F719" s="218" t="s">
        <v>567</v>
      </c>
      <c r="G719" s="456"/>
      <c r="H719" s="218"/>
      <c r="I719" s="218"/>
      <c r="J719" s="218"/>
      <c r="K719" s="218"/>
      <c r="L719" s="218"/>
      <c r="M719" s="218"/>
      <c r="N719" s="344"/>
      <c r="O719" s="344"/>
      <c r="P719" s="344"/>
      <c r="Q719" s="344"/>
      <c r="R719" s="344"/>
      <c r="S719" s="344"/>
    </row>
    <row r="720" spans="3:19" ht="16.5" hidden="1" customHeight="1" x14ac:dyDescent="0.25">
      <c r="C720">
        <v>2</v>
      </c>
      <c r="D720" t="s">
        <v>560</v>
      </c>
      <c r="E720" t="str">
        <f t="shared" si="13"/>
        <v>2RBK</v>
      </c>
      <c r="F720" s="218" t="s">
        <v>569</v>
      </c>
      <c r="G720" s="456"/>
      <c r="H720" s="218"/>
      <c r="I720" s="218"/>
      <c r="J720" s="218"/>
      <c r="K720" s="218"/>
      <c r="L720" s="218"/>
      <c r="M720" s="218"/>
      <c r="N720" s="344"/>
      <c r="O720" s="344"/>
      <c r="P720" s="344"/>
      <c r="Q720" s="344"/>
      <c r="R720" s="344"/>
      <c r="S720" s="344"/>
    </row>
    <row r="721" spans="3:19" ht="16.5" hidden="1" customHeight="1" x14ac:dyDescent="0.25">
      <c r="C721">
        <v>2</v>
      </c>
      <c r="D721" t="s">
        <v>562</v>
      </c>
      <c r="E721" t="str">
        <f t="shared" si="13"/>
        <v>2RBL</v>
      </c>
      <c r="F721" s="218" t="s">
        <v>571</v>
      </c>
      <c r="G721" s="456"/>
      <c r="H721" s="218"/>
      <c r="I721" s="218"/>
      <c r="J721" s="218"/>
      <c r="K721" s="218"/>
      <c r="L721" s="218"/>
      <c r="M721" s="218"/>
      <c r="N721" s="344"/>
      <c r="O721" s="344"/>
      <c r="P721" s="344"/>
      <c r="Q721" s="344"/>
      <c r="R721" s="344"/>
      <c r="S721" s="344"/>
    </row>
    <row r="722" spans="3:19" ht="16.5" hidden="1" customHeight="1" x14ac:dyDescent="0.25">
      <c r="C722">
        <v>2</v>
      </c>
      <c r="D722" t="s">
        <v>564</v>
      </c>
      <c r="E722" t="str">
        <f t="shared" si="13"/>
        <v>2RBN</v>
      </c>
      <c r="F722" s="218" t="s">
        <v>573</v>
      </c>
      <c r="G722" s="456"/>
      <c r="H722" s="218"/>
      <c r="I722" s="218"/>
      <c r="J722" s="218"/>
      <c r="K722" s="218"/>
      <c r="L722" s="218"/>
      <c r="M722" s="218"/>
      <c r="N722" s="344"/>
      <c r="O722" s="344"/>
      <c r="P722" s="344"/>
      <c r="Q722" s="344"/>
      <c r="R722" s="344"/>
      <c r="S722" s="344"/>
    </row>
    <row r="723" spans="3:19" ht="16.5" hidden="1" customHeight="1" x14ac:dyDescent="0.25">
      <c r="C723">
        <v>2</v>
      </c>
      <c r="D723" t="s">
        <v>566</v>
      </c>
      <c r="E723" t="str">
        <f t="shared" si="13"/>
        <v>2RBQ</v>
      </c>
      <c r="F723" s="218" t="s">
        <v>575</v>
      </c>
      <c r="G723" s="456"/>
      <c r="H723" s="218"/>
      <c r="I723" s="218"/>
      <c r="J723" s="218"/>
      <c r="K723" s="218"/>
      <c r="L723" s="218"/>
      <c r="M723" s="218"/>
      <c r="N723" s="344"/>
      <c r="O723" s="344"/>
      <c r="P723" s="344"/>
      <c r="Q723" s="344"/>
      <c r="R723" s="344"/>
      <c r="S723" s="344"/>
    </row>
    <row r="724" spans="3:19" ht="16.5" hidden="1" customHeight="1" x14ac:dyDescent="0.25">
      <c r="C724">
        <v>2</v>
      </c>
      <c r="D724" t="s">
        <v>568</v>
      </c>
      <c r="E724" t="str">
        <f t="shared" si="13"/>
        <v>2RBS</v>
      </c>
      <c r="F724" s="218" t="s">
        <v>577</v>
      </c>
      <c r="G724" s="456"/>
      <c r="H724" s="218"/>
      <c r="I724" s="218"/>
      <c r="J724" s="218"/>
      <c r="K724" s="218"/>
      <c r="L724" s="218"/>
      <c r="M724" s="218"/>
      <c r="N724" s="344"/>
      <c r="O724" s="344"/>
      <c r="P724" s="344"/>
      <c r="Q724" s="344"/>
      <c r="R724" s="344"/>
      <c r="S724" s="344"/>
    </row>
    <row r="725" spans="3:19" ht="16.5" hidden="1" customHeight="1" x14ac:dyDescent="0.25">
      <c r="C725">
        <v>2</v>
      </c>
      <c r="D725" t="s">
        <v>570</v>
      </c>
      <c r="E725" t="str">
        <f t="shared" si="13"/>
        <v>2RBT</v>
      </c>
      <c r="F725" s="218" t="s">
        <v>579</v>
      </c>
      <c r="G725" s="456"/>
      <c r="H725" s="218"/>
      <c r="I725" s="218"/>
      <c r="J725" s="218"/>
      <c r="K725" s="218"/>
      <c r="L725" s="218"/>
      <c r="M725" s="218"/>
      <c r="N725" s="344"/>
      <c r="O725" s="344"/>
      <c r="P725" s="344"/>
      <c r="Q725" s="344"/>
      <c r="R725" s="344"/>
      <c r="S725" s="344"/>
    </row>
    <row r="726" spans="3:19" ht="16.5" hidden="1" customHeight="1" x14ac:dyDescent="0.25">
      <c r="C726">
        <v>2</v>
      </c>
      <c r="D726" t="s">
        <v>572</v>
      </c>
      <c r="E726" t="str">
        <f t="shared" si="13"/>
        <v>2RBV</v>
      </c>
      <c r="F726" s="218" t="s">
        <v>581</v>
      </c>
      <c r="G726" s="456"/>
      <c r="H726" s="218"/>
      <c r="I726" s="218"/>
      <c r="J726" s="218"/>
      <c r="K726" s="218"/>
      <c r="L726" s="218"/>
      <c r="M726" s="218"/>
      <c r="N726" s="344"/>
      <c r="O726" s="344"/>
      <c r="P726" s="344"/>
      <c r="Q726" s="344"/>
      <c r="R726" s="344"/>
      <c r="S726" s="344"/>
    </row>
    <row r="727" spans="3:19" ht="16.5" hidden="1" customHeight="1" x14ac:dyDescent="0.25">
      <c r="C727">
        <v>2</v>
      </c>
      <c r="D727" t="s">
        <v>574</v>
      </c>
      <c r="E727" t="str">
        <f t="shared" si="13"/>
        <v>2RBZ</v>
      </c>
      <c r="F727" s="218" t="s">
        <v>583</v>
      </c>
      <c r="G727" s="456"/>
      <c r="H727" s="218"/>
      <c r="I727" s="218"/>
      <c r="J727" s="218"/>
      <c r="K727" s="218"/>
      <c r="L727" s="218"/>
      <c r="M727" s="218"/>
      <c r="N727" s="344"/>
      <c r="O727" s="344"/>
      <c r="P727" s="344"/>
      <c r="Q727" s="344"/>
      <c r="R727" s="344"/>
      <c r="S727" s="344"/>
    </row>
    <row r="728" spans="3:19" ht="16.5" hidden="1" customHeight="1" x14ac:dyDescent="0.25">
      <c r="C728">
        <v>2</v>
      </c>
      <c r="D728" t="s">
        <v>576</v>
      </c>
      <c r="E728" t="str">
        <f t="shared" ref="E728:E759" si="14">C728&amp;D728</f>
        <v>2RC1</v>
      </c>
      <c r="F728" s="218" t="s">
        <v>585</v>
      </c>
      <c r="G728" s="456"/>
      <c r="H728" s="218"/>
      <c r="I728" s="218"/>
      <c r="J728" s="218"/>
      <c r="K728" s="218"/>
      <c r="L728" s="218"/>
      <c r="M728" s="218"/>
      <c r="N728" s="344"/>
      <c r="O728" s="344"/>
      <c r="P728" s="344"/>
      <c r="Q728" s="344"/>
      <c r="R728" s="344"/>
      <c r="S728" s="344"/>
    </row>
    <row r="729" spans="3:19" ht="16.5" hidden="1" customHeight="1" x14ac:dyDescent="0.25">
      <c r="C729">
        <v>2</v>
      </c>
      <c r="D729" t="s">
        <v>578</v>
      </c>
      <c r="E729" t="str">
        <f t="shared" si="14"/>
        <v>2RC3</v>
      </c>
      <c r="F729" s="218" t="s">
        <v>587</v>
      </c>
      <c r="G729" s="456"/>
      <c r="H729" s="218"/>
      <c r="I729" s="218"/>
      <c r="J729" s="218"/>
      <c r="K729" s="218"/>
      <c r="L729" s="218"/>
      <c r="M729" s="218"/>
      <c r="N729" s="344"/>
      <c r="O729" s="344"/>
      <c r="P729" s="344"/>
      <c r="Q729" s="344"/>
      <c r="R729" s="344"/>
      <c r="S729" s="344"/>
    </row>
    <row r="730" spans="3:19" ht="16.5" hidden="1" customHeight="1" x14ac:dyDescent="0.25">
      <c r="C730">
        <v>2</v>
      </c>
      <c r="D730" t="s">
        <v>580</v>
      </c>
      <c r="E730" t="str">
        <f t="shared" si="14"/>
        <v>2RC9</v>
      </c>
      <c r="F730" s="218" t="s">
        <v>589</v>
      </c>
      <c r="G730" s="456"/>
      <c r="H730" s="218"/>
      <c r="I730" s="218"/>
      <c r="J730" s="218"/>
      <c r="K730" s="218"/>
      <c r="L730" s="218"/>
      <c r="M730" s="218"/>
      <c r="N730" s="344"/>
      <c r="O730" s="344"/>
      <c r="P730" s="344"/>
      <c r="Q730" s="344"/>
      <c r="R730" s="344"/>
      <c r="S730" s="344"/>
    </row>
    <row r="731" spans="3:19" ht="16.5" hidden="1" customHeight="1" x14ac:dyDescent="0.25">
      <c r="C731">
        <v>2</v>
      </c>
      <c r="D731" t="s">
        <v>582</v>
      </c>
      <c r="E731" t="str">
        <f t="shared" si="14"/>
        <v>2RCB</v>
      </c>
      <c r="F731" s="218" t="s">
        <v>591</v>
      </c>
      <c r="G731" s="456"/>
      <c r="H731" s="218"/>
      <c r="I731" s="218"/>
      <c r="J731" s="218"/>
      <c r="K731" s="218"/>
      <c r="L731" s="218"/>
      <c r="M731" s="218"/>
      <c r="N731" s="344"/>
      <c r="O731" s="344"/>
      <c r="P731" s="344"/>
      <c r="Q731" s="344"/>
      <c r="R731" s="344"/>
      <c r="S731" s="344"/>
    </row>
    <row r="732" spans="3:19" ht="16.5" hidden="1" customHeight="1" x14ac:dyDescent="0.25">
      <c r="C732">
        <v>2</v>
      </c>
      <c r="D732" t="s">
        <v>584</v>
      </c>
      <c r="E732" t="str">
        <f t="shared" si="14"/>
        <v>2RCC</v>
      </c>
      <c r="F732" s="218" t="s">
        <v>593</v>
      </c>
      <c r="G732" s="456"/>
      <c r="H732" s="218"/>
      <c r="I732" s="218"/>
      <c r="J732" s="218"/>
      <c r="K732" s="218"/>
      <c r="L732" s="218"/>
      <c r="M732" s="218"/>
      <c r="N732" s="344"/>
      <c r="O732" s="344"/>
      <c r="P732" s="344"/>
      <c r="Q732" s="344"/>
      <c r="R732" s="344"/>
      <c r="S732" s="344"/>
    </row>
    <row r="733" spans="3:19" ht="16.5" hidden="1" customHeight="1" x14ac:dyDescent="0.25">
      <c r="C733">
        <v>2</v>
      </c>
      <c r="D733" t="s">
        <v>586</v>
      </c>
      <c r="E733" t="str">
        <f t="shared" si="14"/>
        <v>2RCD</v>
      </c>
      <c r="F733" s="218" t="s">
        <v>595</v>
      </c>
      <c r="G733" s="456"/>
      <c r="H733" s="218"/>
      <c r="I733" s="218"/>
      <c r="J733" s="218"/>
      <c r="K733" s="218"/>
      <c r="L733" s="218"/>
      <c r="M733" s="218"/>
      <c r="N733" s="344"/>
      <c r="O733" s="344"/>
      <c r="P733" s="344"/>
      <c r="Q733" s="344"/>
      <c r="R733" s="344"/>
      <c r="S733" s="344"/>
    </row>
    <row r="734" spans="3:19" ht="16.5" hidden="1" customHeight="1" x14ac:dyDescent="0.25">
      <c r="C734">
        <v>2</v>
      </c>
      <c r="D734" t="s">
        <v>588</v>
      </c>
      <c r="E734" t="str">
        <f t="shared" si="14"/>
        <v>2RCF</v>
      </c>
      <c r="F734" s="218" t="s">
        <v>597</v>
      </c>
      <c r="G734" s="456"/>
      <c r="H734" s="218"/>
      <c r="I734" s="218"/>
      <c r="J734" s="218"/>
      <c r="K734" s="218"/>
      <c r="L734" s="218"/>
      <c r="M734" s="218"/>
      <c r="N734" s="344"/>
      <c r="O734" s="344"/>
      <c r="P734" s="344"/>
      <c r="Q734" s="344"/>
      <c r="R734" s="344"/>
      <c r="S734" s="344"/>
    </row>
    <row r="735" spans="3:19" ht="16.5" hidden="1" customHeight="1" x14ac:dyDescent="0.25">
      <c r="C735">
        <v>2</v>
      </c>
      <c r="D735" t="s">
        <v>590</v>
      </c>
      <c r="E735" t="str">
        <f t="shared" si="14"/>
        <v>2RCU</v>
      </c>
      <c r="F735" s="218" t="s">
        <v>599</v>
      </c>
      <c r="G735" s="456"/>
      <c r="H735" s="218"/>
      <c r="I735" s="218"/>
      <c r="J735" s="218"/>
      <c r="K735" s="218"/>
      <c r="L735" s="218"/>
      <c r="M735" s="218"/>
      <c r="N735" s="344"/>
      <c r="O735" s="344"/>
      <c r="P735" s="344"/>
      <c r="Q735" s="344"/>
      <c r="R735" s="344"/>
      <c r="S735" s="344"/>
    </row>
    <row r="736" spans="3:19" ht="16.5" hidden="1" customHeight="1" x14ac:dyDescent="0.25">
      <c r="C736">
        <v>2</v>
      </c>
      <c r="D736" t="s">
        <v>592</v>
      </c>
      <c r="E736" t="str">
        <f t="shared" si="14"/>
        <v>2RCX</v>
      </c>
      <c r="F736" s="218" t="s">
        <v>601</v>
      </c>
      <c r="G736" s="456"/>
      <c r="H736" s="218"/>
      <c r="I736" s="218"/>
      <c r="J736" s="218"/>
      <c r="K736" s="218"/>
      <c r="L736" s="218"/>
      <c r="M736" s="218"/>
      <c r="N736" s="344"/>
      <c r="O736" s="344"/>
      <c r="P736" s="344"/>
      <c r="Q736" s="344"/>
      <c r="R736" s="344"/>
      <c r="S736" s="344"/>
    </row>
    <row r="737" spans="3:19" ht="16.5" hidden="1" customHeight="1" x14ac:dyDescent="0.25">
      <c r="C737">
        <v>2</v>
      </c>
      <c r="D737" t="s">
        <v>594</v>
      </c>
      <c r="E737" t="str">
        <f t="shared" si="14"/>
        <v>2RD1</v>
      </c>
      <c r="F737" s="218" t="s">
        <v>603</v>
      </c>
      <c r="G737" s="456"/>
      <c r="H737" s="218"/>
      <c r="I737" s="218"/>
      <c r="J737" s="218"/>
      <c r="K737" s="218"/>
      <c r="L737" s="218"/>
      <c r="M737" s="218"/>
      <c r="N737" s="344"/>
      <c r="O737" s="344"/>
      <c r="P737" s="344"/>
      <c r="Q737" s="344"/>
      <c r="R737" s="344"/>
      <c r="S737" s="344"/>
    </row>
    <row r="738" spans="3:19" ht="16.5" hidden="1" customHeight="1" x14ac:dyDescent="0.25">
      <c r="C738">
        <v>2</v>
      </c>
      <c r="D738" t="s">
        <v>596</v>
      </c>
      <c r="E738" t="str">
        <f t="shared" si="14"/>
        <v>2RD3</v>
      </c>
      <c r="F738" s="218" t="s">
        <v>605</v>
      </c>
      <c r="G738" s="456"/>
      <c r="H738" s="218"/>
      <c r="I738" s="218"/>
      <c r="J738" s="218"/>
      <c r="K738" s="218"/>
      <c r="L738" s="218"/>
      <c r="M738" s="218"/>
      <c r="N738" s="344"/>
      <c r="O738" s="344"/>
      <c r="P738" s="344"/>
      <c r="Q738" s="344"/>
      <c r="R738" s="344"/>
      <c r="S738" s="344"/>
    </row>
    <row r="739" spans="3:19" ht="16.5" hidden="1" customHeight="1" x14ac:dyDescent="0.25">
      <c r="C739">
        <v>2</v>
      </c>
      <c r="D739" t="s">
        <v>598</v>
      </c>
      <c r="E739" t="str">
        <f t="shared" si="14"/>
        <v>2RD7</v>
      </c>
      <c r="F739" s="218" t="s">
        <v>607</v>
      </c>
      <c r="G739" s="456"/>
      <c r="H739" s="218"/>
      <c r="I739" s="218"/>
      <c r="J739" s="218"/>
      <c r="K739" s="218"/>
      <c r="L739" s="218"/>
      <c r="M739" s="218"/>
      <c r="N739" s="344"/>
      <c r="O739" s="344"/>
      <c r="P739" s="344"/>
      <c r="Q739" s="344"/>
      <c r="R739" s="344"/>
      <c r="S739" s="344"/>
    </row>
    <row r="740" spans="3:19" ht="16.5" hidden="1" customHeight="1" x14ac:dyDescent="0.25">
      <c r="C740">
        <v>2</v>
      </c>
      <c r="D740" t="s">
        <v>600</v>
      </c>
      <c r="E740" t="str">
        <f t="shared" si="14"/>
        <v>2RD8</v>
      </c>
      <c r="F740" s="218" t="s">
        <v>609</v>
      </c>
      <c r="G740" s="456"/>
      <c r="H740" s="218"/>
      <c r="I740" s="218"/>
      <c r="J740" s="218"/>
      <c r="K740" s="218"/>
      <c r="L740" s="218"/>
      <c r="M740" s="218"/>
      <c r="N740" s="344"/>
      <c r="O740" s="344"/>
      <c r="P740" s="344"/>
      <c r="Q740" s="344"/>
      <c r="R740" s="344"/>
      <c r="S740" s="344"/>
    </row>
    <row r="741" spans="3:19" ht="16.5" hidden="1" customHeight="1" x14ac:dyDescent="0.25">
      <c r="C741">
        <v>2</v>
      </c>
      <c r="D741" t="s">
        <v>602</v>
      </c>
      <c r="E741" t="str">
        <f t="shared" si="14"/>
        <v>2RDD</v>
      </c>
      <c r="F741" s="218" t="s">
        <v>611</v>
      </c>
      <c r="G741" s="456"/>
      <c r="H741" s="218"/>
      <c r="I741" s="218"/>
      <c r="J741" s="218"/>
      <c r="K741" s="218"/>
      <c r="L741" s="218"/>
      <c r="M741" s="218"/>
      <c r="N741" s="344"/>
      <c r="O741" s="344"/>
      <c r="P741" s="344"/>
      <c r="Q741" s="344"/>
      <c r="R741" s="344"/>
      <c r="S741" s="344"/>
    </row>
    <row r="742" spans="3:19" ht="16.5" hidden="1" customHeight="1" x14ac:dyDescent="0.25">
      <c r="C742">
        <v>2</v>
      </c>
      <c r="D742" t="s">
        <v>604</v>
      </c>
      <c r="E742" t="str">
        <f t="shared" si="14"/>
        <v>2RDE</v>
      </c>
      <c r="F742" s="218" t="s">
        <v>613</v>
      </c>
      <c r="G742" s="456"/>
      <c r="H742" s="218"/>
      <c r="I742" s="218"/>
      <c r="J742" s="218"/>
      <c r="K742" s="218"/>
      <c r="L742" s="218"/>
      <c r="M742" s="218"/>
      <c r="N742" s="344"/>
      <c r="O742" s="344"/>
      <c r="P742" s="344"/>
      <c r="Q742" s="344"/>
      <c r="R742" s="344"/>
      <c r="S742" s="344"/>
    </row>
    <row r="743" spans="3:19" ht="16.5" hidden="1" customHeight="1" x14ac:dyDescent="0.25">
      <c r="C743">
        <v>2</v>
      </c>
      <c r="D743" t="s">
        <v>606</v>
      </c>
      <c r="E743" t="str">
        <f t="shared" si="14"/>
        <v>2RDU</v>
      </c>
      <c r="F743" s="218" t="s">
        <v>615</v>
      </c>
      <c r="G743" s="456"/>
      <c r="H743" s="218"/>
      <c r="I743" s="218"/>
      <c r="J743" s="218"/>
      <c r="K743" s="218"/>
      <c r="L743" s="218"/>
      <c r="M743" s="218"/>
      <c r="N743" s="344"/>
      <c r="O743" s="344"/>
      <c r="P743" s="344"/>
      <c r="Q743" s="344"/>
      <c r="R743" s="344"/>
      <c r="S743" s="344"/>
    </row>
    <row r="744" spans="3:19" ht="16.5" hidden="1" customHeight="1" x14ac:dyDescent="0.25">
      <c r="C744">
        <v>2</v>
      </c>
      <c r="D744" t="s">
        <v>608</v>
      </c>
      <c r="E744" t="str">
        <f t="shared" si="14"/>
        <v>2RDZ</v>
      </c>
      <c r="F744" s="218" t="s">
        <v>617</v>
      </c>
      <c r="G744" s="456"/>
      <c r="H744" s="218"/>
      <c r="I744" s="218"/>
      <c r="J744" s="218"/>
      <c r="K744" s="218"/>
      <c r="L744" s="218"/>
      <c r="M744" s="218"/>
      <c r="N744" s="344"/>
      <c r="O744" s="344"/>
      <c r="P744" s="344"/>
      <c r="Q744" s="344"/>
      <c r="R744" s="344"/>
      <c r="S744" s="344"/>
    </row>
    <row r="745" spans="3:19" ht="16.5" hidden="1" customHeight="1" x14ac:dyDescent="0.25">
      <c r="C745">
        <v>2</v>
      </c>
      <c r="D745" t="s">
        <v>610</v>
      </c>
      <c r="E745" t="str">
        <f t="shared" si="14"/>
        <v>2RE9</v>
      </c>
      <c r="F745" s="218" t="s">
        <v>619</v>
      </c>
      <c r="G745" s="456"/>
      <c r="H745" s="218"/>
      <c r="I745" s="218"/>
      <c r="J745" s="218"/>
      <c r="K745" s="218"/>
      <c r="L745" s="218"/>
      <c r="M745" s="218"/>
      <c r="N745" s="344"/>
      <c r="O745" s="344"/>
      <c r="P745" s="344"/>
      <c r="Q745" s="344"/>
      <c r="R745" s="344"/>
      <c r="S745" s="344"/>
    </row>
    <row r="746" spans="3:19" ht="16.5" hidden="1" customHeight="1" x14ac:dyDescent="0.25">
      <c r="C746">
        <v>2</v>
      </c>
      <c r="D746" t="s">
        <v>612</v>
      </c>
      <c r="E746" t="str">
        <f t="shared" si="14"/>
        <v>2REF</v>
      </c>
      <c r="F746" s="218" t="s">
        <v>621</v>
      </c>
      <c r="G746" s="456"/>
      <c r="H746" s="218"/>
      <c r="I746" s="218"/>
      <c r="J746" s="218"/>
      <c r="K746" s="218"/>
      <c r="L746" s="218"/>
      <c r="M746" s="218"/>
      <c r="N746" s="344"/>
      <c r="O746" s="344"/>
      <c r="P746" s="344"/>
      <c r="Q746" s="344"/>
      <c r="R746" s="344"/>
      <c r="S746" s="344"/>
    </row>
    <row r="747" spans="3:19" ht="16.5" hidden="1" customHeight="1" x14ac:dyDescent="0.25">
      <c r="C747">
        <v>2</v>
      </c>
      <c r="D747" t="s">
        <v>614</v>
      </c>
      <c r="E747" t="str">
        <f t="shared" si="14"/>
        <v>2REM</v>
      </c>
      <c r="F747" s="218" t="s">
        <v>623</v>
      </c>
      <c r="G747" s="456"/>
      <c r="H747" s="218"/>
      <c r="I747" s="218"/>
      <c r="J747" s="218"/>
      <c r="K747" s="218"/>
      <c r="L747" s="218"/>
      <c r="M747" s="218"/>
      <c r="N747" s="344"/>
      <c r="O747" s="344"/>
      <c r="P747" s="344"/>
      <c r="Q747" s="344"/>
      <c r="R747" s="344"/>
      <c r="S747" s="344"/>
    </row>
    <row r="748" spans="3:19" ht="16.5" hidden="1" customHeight="1" x14ac:dyDescent="0.25">
      <c r="C748">
        <v>2</v>
      </c>
      <c r="D748" t="s">
        <v>616</v>
      </c>
      <c r="E748" t="str">
        <f t="shared" si="14"/>
        <v>2REN</v>
      </c>
      <c r="F748" s="218" t="s">
        <v>625</v>
      </c>
      <c r="G748" s="456"/>
      <c r="H748" s="218"/>
      <c r="I748" s="218"/>
      <c r="J748" s="218"/>
      <c r="K748" s="218"/>
      <c r="L748" s="218"/>
      <c r="M748" s="218"/>
      <c r="N748" s="344"/>
      <c r="O748" s="344"/>
      <c r="P748" s="344"/>
      <c r="Q748" s="344"/>
      <c r="R748" s="344"/>
      <c r="S748" s="344"/>
    </row>
    <row r="749" spans="3:19" ht="16.5" hidden="1" customHeight="1" x14ac:dyDescent="0.25">
      <c r="C749">
        <v>2</v>
      </c>
      <c r="D749" t="s">
        <v>618</v>
      </c>
      <c r="E749" t="str">
        <f t="shared" si="14"/>
        <v>2REP</v>
      </c>
      <c r="F749" s="218" t="s">
        <v>627</v>
      </c>
      <c r="G749" s="456"/>
      <c r="H749" s="218"/>
      <c r="I749" s="218"/>
      <c r="J749" s="218"/>
      <c r="K749" s="218"/>
      <c r="L749" s="218"/>
      <c r="M749" s="218"/>
      <c r="N749" s="344"/>
      <c r="O749" s="344"/>
      <c r="P749" s="344"/>
      <c r="Q749" s="344"/>
      <c r="R749" s="344"/>
      <c r="S749" s="344"/>
    </row>
    <row r="750" spans="3:19" ht="16.5" hidden="1" customHeight="1" x14ac:dyDescent="0.25">
      <c r="C750">
        <v>2</v>
      </c>
      <c r="D750" t="s">
        <v>620</v>
      </c>
      <c r="E750" t="str">
        <f t="shared" si="14"/>
        <v>2RET</v>
      </c>
      <c r="F750" s="218" t="s">
        <v>629</v>
      </c>
      <c r="G750" s="456"/>
      <c r="H750" s="218"/>
      <c r="I750" s="218"/>
      <c r="J750" s="218"/>
      <c r="K750" s="218"/>
      <c r="L750" s="218"/>
      <c r="M750" s="218"/>
      <c r="N750" s="344"/>
      <c r="O750" s="344"/>
      <c r="P750" s="344"/>
      <c r="Q750" s="344"/>
      <c r="R750" s="344"/>
      <c r="S750" s="344"/>
    </row>
    <row r="751" spans="3:19" ht="16.5" hidden="1" customHeight="1" x14ac:dyDescent="0.25">
      <c r="C751">
        <v>2</v>
      </c>
      <c r="D751" t="s">
        <v>622</v>
      </c>
      <c r="E751" t="str">
        <f t="shared" si="14"/>
        <v>2RF4</v>
      </c>
      <c r="F751" s="218" t="s">
        <v>631</v>
      </c>
      <c r="G751" s="456"/>
      <c r="H751" s="218"/>
      <c r="I751" s="218"/>
      <c r="J751" s="218"/>
      <c r="K751" s="218"/>
      <c r="L751" s="218"/>
      <c r="M751" s="218"/>
      <c r="N751" s="344"/>
      <c r="O751" s="344"/>
      <c r="P751" s="344"/>
      <c r="Q751" s="344"/>
      <c r="R751" s="344"/>
      <c r="S751" s="344"/>
    </row>
    <row r="752" spans="3:19" ht="16.5" hidden="1" customHeight="1" x14ac:dyDescent="0.25">
      <c r="C752">
        <v>2</v>
      </c>
      <c r="D752" t="s">
        <v>624</v>
      </c>
      <c r="E752" t="str">
        <f t="shared" si="14"/>
        <v>2RFF</v>
      </c>
      <c r="F752" s="218" t="s">
        <v>633</v>
      </c>
      <c r="G752" s="456"/>
      <c r="H752" s="218"/>
      <c r="I752" s="218"/>
      <c r="J752" s="218"/>
      <c r="K752" s="218"/>
      <c r="L752" s="218"/>
      <c r="M752" s="218"/>
      <c r="N752" s="344"/>
      <c r="O752" s="344"/>
      <c r="P752" s="344"/>
      <c r="Q752" s="344"/>
      <c r="R752" s="344"/>
      <c r="S752" s="344"/>
    </row>
    <row r="753" spans="3:19" ht="16.5" hidden="1" customHeight="1" x14ac:dyDescent="0.25">
      <c r="C753">
        <v>2</v>
      </c>
      <c r="D753" t="s">
        <v>626</v>
      </c>
      <c r="E753" t="str">
        <f t="shared" si="14"/>
        <v>2RFR</v>
      </c>
      <c r="F753" s="218" t="s">
        <v>635</v>
      </c>
      <c r="G753" s="456"/>
      <c r="H753" s="218"/>
      <c r="I753" s="218"/>
      <c r="J753" s="218"/>
      <c r="K753" s="218"/>
      <c r="L753" s="218"/>
      <c r="M753" s="218"/>
      <c r="N753" s="344"/>
      <c r="O753" s="344"/>
      <c r="P753" s="344"/>
      <c r="Q753" s="344"/>
      <c r="R753" s="344"/>
      <c r="S753" s="344"/>
    </row>
    <row r="754" spans="3:19" ht="16.5" hidden="1" customHeight="1" x14ac:dyDescent="0.25">
      <c r="C754">
        <v>2</v>
      </c>
      <c r="D754" t="s">
        <v>628</v>
      </c>
      <c r="E754" t="str">
        <f t="shared" si="14"/>
        <v>2RFS</v>
      </c>
      <c r="F754" s="218" t="s">
        <v>637</v>
      </c>
      <c r="G754" s="456"/>
      <c r="H754" s="218"/>
      <c r="I754" s="218"/>
      <c r="J754" s="218"/>
      <c r="K754" s="218"/>
      <c r="L754" s="218"/>
      <c r="M754" s="218"/>
      <c r="N754" s="344"/>
      <c r="O754" s="344"/>
      <c r="P754" s="344"/>
      <c r="Q754" s="344"/>
      <c r="R754" s="344"/>
      <c r="S754" s="344"/>
    </row>
    <row r="755" spans="3:19" ht="16.5" hidden="1" customHeight="1" x14ac:dyDescent="0.25">
      <c r="C755">
        <v>2</v>
      </c>
      <c r="D755" t="s">
        <v>630</v>
      </c>
      <c r="E755" t="str">
        <f t="shared" si="14"/>
        <v>2RFW</v>
      </c>
      <c r="F755" s="218" t="s">
        <v>639</v>
      </c>
      <c r="G755" s="456"/>
      <c r="H755" s="218"/>
      <c r="I755" s="218"/>
      <c r="J755" s="218"/>
      <c r="K755" s="218"/>
      <c r="L755" s="218"/>
      <c r="M755" s="218"/>
      <c r="N755" s="344"/>
      <c r="O755" s="344"/>
      <c r="P755" s="344"/>
      <c r="Q755" s="344"/>
      <c r="R755" s="344"/>
      <c r="S755" s="344"/>
    </row>
    <row r="756" spans="3:19" ht="16.5" hidden="1" customHeight="1" x14ac:dyDescent="0.25">
      <c r="C756">
        <v>2</v>
      </c>
      <c r="D756" t="s">
        <v>632</v>
      </c>
      <c r="E756" t="str">
        <f t="shared" si="14"/>
        <v>2RGC</v>
      </c>
      <c r="F756" s="218" t="s">
        <v>641</v>
      </c>
      <c r="G756" s="456"/>
      <c r="H756" s="218"/>
      <c r="I756" s="218"/>
      <c r="J756" s="218"/>
      <c r="K756" s="218"/>
      <c r="L756" s="218"/>
      <c r="M756" s="218"/>
      <c r="N756" s="344"/>
      <c r="O756" s="344"/>
      <c r="P756" s="344"/>
      <c r="Q756" s="344"/>
      <c r="R756" s="344"/>
      <c r="S756" s="344"/>
    </row>
    <row r="757" spans="3:19" ht="16.5" hidden="1" customHeight="1" x14ac:dyDescent="0.25">
      <c r="C757">
        <v>2</v>
      </c>
      <c r="D757" t="s">
        <v>634</v>
      </c>
      <c r="E757" t="str">
        <f t="shared" si="14"/>
        <v>2RGM</v>
      </c>
      <c r="F757" s="218" t="s">
        <v>643</v>
      </c>
      <c r="G757" s="456"/>
      <c r="H757" s="218"/>
      <c r="I757" s="218"/>
      <c r="J757" s="218"/>
      <c r="K757" s="218"/>
      <c r="L757" s="218"/>
      <c r="M757" s="218"/>
      <c r="N757" s="344"/>
      <c r="O757" s="344"/>
      <c r="P757" s="344"/>
      <c r="Q757" s="344"/>
      <c r="R757" s="344"/>
      <c r="S757" s="344"/>
    </row>
    <row r="758" spans="3:19" ht="16.5" hidden="1" customHeight="1" x14ac:dyDescent="0.25">
      <c r="C758">
        <v>2</v>
      </c>
      <c r="D758" t="s">
        <v>636</v>
      </c>
      <c r="E758" t="str">
        <f t="shared" si="14"/>
        <v>2RGN</v>
      </c>
      <c r="F758" s="218" t="s">
        <v>645</v>
      </c>
      <c r="G758" s="456"/>
      <c r="H758" s="218"/>
      <c r="I758" s="218"/>
      <c r="J758" s="218"/>
      <c r="K758" s="218"/>
      <c r="L758" s="218"/>
      <c r="M758" s="218"/>
      <c r="N758" s="344"/>
      <c r="O758" s="344"/>
      <c r="P758" s="344"/>
      <c r="Q758" s="344"/>
      <c r="R758" s="344"/>
      <c r="S758" s="344"/>
    </row>
    <row r="759" spans="3:19" ht="16.5" hidden="1" customHeight="1" x14ac:dyDescent="0.25">
      <c r="C759">
        <v>2</v>
      </c>
      <c r="D759" t="s">
        <v>638</v>
      </c>
      <c r="E759" t="str">
        <f t="shared" si="14"/>
        <v>2RGP</v>
      </c>
      <c r="F759" s="218" t="s">
        <v>647</v>
      </c>
      <c r="G759" s="456"/>
      <c r="H759" s="218"/>
      <c r="I759" s="218"/>
      <c r="J759" s="218"/>
      <c r="K759" s="218"/>
      <c r="L759" s="218"/>
      <c r="M759" s="218"/>
      <c r="N759" s="344"/>
      <c r="O759" s="344"/>
      <c r="P759" s="344"/>
      <c r="Q759" s="344"/>
      <c r="R759" s="344"/>
      <c r="S759" s="344"/>
    </row>
    <row r="760" spans="3:19" ht="16.5" hidden="1" customHeight="1" x14ac:dyDescent="0.25">
      <c r="C760">
        <v>2</v>
      </c>
      <c r="D760" t="s">
        <v>640</v>
      </c>
      <c r="E760" t="str">
        <f t="shared" ref="E760:E791" si="15">C760&amp;D760</f>
        <v>2RGQ</v>
      </c>
      <c r="F760" s="218" t="s">
        <v>649</v>
      </c>
      <c r="G760" s="456"/>
      <c r="H760" s="218"/>
      <c r="I760" s="218"/>
      <c r="J760" s="218"/>
      <c r="K760" s="218"/>
      <c r="L760" s="218"/>
      <c r="M760" s="218"/>
      <c r="N760" s="344"/>
      <c r="O760" s="344"/>
      <c r="P760" s="344"/>
      <c r="Q760" s="344"/>
      <c r="R760" s="344"/>
      <c r="S760" s="344"/>
    </row>
    <row r="761" spans="3:19" ht="16.5" hidden="1" customHeight="1" x14ac:dyDescent="0.25">
      <c r="C761">
        <v>2</v>
      </c>
      <c r="D761" t="s">
        <v>642</v>
      </c>
      <c r="E761" t="str">
        <f t="shared" si="15"/>
        <v>2RGR</v>
      </c>
      <c r="F761" s="218" t="s">
        <v>651</v>
      </c>
      <c r="G761" s="456"/>
      <c r="H761" s="218"/>
      <c r="I761" s="218"/>
      <c r="J761" s="218"/>
      <c r="K761" s="218"/>
      <c r="L761" s="218"/>
      <c r="M761" s="218"/>
      <c r="N761" s="344"/>
      <c r="O761" s="344"/>
      <c r="P761" s="344"/>
      <c r="Q761" s="344"/>
      <c r="R761" s="344"/>
      <c r="S761" s="344"/>
    </row>
    <row r="762" spans="3:19" ht="16.5" hidden="1" customHeight="1" x14ac:dyDescent="0.25">
      <c r="C762">
        <v>2</v>
      </c>
      <c r="D762" t="s">
        <v>644</v>
      </c>
      <c r="E762" t="str">
        <f t="shared" si="15"/>
        <v>2RGT</v>
      </c>
      <c r="F762" s="218" t="s">
        <v>653</v>
      </c>
      <c r="G762" s="456"/>
      <c r="H762" s="218"/>
      <c r="I762" s="218"/>
      <c r="J762" s="218"/>
      <c r="K762" s="218"/>
      <c r="L762" s="218"/>
      <c r="M762" s="218"/>
      <c r="N762" s="344"/>
      <c r="O762" s="344"/>
      <c r="P762" s="344"/>
      <c r="Q762" s="344"/>
      <c r="R762" s="344"/>
      <c r="S762" s="344"/>
    </row>
    <row r="763" spans="3:19" ht="16.5" hidden="1" customHeight="1" x14ac:dyDescent="0.25">
      <c r="C763">
        <v>2</v>
      </c>
      <c r="D763" t="s">
        <v>646</v>
      </c>
      <c r="E763" t="str">
        <f t="shared" si="15"/>
        <v>2RGZ</v>
      </c>
      <c r="F763" s="218" t="s">
        <v>655</v>
      </c>
      <c r="G763" s="456"/>
      <c r="H763" s="218"/>
      <c r="I763" s="218"/>
      <c r="J763" s="218"/>
      <c r="K763" s="218"/>
      <c r="L763" s="218"/>
      <c r="M763" s="218"/>
      <c r="N763" s="344"/>
      <c r="O763" s="344"/>
      <c r="P763" s="344"/>
      <c r="Q763" s="344"/>
      <c r="R763" s="344"/>
      <c r="S763" s="344"/>
    </row>
    <row r="764" spans="3:19" ht="16.5" hidden="1" customHeight="1" x14ac:dyDescent="0.25">
      <c r="C764">
        <v>2</v>
      </c>
      <c r="D764" t="s">
        <v>648</v>
      </c>
      <c r="E764" t="str">
        <f t="shared" si="15"/>
        <v>2RH5</v>
      </c>
      <c r="F764" s="218" t="s">
        <v>657</v>
      </c>
      <c r="G764" s="456"/>
      <c r="H764" s="218"/>
      <c r="I764" s="218"/>
      <c r="J764" s="218"/>
      <c r="K764" s="218"/>
      <c r="L764" s="218"/>
      <c r="M764" s="218"/>
      <c r="N764" s="344"/>
      <c r="O764" s="344"/>
      <c r="P764" s="344"/>
      <c r="Q764" s="344"/>
      <c r="R764" s="344"/>
      <c r="S764" s="344"/>
    </row>
    <row r="765" spans="3:19" ht="16.5" hidden="1" customHeight="1" x14ac:dyDescent="0.25">
      <c r="C765">
        <v>2</v>
      </c>
      <c r="D765" t="s">
        <v>650</v>
      </c>
      <c r="E765" t="str">
        <f t="shared" si="15"/>
        <v>2RH8</v>
      </c>
      <c r="F765" s="218" t="s">
        <v>659</v>
      </c>
      <c r="G765" s="456"/>
      <c r="H765" s="218"/>
      <c r="I765" s="218"/>
      <c r="J765" s="218"/>
      <c r="K765" s="218"/>
      <c r="L765" s="218"/>
      <c r="M765" s="218"/>
      <c r="N765" s="344"/>
      <c r="O765" s="344"/>
      <c r="P765" s="344"/>
      <c r="Q765" s="344"/>
      <c r="R765" s="344"/>
      <c r="S765" s="344"/>
    </row>
    <row r="766" spans="3:19" ht="16.5" hidden="1" customHeight="1" x14ac:dyDescent="0.25">
      <c r="C766">
        <v>2</v>
      </c>
      <c r="D766" t="s">
        <v>652</v>
      </c>
      <c r="E766" t="str">
        <f t="shared" si="15"/>
        <v>2RHM</v>
      </c>
      <c r="F766" s="218" t="s">
        <v>661</v>
      </c>
      <c r="G766" s="456"/>
      <c r="H766" s="218"/>
      <c r="I766" s="218"/>
      <c r="J766" s="218"/>
      <c r="K766" s="218"/>
      <c r="L766" s="218"/>
      <c r="M766" s="218"/>
      <c r="N766" s="344"/>
      <c r="O766" s="344"/>
      <c r="P766" s="344"/>
      <c r="Q766" s="344"/>
      <c r="R766" s="344"/>
      <c r="S766" s="344"/>
    </row>
    <row r="767" spans="3:19" ht="16.5" hidden="1" customHeight="1" x14ac:dyDescent="0.25">
      <c r="C767">
        <v>2</v>
      </c>
      <c r="D767" t="s">
        <v>654</v>
      </c>
      <c r="E767" t="str">
        <f t="shared" si="15"/>
        <v>2RHQ</v>
      </c>
      <c r="F767" s="218" t="s">
        <v>663</v>
      </c>
      <c r="G767" s="456"/>
      <c r="H767" s="218"/>
      <c r="I767" s="218"/>
      <c r="J767" s="218"/>
      <c r="K767" s="218"/>
      <c r="L767" s="218"/>
      <c r="M767" s="218"/>
      <c r="N767" s="344"/>
      <c r="O767" s="344"/>
      <c r="P767" s="344"/>
      <c r="Q767" s="344"/>
      <c r="R767" s="344"/>
      <c r="S767" s="344"/>
    </row>
    <row r="768" spans="3:19" ht="16.5" hidden="1" customHeight="1" x14ac:dyDescent="0.25">
      <c r="C768">
        <v>2</v>
      </c>
      <c r="D768" t="s">
        <v>656</v>
      </c>
      <c r="E768" t="str">
        <f t="shared" si="15"/>
        <v>2RHU</v>
      </c>
      <c r="F768" s="218" t="s">
        <v>665</v>
      </c>
      <c r="G768" s="456"/>
      <c r="H768" s="218"/>
      <c r="I768" s="218"/>
      <c r="J768" s="218"/>
      <c r="K768" s="218"/>
      <c r="L768" s="218"/>
      <c r="M768" s="218"/>
      <c r="N768" s="344"/>
      <c r="O768" s="344"/>
      <c r="P768" s="344"/>
      <c r="Q768" s="344"/>
      <c r="R768" s="344"/>
      <c r="S768" s="344"/>
    </row>
    <row r="769" spans="3:19" ht="16.5" hidden="1" customHeight="1" x14ac:dyDescent="0.25">
      <c r="C769">
        <v>2</v>
      </c>
      <c r="D769" t="s">
        <v>658</v>
      </c>
      <c r="E769" t="str">
        <f t="shared" si="15"/>
        <v>2RHW</v>
      </c>
      <c r="F769" s="218" t="s">
        <v>667</v>
      </c>
      <c r="G769" s="456"/>
      <c r="H769" s="218"/>
      <c r="I769" s="218"/>
      <c r="J769" s="218"/>
      <c r="K769" s="218"/>
      <c r="L769" s="218"/>
      <c r="M769" s="218"/>
      <c r="N769" s="344"/>
      <c r="O769" s="344"/>
      <c r="P769" s="344"/>
      <c r="Q769" s="344"/>
      <c r="R769" s="344"/>
      <c r="S769" s="344"/>
    </row>
    <row r="770" spans="3:19" ht="16.5" hidden="1" customHeight="1" x14ac:dyDescent="0.25">
      <c r="C770">
        <v>2</v>
      </c>
      <c r="D770" t="s">
        <v>660</v>
      </c>
      <c r="E770" t="str">
        <f t="shared" si="15"/>
        <v>2RJ1</v>
      </c>
      <c r="F770" s="218" t="s">
        <v>669</v>
      </c>
      <c r="G770" s="456"/>
      <c r="H770" s="218"/>
      <c r="I770" s="218"/>
      <c r="J770" s="218"/>
      <c r="K770" s="218"/>
      <c r="L770" s="218"/>
      <c r="M770" s="218"/>
      <c r="N770" s="344"/>
      <c r="O770" s="344"/>
      <c r="P770" s="344"/>
      <c r="Q770" s="344"/>
      <c r="R770" s="344"/>
      <c r="S770" s="344"/>
    </row>
    <row r="771" spans="3:19" ht="16.5" hidden="1" customHeight="1" x14ac:dyDescent="0.25">
      <c r="C771">
        <v>2</v>
      </c>
      <c r="D771" t="s">
        <v>662</v>
      </c>
      <c r="E771" t="str">
        <f t="shared" si="15"/>
        <v>2RJ2</v>
      </c>
      <c r="F771" s="218" t="s">
        <v>671</v>
      </c>
      <c r="G771" s="456"/>
      <c r="H771" s="218"/>
      <c r="I771" s="218"/>
      <c r="J771" s="218"/>
      <c r="K771" s="218"/>
      <c r="L771" s="218"/>
      <c r="M771" s="218"/>
      <c r="N771" s="344"/>
      <c r="O771" s="344"/>
      <c r="P771" s="344"/>
      <c r="Q771" s="344"/>
      <c r="R771" s="344"/>
      <c r="S771" s="344"/>
    </row>
    <row r="772" spans="3:19" ht="16.5" hidden="1" customHeight="1" x14ac:dyDescent="0.25">
      <c r="C772">
        <v>2</v>
      </c>
      <c r="D772" t="s">
        <v>664</v>
      </c>
      <c r="E772" t="str">
        <f t="shared" si="15"/>
        <v>2RJ5</v>
      </c>
      <c r="F772" s="218" t="s">
        <v>673</v>
      </c>
      <c r="G772" s="456"/>
      <c r="H772" s="218"/>
      <c r="I772" s="218"/>
      <c r="J772" s="218"/>
      <c r="K772" s="218"/>
      <c r="L772" s="218"/>
      <c r="M772" s="218"/>
      <c r="N772" s="344"/>
      <c r="O772" s="344"/>
      <c r="P772" s="344"/>
      <c r="Q772" s="344"/>
      <c r="R772" s="344"/>
      <c r="S772" s="344"/>
    </row>
    <row r="773" spans="3:19" ht="16.5" hidden="1" customHeight="1" x14ac:dyDescent="0.25">
      <c r="C773">
        <v>2</v>
      </c>
      <c r="D773" t="s">
        <v>666</v>
      </c>
      <c r="E773" t="str">
        <f t="shared" si="15"/>
        <v>2RJ6</v>
      </c>
      <c r="F773" s="218" t="s">
        <v>675</v>
      </c>
      <c r="G773" s="456"/>
      <c r="H773" s="218"/>
      <c r="I773" s="218"/>
      <c r="J773" s="218"/>
      <c r="K773" s="218"/>
      <c r="L773" s="218"/>
      <c r="M773" s="218"/>
      <c r="N773" s="344"/>
      <c r="O773" s="344"/>
      <c r="P773" s="344"/>
      <c r="Q773" s="344"/>
      <c r="R773" s="344"/>
      <c r="S773" s="344"/>
    </row>
    <row r="774" spans="3:19" ht="16.5" hidden="1" customHeight="1" x14ac:dyDescent="0.25">
      <c r="C774">
        <v>2</v>
      </c>
      <c r="D774" t="s">
        <v>668</v>
      </c>
      <c r="E774" t="str">
        <f t="shared" si="15"/>
        <v>2RJ7</v>
      </c>
      <c r="F774" s="218" t="s">
        <v>677</v>
      </c>
      <c r="G774" s="456"/>
      <c r="H774" s="218"/>
      <c r="I774" s="218"/>
      <c r="J774" s="218"/>
      <c r="K774" s="218"/>
      <c r="L774" s="218"/>
      <c r="M774" s="218"/>
      <c r="N774" s="344"/>
      <c r="O774" s="344"/>
      <c r="P774" s="344"/>
      <c r="Q774" s="344"/>
      <c r="R774" s="344"/>
      <c r="S774" s="344"/>
    </row>
    <row r="775" spans="3:19" ht="16.5" hidden="1" customHeight="1" x14ac:dyDescent="0.25">
      <c r="C775">
        <v>2</v>
      </c>
      <c r="D775" t="s">
        <v>670</v>
      </c>
      <c r="E775" t="str">
        <f t="shared" si="15"/>
        <v>2RJC</v>
      </c>
      <c r="F775" s="218" t="s">
        <v>679</v>
      </c>
      <c r="G775" s="456"/>
      <c r="H775" s="218"/>
      <c r="I775" s="218"/>
      <c r="J775" s="218"/>
      <c r="K775" s="218"/>
      <c r="L775" s="218"/>
      <c r="M775" s="218"/>
      <c r="N775" s="344"/>
      <c r="O775" s="344"/>
      <c r="P775" s="344"/>
      <c r="Q775" s="344"/>
      <c r="R775" s="344"/>
      <c r="S775" s="344"/>
    </row>
    <row r="776" spans="3:19" ht="16.5" hidden="1" customHeight="1" x14ac:dyDescent="0.25">
      <c r="C776">
        <v>2</v>
      </c>
      <c r="D776" t="s">
        <v>672</v>
      </c>
      <c r="E776" t="str">
        <f t="shared" si="15"/>
        <v>2RJD</v>
      </c>
      <c r="F776" s="218" t="s">
        <v>681</v>
      </c>
      <c r="G776" s="456"/>
      <c r="H776" s="218"/>
      <c r="I776" s="218"/>
      <c r="J776" s="218"/>
      <c r="K776" s="218"/>
      <c r="L776" s="218"/>
      <c r="M776" s="218"/>
      <c r="N776" s="344"/>
      <c r="O776" s="344"/>
      <c r="P776" s="344"/>
      <c r="Q776" s="344"/>
      <c r="R776" s="344"/>
      <c r="S776" s="344"/>
    </row>
    <row r="777" spans="3:19" ht="16.5" hidden="1" customHeight="1" x14ac:dyDescent="0.25">
      <c r="C777">
        <v>2</v>
      </c>
      <c r="D777" t="s">
        <v>674</v>
      </c>
      <c r="E777" t="str">
        <f t="shared" si="15"/>
        <v>2RJE</v>
      </c>
      <c r="F777" s="218" t="s">
        <v>683</v>
      </c>
      <c r="G777" s="456"/>
      <c r="H777" s="218"/>
      <c r="I777" s="218"/>
      <c r="J777" s="218"/>
      <c r="K777" s="218"/>
      <c r="L777" s="218"/>
      <c r="M777" s="218"/>
      <c r="N777" s="344"/>
      <c r="O777" s="344"/>
      <c r="P777" s="344"/>
      <c r="Q777" s="344"/>
      <c r="R777" s="344"/>
      <c r="S777" s="344"/>
    </row>
    <row r="778" spans="3:19" ht="16.5" hidden="1" customHeight="1" x14ac:dyDescent="0.25">
      <c r="C778">
        <v>2</v>
      </c>
      <c r="D778" t="s">
        <v>676</v>
      </c>
      <c r="E778" t="str">
        <f t="shared" si="15"/>
        <v>2RJF</v>
      </c>
      <c r="F778" s="218" t="s">
        <v>685</v>
      </c>
      <c r="G778" s="456"/>
      <c r="H778" s="218"/>
      <c r="I778" s="218"/>
      <c r="J778" s="218"/>
      <c r="K778" s="218"/>
      <c r="L778" s="218"/>
      <c r="M778" s="218"/>
      <c r="N778" s="344"/>
      <c r="O778" s="344"/>
      <c r="P778" s="344"/>
      <c r="Q778" s="344"/>
      <c r="R778" s="344"/>
      <c r="S778" s="344"/>
    </row>
    <row r="779" spans="3:19" ht="16.5" hidden="1" customHeight="1" x14ac:dyDescent="0.25">
      <c r="C779">
        <v>2</v>
      </c>
      <c r="D779" t="s">
        <v>678</v>
      </c>
      <c r="E779" t="str">
        <f t="shared" si="15"/>
        <v>2RJL</v>
      </c>
      <c r="F779" s="218" t="s">
        <v>687</v>
      </c>
      <c r="G779" s="456"/>
      <c r="H779" s="218"/>
      <c r="I779" s="218"/>
      <c r="J779" s="218"/>
      <c r="K779" s="218"/>
      <c r="L779" s="218"/>
      <c r="M779" s="218"/>
      <c r="N779" s="344"/>
      <c r="O779" s="344"/>
      <c r="P779" s="344"/>
      <c r="Q779" s="344"/>
      <c r="R779" s="344"/>
      <c r="S779" s="344"/>
    </row>
    <row r="780" spans="3:19" ht="16.5" hidden="1" customHeight="1" x14ac:dyDescent="0.25">
      <c r="C780">
        <v>2</v>
      </c>
      <c r="D780" t="s">
        <v>680</v>
      </c>
      <c r="E780" t="str">
        <f t="shared" si="15"/>
        <v>2RJN</v>
      </c>
      <c r="F780" s="218" t="s">
        <v>689</v>
      </c>
      <c r="G780" s="456"/>
      <c r="H780" s="218"/>
      <c r="I780" s="218"/>
      <c r="J780" s="218"/>
      <c r="K780" s="218"/>
      <c r="L780" s="218"/>
      <c r="M780" s="218"/>
      <c r="N780" s="344"/>
      <c r="O780" s="344"/>
      <c r="P780" s="344"/>
      <c r="Q780" s="344"/>
      <c r="R780" s="344"/>
      <c r="S780" s="344"/>
    </row>
    <row r="781" spans="3:19" ht="16.5" hidden="1" customHeight="1" x14ac:dyDescent="0.25">
      <c r="C781">
        <v>2</v>
      </c>
      <c r="D781" t="s">
        <v>682</v>
      </c>
      <c r="E781" t="str">
        <f t="shared" si="15"/>
        <v>2RJR</v>
      </c>
      <c r="F781" s="218" t="s">
        <v>691</v>
      </c>
      <c r="G781" s="456"/>
      <c r="H781" s="218"/>
      <c r="I781" s="218"/>
      <c r="J781" s="218"/>
      <c r="K781" s="218"/>
      <c r="L781" s="218"/>
      <c r="M781" s="218"/>
      <c r="N781" s="344"/>
      <c r="O781" s="344"/>
      <c r="P781" s="344"/>
      <c r="Q781" s="344"/>
      <c r="R781" s="344"/>
      <c r="S781" s="344"/>
    </row>
    <row r="782" spans="3:19" ht="16.5" hidden="1" customHeight="1" x14ac:dyDescent="0.25">
      <c r="C782">
        <v>2</v>
      </c>
      <c r="D782" t="s">
        <v>684</v>
      </c>
      <c r="E782" t="str">
        <f t="shared" si="15"/>
        <v>2RJZ</v>
      </c>
      <c r="F782" s="218" t="s">
        <v>693</v>
      </c>
      <c r="G782" s="456"/>
      <c r="H782" s="218"/>
      <c r="I782" s="218"/>
      <c r="J782" s="218"/>
      <c r="K782" s="218"/>
      <c r="L782" s="218"/>
      <c r="M782" s="218"/>
      <c r="N782" s="344"/>
      <c r="O782" s="344"/>
      <c r="P782" s="344"/>
      <c r="Q782" s="344"/>
      <c r="R782" s="344"/>
      <c r="S782" s="344"/>
    </row>
    <row r="783" spans="3:19" ht="16.5" hidden="1" customHeight="1" x14ac:dyDescent="0.25">
      <c r="C783">
        <v>2</v>
      </c>
      <c r="D783" t="s">
        <v>686</v>
      </c>
      <c r="E783" t="str">
        <f t="shared" si="15"/>
        <v>2RK5</v>
      </c>
      <c r="F783" s="218" t="s">
        <v>695</v>
      </c>
      <c r="G783" s="456"/>
      <c r="H783" s="218"/>
      <c r="I783" s="218"/>
      <c r="J783" s="218"/>
      <c r="K783" s="218"/>
      <c r="L783" s="218"/>
      <c r="M783" s="218"/>
      <c r="N783" s="344"/>
      <c r="O783" s="344"/>
      <c r="P783" s="344"/>
      <c r="Q783" s="344"/>
      <c r="R783" s="344"/>
      <c r="S783" s="344"/>
    </row>
    <row r="784" spans="3:19" ht="16.5" hidden="1" customHeight="1" x14ac:dyDescent="0.25">
      <c r="C784">
        <v>2</v>
      </c>
      <c r="D784" t="s">
        <v>688</v>
      </c>
      <c r="E784" t="str">
        <f t="shared" si="15"/>
        <v>2RK9</v>
      </c>
      <c r="F784" s="218" t="s">
        <v>697</v>
      </c>
      <c r="G784" s="456"/>
      <c r="H784" s="218"/>
      <c r="I784" s="218"/>
      <c r="J784" s="218"/>
      <c r="K784" s="218"/>
      <c r="L784" s="218"/>
      <c r="M784" s="218"/>
      <c r="N784" s="344"/>
      <c r="O784" s="344"/>
      <c r="P784" s="344"/>
      <c r="Q784" s="344"/>
      <c r="R784" s="344"/>
      <c r="S784" s="344"/>
    </row>
    <row r="785" spans="3:19" ht="16.5" hidden="1" customHeight="1" x14ac:dyDescent="0.25">
      <c r="C785">
        <v>2</v>
      </c>
      <c r="D785" t="s">
        <v>690</v>
      </c>
      <c r="E785" t="str">
        <f t="shared" si="15"/>
        <v>2RKB</v>
      </c>
      <c r="F785" s="218" t="s">
        <v>699</v>
      </c>
      <c r="G785" s="456"/>
      <c r="H785" s="218"/>
      <c r="I785" s="218"/>
      <c r="J785" s="218"/>
      <c r="K785" s="218"/>
      <c r="L785" s="218"/>
      <c r="M785" s="218"/>
      <c r="N785" s="344"/>
      <c r="O785" s="344"/>
      <c r="P785" s="344"/>
      <c r="Q785" s="344"/>
      <c r="R785" s="344"/>
      <c r="S785" s="344"/>
    </row>
    <row r="786" spans="3:19" ht="16.5" hidden="1" customHeight="1" x14ac:dyDescent="0.25">
      <c r="C786">
        <v>2</v>
      </c>
      <c r="D786" t="s">
        <v>692</v>
      </c>
      <c r="E786" t="str">
        <f t="shared" si="15"/>
        <v>2RKE</v>
      </c>
      <c r="F786" s="218" t="s">
        <v>701</v>
      </c>
      <c r="G786" s="456"/>
      <c r="H786" s="218"/>
      <c r="I786" s="218"/>
      <c r="J786" s="218"/>
      <c r="K786" s="218"/>
      <c r="L786" s="218"/>
      <c r="M786" s="218"/>
      <c r="N786" s="344"/>
      <c r="O786" s="344"/>
      <c r="P786" s="344"/>
      <c r="Q786" s="344"/>
      <c r="R786" s="344"/>
      <c r="S786" s="344"/>
    </row>
    <row r="787" spans="3:19" ht="16.5" hidden="1" customHeight="1" x14ac:dyDescent="0.25">
      <c r="C787">
        <v>2</v>
      </c>
      <c r="D787" t="s">
        <v>694</v>
      </c>
      <c r="E787" t="str">
        <f t="shared" si="15"/>
        <v>2RL1</v>
      </c>
      <c r="F787" s="218" t="s">
        <v>703</v>
      </c>
      <c r="G787" s="456"/>
      <c r="H787" s="218"/>
      <c r="I787" s="218"/>
      <c r="J787" s="218"/>
      <c r="K787" s="218"/>
      <c r="L787" s="218"/>
      <c r="M787" s="218"/>
      <c r="N787" s="344"/>
      <c r="O787" s="344"/>
      <c r="P787" s="344"/>
      <c r="Q787" s="344"/>
      <c r="R787" s="344"/>
      <c r="S787" s="344"/>
    </row>
    <row r="788" spans="3:19" ht="16.5" hidden="1" customHeight="1" x14ac:dyDescent="0.25">
      <c r="C788">
        <v>2</v>
      </c>
      <c r="D788" t="s">
        <v>696</v>
      </c>
      <c r="E788" t="str">
        <f t="shared" si="15"/>
        <v>2RL4</v>
      </c>
      <c r="F788" s="218" t="s">
        <v>705</v>
      </c>
      <c r="G788" s="456"/>
      <c r="H788" s="218"/>
      <c r="I788" s="218"/>
      <c r="J788" s="218"/>
      <c r="K788" s="218"/>
      <c r="L788" s="218"/>
      <c r="M788" s="218"/>
      <c r="N788" s="344"/>
      <c r="O788" s="344"/>
      <c r="P788" s="344"/>
      <c r="Q788" s="344"/>
      <c r="R788" s="344"/>
      <c r="S788" s="344"/>
    </row>
    <row r="789" spans="3:19" ht="16.5" hidden="1" customHeight="1" x14ac:dyDescent="0.25">
      <c r="C789">
        <v>2</v>
      </c>
      <c r="D789" t="s">
        <v>698</v>
      </c>
      <c r="E789" t="str">
        <f t="shared" si="15"/>
        <v>2RLN</v>
      </c>
      <c r="F789" s="218" t="s">
        <v>707</v>
      </c>
      <c r="G789" s="456"/>
      <c r="H789" s="218"/>
      <c r="I789" s="218"/>
      <c r="J789" s="218"/>
      <c r="K789" s="218"/>
      <c r="L789" s="218"/>
      <c r="M789" s="218"/>
      <c r="N789" s="344"/>
      <c r="O789" s="344"/>
      <c r="P789" s="344"/>
      <c r="Q789" s="344"/>
      <c r="R789" s="344"/>
      <c r="S789" s="344"/>
    </row>
    <row r="790" spans="3:19" ht="16.5" hidden="1" customHeight="1" x14ac:dyDescent="0.25">
      <c r="C790">
        <v>2</v>
      </c>
      <c r="D790" t="s">
        <v>700</v>
      </c>
      <c r="E790" t="str">
        <f t="shared" si="15"/>
        <v>2RLQ</v>
      </c>
      <c r="F790" s="218" t="s">
        <v>709</v>
      </c>
      <c r="G790" s="456"/>
      <c r="H790" s="218"/>
      <c r="I790" s="218"/>
      <c r="J790" s="218"/>
      <c r="K790" s="218"/>
      <c r="L790" s="218"/>
      <c r="M790" s="218"/>
      <c r="N790" s="344"/>
      <c r="O790" s="344"/>
      <c r="P790" s="344"/>
      <c r="Q790" s="344"/>
      <c r="R790" s="344"/>
      <c r="S790" s="344"/>
    </row>
    <row r="791" spans="3:19" ht="16.5" hidden="1" customHeight="1" x14ac:dyDescent="0.25">
      <c r="C791">
        <v>2</v>
      </c>
      <c r="D791" t="s">
        <v>702</v>
      </c>
      <c r="E791" t="str">
        <f t="shared" si="15"/>
        <v>2RLT</v>
      </c>
      <c r="F791" s="218" t="s">
        <v>711</v>
      </c>
      <c r="G791" s="456"/>
      <c r="H791" s="218"/>
      <c r="I791" s="218"/>
      <c r="J791" s="218"/>
      <c r="K791" s="218"/>
      <c r="L791" s="218"/>
      <c r="M791" s="218"/>
      <c r="N791" s="344"/>
      <c r="O791" s="344"/>
      <c r="P791" s="344"/>
      <c r="Q791" s="344"/>
      <c r="R791" s="344"/>
      <c r="S791" s="344"/>
    </row>
    <row r="792" spans="3:19" ht="16.5" hidden="1" customHeight="1" x14ac:dyDescent="0.25">
      <c r="C792">
        <v>2</v>
      </c>
      <c r="D792" t="s">
        <v>704</v>
      </c>
      <c r="E792" t="str">
        <f t="shared" ref="E792:E823" si="16">C792&amp;D792</f>
        <v>2RLU</v>
      </c>
      <c r="F792" s="218" t="s">
        <v>713</v>
      </c>
      <c r="G792" s="456"/>
      <c r="H792" s="218"/>
      <c r="I792" s="218"/>
      <c r="J792" s="218"/>
      <c r="K792" s="218"/>
      <c r="L792" s="218"/>
      <c r="M792" s="218"/>
      <c r="N792" s="344"/>
      <c r="O792" s="344"/>
      <c r="P792" s="344"/>
      <c r="Q792" s="344"/>
      <c r="R792" s="344"/>
      <c r="S792" s="344"/>
    </row>
    <row r="793" spans="3:19" ht="16.5" hidden="1" customHeight="1" x14ac:dyDescent="0.25">
      <c r="C793">
        <v>2</v>
      </c>
      <c r="D793" t="s">
        <v>706</v>
      </c>
      <c r="E793" t="str">
        <f t="shared" si="16"/>
        <v>2RM1</v>
      </c>
      <c r="F793" s="218" t="s">
        <v>715</v>
      </c>
      <c r="G793" s="456"/>
      <c r="H793" s="218"/>
      <c r="I793" s="218"/>
      <c r="J793" s="218"/>
      <c r="K793" s="218"/>
      <c r="L793" s="218"/>
      <c r="M793" s="218"/>
      <c r="N793" s="344"/>
      <c r="O793" s="344"/>
      <c r="P793" s="344"/>
      <c r="Q793" s="344"/>
      <c r="R793" s="344"/>
      <c r="S793" s="344"/>
    </row>
    <row r="794" spans="3:19" ht="16.5" hidden="1" customHeight="1" x14ac:dyDescent="0.25">
      <c r="C794">
        <v>2</v>
      </c>
      <c r="D794" t="s">
        <v>708</v>
      </c>
      <c r="E794" t="str">
        <f t="shared" si="16"/>
        <v>2RM2</v>
      </c>
      <c r="F794" s="218" t="s">
        <v>717</v>
      </c>
      <c r="G794" s="456"/>
      <c r="H794" s="218"/>
      <c r="I794" s="218"/>
      <c r="J794" s="218"/>
      <c r="K794" s="218"/>
      <c r="L794" s="218"/>
      <c r="M794" s="218"/>
      <c r="N794" s="344"/>
      <c r="O794" s="344"/>
      <c r="P794" s="344"/>
      <c r="Q794" s="344"/>
      <c r="R794" s="344"/>
      <c r="S794" s="344"/>
    </row>
    <row r="795" spans="3:19" ht="16.5" hidden="1" customHeight="1" x14ac:dyDescent="0.25">
      <c r="C795">
        <v>2</v>
      </c>
      <c r="D795" t="s">
        <v>710</v>
      </c>
      <c r="E795" t="str">
        <f t="shared" si="16"/>
        <v>2RM3</v>
      </c>
      <c r="F795" s="218" t="s">
        <v>719</v>
      </c>
      <c r="G795" s="456"/>
      <c r="H795" s="218"/>
      <c r="I795" s="218"/>
      <c r="J795" s="218"/>
      <c r="K795" s="218"/>
      <c r="L795" s="218"/>
      <c r="M795" s="218"/>
      <c r="N795" s="344"/>
      <c r="O795" s="344"/>
      <c r="P795" s="344"/>
      <c r="Q795" s="344"/>
      <c r="R795" s="344"/>
      <c r="S795" s="344"/>
    </row>
    <row r="796" spans="3:19" ht="16.5" hidden="1" customHeight="1" x14ac:dyDescent="0.25">
      <c r="C796">
        <v>2</v>
      </c>
      <c r="D796" t="s">
        <v>712</v>
      </c>
      <c r="E796" t="str">
        <f t="shared" si="16"/>
        <v>2RM4</v>
      </c>
      <c r="F796" s="218" t="s">
        <v>721</v>
      </c>
      <c r="G796" s="456"/>
      <c r="H796" s="218"/>
      <c r="I796" s="218"/>
      <c r="J796" s="218"/>
      <c r="K796" s="218"/>
      <c r="L796" s="218"/>
      <c r="M796" s="218"/>
      <c r="N796" s="344"/>
      <c r="O796" s="344"/>
      <c r="P796" s="344"/>
      <c r="Q796" s="344"/>
      <c r="R796" s="344"/>
      <c r="S796" s="344"/>
    </row>
    <row r="797" spans="3:19" ht="16.5" hidden="1" customHeight="1" x14ac:dyDescent="0.25">
      <c r="C797">
        <v>2</v>
      </c>
      <c r="D797" t="s">
        <v>714</v>
      </c>
      <c r="E797" t="str">
        <f t="shared" si="16"/>
        <v>2RMC</v>
      </c>
      <c r="F797" s="218" t="s">
        <v>723</v>
      </c>
      <c r="G797" s="456"/>
      <c r="H797" s="218"/>
      <c r="I797" s="218"/>
      <c r="J797" s="218"/>
      <c r="K797" s="218"/>
      <c r="L797" s="218"/>
      <c r="M797" s="218"/>
      <c r="N797" s="344"/>
      <c r="O797" s="344"/>
      <c r="P797" s="344"/>
      <c r="Q797" s="344"/>
      <c r="R797" s="344"/>
      <c r="S797" s="344"/>
    </row>
    <row r="798" spans="3:19" ht="16.5" hidden="1" customHeight="1" x14ac:dyDescent="0.25">
      <c r="C798">
        <v>2</v>
      </c>
      <c r="D798" t="s">
        <v>716</v>
      </c>
      <c r="E798" t="str">
        <f t="shared" si="16"/>
        <v>2RMP</v>
      </c>
      <c r="F798" s="218" t="s">
        <v>725</v>
      </c>
      <c r="G798" s="456"/>
      <c r="H798" s="218"/>
      <c r="I798" s="218"/>
      <c r="J798" s="218"/>
      <c r="K798" s="218"/>
      <c r="L798" s="218"/>
      <c r="M798" s="218"/>
      <c r="N798" s="344"/>
      <c r="O798" s="344"/>
      <c r="P798" s="344"/>
      <c r="Q798" s="344"/>
      <c r="R798" s="344"/>
      <c r="S798" s="344"/>
    </row>
    <row r="799" spans="3:19" ht="16.5" hidden="1" customHeight="1" x14ac:dyDescent="0.25">
      <c r="C799">
        <v>2</v>
      </c>
      <c r="D799" t="s">
        <v>718</v>
      </c>
      <c r="E799" t="str">
        <f t="shared" si="16"/>
        <v>2RN1</v>
      </c>
      <c r="F799" s="218" t="s">
        <v>727</v>
      </c>
      <c r="G799" s="456"/>
      <c r="H799" s="218"/>
      <c r="I799" s="218"/>
      <c r="J799" s="218"/>
      <c r="K799" s="218"/>
      <c r="L799" s="218"/>
      <c r="M799" s="218"/>
      <c r="N799" s="344"/>
      <c r="O799" s="344"/>
      <c r="P799" s="344"/>
      <c r="Q799" s="344"/>
      <c r="R799" s="344"/>
      <c r="S799" s="344"/>
    </row>
    <row r="800" spans="3:19" ht="16.5" hidden="1" customHeight="1" x14ac:dyDescent="0.25">
      <c r="C800">
        <v>2</v>
      </c>
      <c r="D800" t="s">
        <v>720</v>
      </c>
      <c r="E800" t="str">
        <f t="shared" si="16"/>
        <v>2RN3</v>
      </c>
      <c r="F800" s="218" t="s">
        <v>729</v>
      </c>
      <c r="G800" s="456"/>
      <c r="H800" s="218"/>
      <c r="I800" s="218"/>
      <c r="J800" s="218"/>
      <c r="K800" s="218"/>
      <c r="L800" s="218"/>
      <c r="M800" s="218"/>
      <c r="N800" s="344"/>
      <c r="O800" s="344"/>
      <c r="P800" s="344"/>
      <c r="Q800" s="344"/>
      <c r="R800" s="344"/>
      <c r="S800" s="344"/>
    </row>
    <row r="801" spans="3:19" ht="16.5" hidden="1" customHeight="1" x14ac:dyDescent="0.25">
      <c r="C801">
        <v>2</v>
      </c>
      <c r="D801" t="s">
        <v>722</v>
      </c>
      <c r="E801" t="str">
        <f t="shared" si="16"/>
        <v>2RN5</v>
      </c>
      <c r="F801" s="218" t="s">
        <v>731</v>
      </c>
      <c r="G801" s="456"/>
      <c r="H801" s="218"/>
      <c r="I801" s="218"/>
      <c r="J801" s="218"/>
      <c r="K801" s="218"/>
      <c r="L801" s="218"/>
      <c r="M801" s="218"/>
      <c r="N801" s="344"/>
      <c r="O801" s="344"/>
      <c r="P801" s="344"/>
      <c r="Q801" s="344"/>
      <c r="R801" s="344"/>
      <c r="S801" s="344"/>
    </row>
    <row r="802" spans="3:19" ht="16.5" hidden="1" customHeight="1" x14ac:dyDescent="0.25">
      <c r="C802">
        <v>2</v>
      </c>
      <c r="D802" t="s">
        <v>724</v>
      </c>
      <c r="E802" t="str">
        <f t="shared" si="16"/>
        <v>2RN7</v>
      </c>
      <c r="F802" s="218" t="s">
        <v>733</v>
      </c>
      <c r="G802" s="456"/>
      <c r="H802" s="218"/>
      <c r="I802" s="218"/>
      <c r="J802" s="218"/>
      <c r="K802" s="218"/>
      <c r="L802" s="218"/>
      <c r="M802" s="218"/>
      <c r="N802" s="344"/>
      <c r="O802" s="344"/>
      <c r="P802" s="344"/>
      <c r="Q802" s="344"/>
      <c r="R802" s="344"/>
      <c r="S802" s="344"/>
    </row>
    <row r="803" spans="3:19" ht="16.5" hidden="1" customHeight="1" x14ac:dyDescent="0.25">
      <c r="C803">
        <v>2</v>
      </c>
      <c r="D803" t="s">
        <v>726</v>
      </c>
      <c r="E803" t="str">
        <f t="shared" si="16"/>
        <v>2RNA</v>
      </c>
      <c r="F803" s="218" t="s">
        <v>735</v>
      </c>
      <c r="G803" s="456"/>
      <c r="H803" s="218"/>
      <c r="I803" s="218"/>
      <c r="J803" s="218"/>
      <c r="K803" s="218"/>
      <c r="L803" s="218"/>
      <c r="M803" s="218"/>
      <c r="N803" s="344"/>
      <c r="O803" s="344"/>
      <c r="P803" s="344"/>
      <c r="Q803" s="344"/>
      <c r="R803" s="344"/>
      <c r="S803" s="344"/>
    </row>
    <row r="804" spans="3:19" ht="16.5" hidden="1" customHeight="1" x14ac:dyDescent="0.25">
      <c r="C804">
        <v>2</v>
      </c>
      <c r="D804" t="s">
        <v>728</v>
      </c>
      <c r="E804" t="str">
        <f t="shared" si="16"/>
        <v>2RNH</v>
      </c>
      <c r="F804" s="218" t="s">
        <v>737</v>
      </c>
      <c r="G804" s="456"/>
      <c r="H804" s="218"/>
      <c r="I804" s="218"/>
      <c r="J804" s="218"/>
      <c r="K804" s="218"/>
      <c r="L804" s="218"/>
      <c r="M804" s="218"/>
      <c r="N804" s="344"/>
      <c r="O804" s="344"/>
      <c r="P804" s="344"/>
      <c r="Q804" s="344"/>
      <c r="R804" s="344"/>
      <c r="S804" s="344"/>
    </row>
    <row r="805" spans="3:19" ht="16.5" hidden="1" customHeight="1" x14ac:dyDescent="0.25">
      <c r="C805">
        <v>2</v>
      </c>
      <c r="D805" t="s">
        <v>730</v>
      </c>
      <c r="E805" t="str">
        <f t="shared" si="16"/>
        <v>2RNJ</v>
      </c>
      <c r="F805" s="218" t="s">
        <v>739</v>
      </c>
      <c r="G805" s="456"/>
      <c r="H805" s="218"/>
      <c r="I805" s="218"/>
      <c r="J805" s="218"/>
      <c r="K805" s="218"/>
      <c r="L805" s="218"/>
      <c r="M805" s="218"/>
      <c r="N805" s="344"/>
      <c r="O805" s="344"/>
      <c r="P805" s="344"/>
      <c r="Q805" s="344"/>
      <c r="R805" s="344"/>
      <c r="S805" s="344"/>
    </row>
    <row r="806" spans="3:19" ht="16.5" hidden="1" customHeight="1" x14ac:dyDescent="0.25">
      <c r="C806">
        <v>2</v>
      </c>
      <c r="D806" t="s">
        <v>732</v>
      </c>
      <c r="E806" t="str">
        <f t="shared" si="16"/>
        <v>2RNL</v>
      </c>
      <c r="F806" s="218" t="s">
        <v>741</v>
      </c>
      <c r="G806" s="456"/>
      <c r="H806" s="218"/>
      <c r="I806" s="218"/>
      <c r="J806" s="218"/>
      <c r="K806" s="218"/>
      <c r="L806" s="218"/>
      <c r="M806" s="218"/>
      <c r="N806" s="344"/>
      <c r="O806" s="344"/>
      <c r="P806" s="344"/>
      <c r="Q806" s="344"/>
      <c r="R806" s="344"/>
      <c r="S806" s="344"/>
    </row>
    <row r="807" spans="3:19" ht="16.5" hidden="1" customHeight="1" x14ac:dyDescent="0.25">
      <c r="C807">
        <v>2</v>
      </c>
      <c r="D807" t="s">
        <v>734</v>
      </c>
      <c r="E807" t="str">
        <f t="shared" si="16"/>
        <v>2RNN</v>
      </c>
      <c r="F807" s="218" t="s">
        <v>743</v>
      </c>
      <c r="G807" s="456"/>
      <c r="H807" s="218"/>
      <c r="I807" s="218"/>
      <c r="J807" s="218"/>
      <c r="K807" s="218"/>
      <c r="L807" s="218"/>
      <c r="M807" s="218"/>
      <c r="N807" s="344"/>
      <c r="O807" s="344"/>
      <c r="P807" s="344"/>
      <c r="Q807" s="344"/>
      <c r="R807" s="344"/>
      <c r="S807" s="344"/>
    </row>
    <row r="808" spans="3:19" ht="16.5" hidden="1" customHeight="1" x14ac:dyDescent="0.25">
      <c r="C808">
        <v>2</v>
      </c>
      <c r="D808" t="s">
        <v>736</v>
      </c>
      <c r="E808" t="str">
        <f t="shared" si="16"/>
        <v>2RNQ</v>
      </c>
      <c r="F808" s="218" t="s">
        <v>745</v>
      </c>
      <c r="G808" s="456"/>
      <c r="H808" s="218"/>
      <c r="I808" s="218"/>
      <c r="J808" s="218"/>
      <c r="K808" s="218"/>
      <c r="L808" s="218"/>
      <c r="M808" s="218"/>
      <c r="N808" s="344"/>
      <c r="O808" s="344"/>
      <c r="P808" s="344"/>
      <c r="Q808" s="344"/>
      <c r="R808" s="344"/>
      <c r="S808" s="344"/>
    </row>
    <row r="809" spans="3:19" ht="16.5" customHeight="1" x14ac:dyDescent="0.25">
      <c r="C809">
        <v>2</v>
      </c>
      <c r="D809" t="s">
        <v>738</v>
      </c>
      <c r="E809" t="str">
        <f t="shared" si="16"/>
        <v>2RNS</v>
      </c>
      <c r="F809" s="218" t="s">
        <v>747</v>
      </c>
      <c r="G809" s="456"/>
      <c r="H809" s="218">
        <v>19</v>
      </c>
      <c r="I809" s="218">
        <v>20</v>
      </c>
      <c r="J809" s="218">
        <v>20</v>
      </c>
      <c r="K809" s="218">
        <v>20</v>
      </c>
      <c r="L809" s="218">
        <v>20</v>
      </c>
      <c r="M809" s="218">
        <v>20</v>
      </c>
      <c r="N809" s="344">
        <v>21</v>
      </c>
      <c r="O809" s="344">
        <v>21</v>
      </c>
      <c r="P809" s="344">
        <v>21</v>
      </c>
      <c r="Q809" s="344">
        <v>21</v>
      </c>
      <c r="R809" s="344">
        <v>19</v>
      </c>
      <c r="S809" s="344">
        <v>21</v>
      </c>
    </row>
    <row r="810" spans="3:19" ht="16.5" hidden="1" customHeight="1" x14ac:dyDescent="0.25">
      <c r="C810">
        <v>2</v>
      </c>
      <c r="D810" t="s">
        <v>740</v>
      </c>
      <c r="E810" t="str">
        <f t="shared" si="16"/>
        <v>2RNZ</v>
      </c>
      <c r="F810" s="218" t="s">
        <v>749</v>
      </c>
      <c r="G810" s="456"/>
      <c r="H810" s="218"/>
      <c r="I810" s="218"/>
      <c r="J810" s="218"/>
      <c r="K810" s="218"/>
      <c r="L810" s="218"/>
      <c r="M810" s="218"/>
      <c r="N810" s="344"/>
      <c r="O810" s="344"/>
      <c r="P810" s="344"/>
      <c r="Q810" s="344"/>
      <c r="R810" s="344"/>
      <c r="S810" s="344"/>
    </row>
    <row r="811" spans="3:19" ht="16.5" hidden="1" customHeight="1" x14ac:dyDescent="0.25">
      <c r="C811">
        <v>2</v>
      </c>
      <c r="D811" t="s">
        <v>742</v>
      </c>
      <c r="E811" t="str">
        <f t="shared" si="16"/>
        <v>2RP4</v>
      </c>
      <c r="F811" s="218" t="s">
        <v>751</v>
      </c>
      <c r="G811" s="456"/>
      <c r="H811" s="218"/>
      <c r="I811" s="218"/>
      <c r="J811" s="218"/>
      <c r="K811" s="218"/>
      <c r="L811" s="218"/>
      <c r="M811" s="218"/>
      <c r="N811" s="344"/>
      <c r="O811" s="344"/>
      <c r="P811" s="344"/>
      <c r="Q811" s="344"/>
      <c r="R811" s="344"/>
      <c r="S811" s="344"/>
    </row>
    <row r="812" spans="3:19" ht="16.5" hidden="1" customHeight="1" x14ac:dyDescent="0.25">
      <c r="C812">
        <v>2</v>
      </c>
      <c r="D812" t="s">
        <v>744</v>
      </c>
      <c r="E812" t="str">
        <f t="shared" si="16"/>
        <v>2RP5</v>
      </c>
      <c r="F812" s="218" t="s">
        <v>753</v>
      </c>
      <c r="G812" s="456"/>
      <c r="H812" s="218"/>
      <c r="I812" s="218"/>
      <c r="J812" s="218"/>
      <c r="K812" s="218"/>
      <c r="L812" s="218"/>
      <c r="M812" s="218"/>
      <c r="N812" s="344"/>
      <c r="O812" s="344"/>
      <c r="P812" s="344"/>
      <c r="Q812" s="344"/>
      <c r="R812" s="344"/>
      <c r="S812" s="344"/>
    </row>
    <row r="813" spans="3:19" ht="16.5" hidden="1" customHeight="1" x14ac:dyDescent="0.25">
      <c r="C813">
        <v>2</v>
      </c>
      <c r="D813" t="s">
        <v>746</v>
      </c>
      <c r="E813" t="str">
        <f t="shared" si="16"/>
        <v>2RP6</v>
      </c>
      <c r="F813" s="218" t="s">
        <v>755</v>
      </c>
      <c r="G813" s="456"/>
      <c r="H813" s="218"/>
      <c r="I813" s="218"/>
      <c r="J813" s="218"/>
      <c r="K813" s="218"/>
      <c r="L813" s="218"/>
      <c r="M813" s="218"/>
      <c r="N813" s="344"/>
      <c r="O813" s="344"/>
      <c r="P813" s="344"/>
      <c r="Q813" s="344"/>
      <c r="R813" s="344"/>
      <c r="S813" s="344"/>
    </row>
    <row r="814" spans="3:19" ht="16.5" hidden="1" customHeight="1" x14ac:dyDescent="0.25">
      <c r="C814">
        <v>2</v>
      </c>
      <c r="D814" t="s">
        <v>748</v>
      </c>
      <c r="E814" t="str">
        <f t="shared" si="16"/>
        <v>2RPA</v>
      </c>
      <c r="F814" s="218" t="s">
        <v>757</v>
      </c>
      <c r="G814" s="456"/>
      <c r="H814" s="218"/>
      <c r="I814" s="218"/>
      <c r="J814" s="218"/>
      <c r="K814" s="218"/>
      <c r="L814" s="218"/>
      <c r="M814" s="218"/>
      <c r="N814" s="344"/>
      <c r="O814" s="344"/>
      <c r="P814" s="344"/>
      <c r="Q814" s="344"/>
      <c r="R814" s="344"/>
      <c r="S814" s="344"/>
    </row>
    <row r="815" spans="3:19" ht="16.5" hidden="1" customHeight="1" x14ac:dyDescent="0.25">
      <c r="C815">
        <v>2</v>
      </c>
      <c r="D815" t="s">
        <v>750</v>
      </c>
      <c r="E815" t="str">
        <f t="shared" si="16"/>
        <v>2RPC</v>
      </c>
      <c r="F815" s="218" t="s">
        <v>759</v>
      </c>
      <c r="G815" s="456"/>
      <c r="H815" s="218"/>
      <c r="I815" s="218"/>
      <c r="J815" s="218"/>
      <c r="K815" s="218"/>
      <c r="L815" s="218"/>
      <c r="M815" s="218"/>
      <c r="N815" s="344"/>
      <c r="O815" s="344"/>
      <c r="P815" s="344"/>
      <c r="Q815" s="344"/>
      <c r="R815" s="344"/>
      <c r="S815" s="344"/>
    </row>
    <row r="816" spans="3:19" ht="16.5" hidden="1" customHeight="1" x14ac:dyDescent="0.25">
      <c r="C816">
        <v>2</v>
      </c>
      <c r="D816" t="s">
        <v>752</v>
      </c>
      <c r="E816" t="str">
        <f t="shared" si="16"/>
        <v>2RPL</v>
      </c>
      <c r="F816" s="218" t="s">
        <v>761</v>
      </c>
      <c r="G816" s="456"/>
      <c r="H816" s="218"/>
      <c r="I816" s="218"/>
      <c r="J816" s="218"/>
      <c r="K816" s="218"/>
      <c r="L816" s="218"/>
      <c r="M816" s="218"/>
      <c r="N816" s="344"/>
      <c r="O816" s="344"/>
      <c r="P816" s="344"/>
      <c r="Q816" s="344"/>
      <c r="R816" s="344"/>
      <c r="S816" s="344"/>
    </row>
    <row r="817" spans="3:19" ht="16.5" hidden="1" customHeight="1" x14ac:dyDescent="0.25">
      <c r="C817">
        <v>2</v>
      </c>
      <c r="D817" t="s">
        <v>754</v>
      </c>
      <c r="E817" t="str">
        <f t="shared" si="16"/>
        <v>2RPR</v>
      </c>
      <c r="F817" s="218" t="s">
        <v>763</v>
      </c>
      <c r="G817" s="456"/>
      <c r="H817" s="218"/>
      <c r="I817" s="218"/>
      <c r="J817" s="218"/>
      <c r="K817" s="218"/>
      <c r="L817" s="218"/>
      <c r="M817" s="218"/>
      <c r="N817" s="344"/>
      <c r="O817" s="344"/>
      <c r="P817" s="344"/>
      <c r="Q817" s="344"/>
      <c r="R817" s="344"/>
      <c r="S817" s="344"/>
    </row>
    <row r="818" spans="3:19" ht="16.5" hidden="1" customHeight="1" x14ac:dyDescent="0.25">
      <c r="C818">
        <v>2</v>
      </c>
      <c r="D818" t="s">
        <v>756</v>
      </c>
      <c r="E818" t="str">
        <f t="shared" si="16"/>
        <v>2RPY</v>
      </c>
      <c r="F818" s="218" t="s">
        <v>765</v>
      </c>
      <c r="G818" s="456"/>
      <c r="H818" s="218"/>
      <c r="I818" s="218"/>
      <c r="J818" s="218"/>
      <c r="K818" s="218"/>
      <c r="L818" s="218"/>
      <c r="M818" s="218"/>
      <c r="N818" s="344"/>
      <c r="O818" s="344"/>
      <c r="P818" s="344"/>
      <c r="Q818" s="344"/>
      <c r="R818" s="344"/>
      <c r="S818" s="344"/>
    </row>
    <row r="819" spans="3:19" ht="16.5" hidden="1" customHeight="1" x14ac:dyDescent="0.25">
      <c r="C819">
        <v>2</v>
      </c>
      <c r="D819" t="s">
        <v>758</v>
      </c>
      <c r="E819" t="str">
        <f t="shared" si="16"/>
        <v>2RQ3</v>
      </c>
      <c r="F819" s="218" t="s">
        <v>767</v>
      </c>
      <c r="G819" s="456"/>
      <c r="H819" s="218"/>
      <c r="I819" s="218"/>
      <c r="J819" s="218"/>
      <c r="K819" s="218"/>
      <c r="L819" s="218"/>
      <c r="M819" s="218"/>
      <c r="N819" s="344"/>
      <c r="O819" s="344"/>
      <c r="P819" s="344"/>
      <c r="Q819" s="344"/>
      <c r="R819" s="344"/>
      <c r="S819" s="344"/>
    </row>
    <row r="820" spans="3:19" ht="16.5" hidden="1" customHeight="1" x14ac:dyDescent="0.25">
      <c r="C820">
        <v>2</v>
      </c>
      <c r="D820" t="s">
        <v>760</v>
      </c>
      <c r="E820" t="str">
        <f t="shared" si="16"/>
        <v>2RQ6</v>
      </c>
      <c r="F820" s="218" t="s">
        <v>769</v>
      </c>
      <c r="G820" s="456"/>
      <c r="H820" s="218"/>
      <c r="I820" s="218"/>
      <c r="J820" s="218"/>
      <c r="K820" s="218"/>
      <c r="L820" s="218"/>
      <c r="M820" s="218"/>
      <c r="N820" s="344"/>
      <c r="O820" s="344"/>
      <c r="P820" s="344"/>
      <c r="Q820" s="344"/>
      <c r="R820" s="344"/>
      <c r="S820" s="344"/>
    </row>
    <row r="821" spans="3:19" ht="16.5" hidden="1" customHeight="1" x14ac:dyDescent="0.25">
      <c r="C821">
        <v>2</v>
      </c>
      <c r="D821" t="s">
        <v>762</v>
      </c>
      <c r="E821" t="str">
        <f t="shared" si="16"/>
        <v>2RQ8</v>
      </c>
      <c r="F821" s="218" t="s">
        <v>771</v>
      </c>
      <c r="G821" s="456"/>
      <c r="H821" s="218"/>
      <c r="I821" s="218"/>
      <c r="J821" s="218"/>
      <c r="K821" s="218"/>
      <c r="L821" s="218"/>
      <c r="M821" s="218"/>
      <c r="N821" s="344"/>
      <c r="O821" s="344"/>
      <c r="P821" s="344"/>
      <c r="Q821" s="344"/>
      <c r="R821" s="344"/>
      <c r="S821" s="344"/>
    </row>
    <row r="822" spans="3:19" ht="16.5" hidden="1" customHeight="1" x14ac:dyDescent="0.25">
      <c r="C822">
        <v>2</v>
      </c>
      <c r="D822" t="s">
        <v>764</v>
      </c>
      <c r="E822" t="str">
        <f t="shared" si="16"/>
        <v>2RQM</v>
      </c>
      <c r="F822" s="218" t="s">
        <v>773</v>
      </c>
      <c r="G822" s="456"/>
      <c r="H822" s="218"/>
      <c r="I822" s="218"/>
      <c r="J822" s="218"/>
      <c r="K822" s="218"/>
      <c r="L822" s="218"/>
      <c r="M822" s="218"/>
      <c r="N822" s="344"/>
      <c r="O822" s="344"/>
      <c r="P822" s="344"/>
      <c r="Q822" s="344"/>
      <c r="R822" s="344"/>
      <c r="S822" s="344"/>
    </row>
    <row r="823" spans="3:19" ht="16.5" hidden="1" customHeight="1" x14ac:dyDescent="0.25">
      <c r="C823">
        <v>2</v>
      </c>
      <c r="D823" t="s">
        <v>766</v>
      </c>
      <c r="E823" t="str">
        <f t="shared" si="16"/>
        <v>2RQN</v>
      </c>
      <c r="F823" s="218" t="s">
        <v>775</v>
      </c>
      <c r="G823" s="456"/>
      <c r="H823" s="218"/>
      <c r="I823" s="218"/>
      <c r="J823" s="218"/>
      <c r="K823" s="218"/>
      <c r="L823" s="218"/>
      <c r="M823" s="218"/>
      <c r="N823" s="344"/>
      <c r="O823" s="344"/>
      <c r="P823" s="344"/>
      <c r="Q823" s="344"/>
      <c r="R823" s="344"/>
      <c r="S823" s="344"/>
    </row>
    <row r="824" spans="3:19" ht="16.5" hidden="1" customHeight="1" x14ac:dyDescent="0.25">
      <c r="C824">
        <v>2</v>
      </c>
      <c r="D824" t="s">
        <v>768</v>
      </c>
      <c r="E824" t="str">
        <f t="shared" ref="E824:E855" si="17">C824&amp;D824</f>
        <v>2RQQ</v>
      </c>
      <c r="F824" s="218" t="s">
        <v>777</v>
      </c>
      <c r="G824" s="456"/>
      <c r="H824" s="218"/>
      <c r="I824" s="218"/>
      <c r="J824" s="218"/>
      <c r="K824" s="218"/>
      <c r="L824" s="218"/>
      <c r="M824" s="218"/>
      <c r="N824" s="344"/>
      <c r="O824" s="344"/>
      <c r="P824" s="344"/>
      <c r="Q824" s="344"/>
      <c r="R824" s="344"/>
      <c r="S824" s="344"/>
    </row>
    <row r="825" spans="3:19" ht="16.5" hidden="1" customHeight="1" x14ac:dyDescent="0.25">
      <c r="C825">
        <v>2</v>
      </c>
      <c r="D825" t="s">
        <v>770</v>
      </c>
      <c r="E825" t="str">
        <f t="shared" si="17"/>
        <v>2RQW</v>
      </c>
      <c r="F825" s="218" t="s">
        <v>779</v>
      </c>
      <c r="G825" s="456"/>
      <c r="H825" s="218"/>
      <c r="I825" s="218"/>
      <c r="J825" s="218"/>
      <c r="K825" s="218"/>
      <c r="L825" s="218"/>
      <c r="M825" s="218"/>
      <c r="N825" s="344"/>
      <c r="O825" s="344"/>
      <c r="P825" s="344"/>
      <c r="Q825" s="344"/>
      <c r="R825" s="344"/>
      <c r="S825" s="344"/>
    </row>
    <row r="826" spans="3:19" ht="16.5" hidden="1" customHeight="1" x14ac:dyDescent="0.25">
      <c r="C826">
        <v>2</v>
      </c>
      <c r="D826" t="s">
        <v>772</v>
      </c>
      <c r="E826" t="str">
        <f t="shared" si="17"/>
        <v>2RQX</v>
      </c>
      <c r="F826" s="218" t="s">
        <v>781</v>
      </c>
      <c r="G826" s="456"/>
      <c r="H826" s="218"/>
      <c r="I826" s="218"/>
      <c r="J826" s="218"/>
      <c r="K826" s="218"/>
      <c r="L826" s="218"/>
      <c r="M826" s="218"/>
      <c r="N826" s="344"/>
      <c r="O826" s="344"/>
      <c r="P826" s="344"/>
      <c r="Q826" s="344"/>
      <c r="R826" s="344"/>
      <c r="S826" s="344"/>
    </row>
    <row r="827" spans="3:19" ht="16.5" hidden="1" customHeight="1" x14ac:dyDescent="0.25">
      <c r="C827">
        <v>2</v>
      </c>
      <c r="D827" t="s">
        <v>774</v>
      </c>
      <c r="E827" t="str">
        <f t="shared" si="17"/>
        <v>2RR1</v>
      </c>
      <c r="F827" s="218" t="s">
        <v>783</v>
      </c>
      <c r="G827" s="456"/>
      <c r="H827" s="218"/>
      <c r="I827" s="218"/>
      <c r="J827" s="218"/>
      <c r="K827" s="218"/>
      <c r="L827" s="218"/>
      <c r="M827" s="218"/>
      <c r="N827" s="344"/>
      <c r="O827" s="344"/>
      <c r="P827" s="344"/>
      <c r="Q827" s="344"/>
      <c r="R827" s="344"/>
      <c r="S827" s="344"/>
    </row>
    <row r="828" spans="3:19" ht="16.5" hidden="1" customHeight="1" x14ac:dyDescent="0.25">
      <c r="C828">
        <v>2</v>
      </c>
      <c r="D828" t="s">
        <v>776</v>
      </c>
      <c r="E828" t="str">
        <f t="shared" si="17"/>
        <v>2RR7</v>
      </c>
      <c r="F828" s="218" t="s">
        <v>785</v>
      </c>
      <c r="G828" s="456"/>
      <c r="H828" s="218"/>
      <c r="I828" s="218"/>
      <c r="J828" s="218"/>
      <c r="K828" s="218"/>
      <c r="L828" s="218"/>
      <c r="M828" s="218"/>
      <c r="N828" s="344"/>
      <c r="O828" s="344"/>
      <c r="P828" s="344"/>
      <c r="Q828" s="344"/>
      <c r="R828" s="344"/>
      <c r="S828" s="344"/>
    </row>
    <row r="829" spans="3:19" ht="16.5" hidden="1" customHeight="1" x14ac:dyDescent="0.25">
      <c r="C829">
        <v>2</v>
      </c>
      <c r="D829" t="s">
        <v>778</v>
      </c>
      <c r="E829" t="str">
        <f t="shared" si="17"/>
        <v>2RR8</v>
      </c>
      <c r="F829" s="218" t="s">
        <v>787</v>
      </c>
      <c r="G829" s="456"/>
      <c r="H829" s="218"/>
      <c r="I829" s="218"/>
      <c r="J829" s="218"/>
      <c r="K829" s="218"/>
      <c r="L829" s="218"/>
      <c r="M829" s="218"/>
      <c r="N829" s="344"/>
      <c r="O829" s="344"/>
      <c r="P829" s="344"/>
      <c r="Q829" s="344"/>
      <c r="R829" s="344"/>
      <c r="S829" s="344"/>
    </row>
    <row r="830" spans="3:19" ht="16.5" hidden="1" customHeight="1" x14ac:dyDescent="0.25">
      <c r="C830">
        <v>2</v>
      </c>
      <c r="D830" t="s">
        <v>780</v>
      </c>
      <c r="E830" t="str">
        <f t="shared" si="17"/>
        <v>2RRF</v>
      </c>
      <c r="F830" s="218" t="s">
        <v>789</v>
      </c>
      <c r="G830" s="456"/>
      <c r="H830" s="218"/>
      <c r="I830" s="218"/>
      <c r="J830" s="218"/>
      <c r="K830" s="218"/>
      <c r="L830" s="218"/>
      <c r="M830" s="218"/>
      <c r="N830" s="344"/>
      <c r="O830" s="344"/>
      <c r="P830" s="344"/>
      <c r="Q830" s="344"/>
      <c r="R830" s="344"/>
      <c r="S830" s="344"/>
    </row>
    <row r="831" spans="3:19" ht="16.5" hidden="1" customHeight="1" x14ac:dyDescent="0.25">
      <c r="C831">
        <v>2</v>
      </c>
      <c r="D831" t="s">
        <v>782</v>
      </c>
      <c r="E831" t="str">
        <f t="shared" si="17"/>
        <v>2RRJ</v>
      </c>
      <c r="F831" s="218" t="s">
        <v>791</v>
      </c>
      <c r="G831" s="456"/>
      <c r="H831" s="218"/>
      <c r="I831" s="218"/>
      <c r="J831" s="218"/>
      <c r="K831" s="218"/>
      <c r="L831" s="218"/>
      <c r="M831" s="218"/>
      <c r="N831" s="344"/>
      <c r="O831" s="344"/>
      <c r="P831" s="344"/>
      <c r="Q831" s="344"/>
      <c r="R831" s="344"/>
      <c r="S831" s="344"/>
    </row>
    <row r="832" spans="3:19" ht="16.5" hidden="1" customHeight="1" x14ac:dyDescent="0.25">
      <c r="C832">
        <v>2</v>
      </c>
      <c r="D832" t="s">
        <v>784</v>
      </c>
      <c r="E832" t="str">
        <f t="shared" si="17"/>
        <v>2RRK</v>
      </c>
      <c r="F832" s="218" t="s">
        <v>793</v>
      </c>
      <c r="G832" s="456"/>
      <c r="H832" s="218"/>
      <c r="I832" s="218"/>
      <c r="J832" s="218"/>
      <c r="K832" s="218"/>
      <c r="L832" s="218"/>
      <c r="M832" s="218"/>
      <c r="N832" s="344"/>
      <c r="O832" s="344"/>
      <c r="P832" s="344"/>
      <c r="Q832" s="344"/>
      <c r="R832" s="344"/>
      <c r="S832" s="344"/>
    </row>
    <row r="833" spans="3:19" ht="16.5" hidden="1" customHeight="1" x14ac:dyDescent="0.25">
      <c r="C833">
        <v>2</v>
      </c>
      <c r="D833" t="s">
        <v>786</v>
      </c>
      <c r="E833" t="str">
        <f t="shared" si="17"/>
        <v>2RRV</v>
      </c>
      <c r="F833" s="218" t="s">
        <v>795</v>
      </c>
      <c r="G833" s="456"/>
      <c r="H833" s="218"/>
      <c r="I833" s="218"/>
      <c r="J833" s="218"/>
      <c r="K833" s="218"/>
      <c r="L833" s="218"/>
      <c r="M833" s="218"/>
      <c r="N833" s="344"/>
      <c r="O833" s="344"/>
      <c r="P833" s="344"/>
      <c r="Q833" s="344"/>
      <c r="R833" s="344"/>
      <c r="S833" s="344"/>
    </row>
    <row r="834" spans="3:19" ht="16.5" hidden="1" customHeight="1" x14ac:dyDescent="0.25">
      <c r="C834">
        <v>2</v>
      </c>
      <c r="D834" t="s">
        <v>788</v>
      </c>
      <c r="E834" t="str">
        <f t="shared" si="17"/>
        <v>2RT3</v>
      </c>
      <c r="F834" s="218" t="s">
        <v>797</v>
      </c>
      <c r="G834" s="456"/>
      <c r="H834" s="218"/>
      <c r="I834" s="218"/>
      <c r="J834" s="218"/>
      <c r="K834" s="218"/>
      <c r="L834" s="218"/>
      <c r="M834" s="218"/>
      <c r="N834" s="344"/>
      <c r="O834" s="344"/>
      <c r="P834" s="344"/>
      <c r="Q834" s="344"/>
      <c r="R834" s="344"/>
      <c r="S834" s="344"/>
    </row>
    <row r="835" spans="3:19" ht="16.5" hidden="1" customHeight="1" x14ac:dyDescent="0.25">
      <c r="C835">
        <v>2</v>
      </c>
      <c r="D835" t="s">
        <v>790</v>
      </c>
      <c r="E835" t="str">
        <f t="shared" si="17"/>
        <v>2RTD</v>
      </c>
      <c r="F835" s="218" t="s">
        <v>799</v>
      </c>
      <c r="G835" s="456"/>
      <c r="H835" s="218"/>
      <c r="I835" s="218"/>
      <c r="J835" s="218"/>
      <c r="K835" s="218"/>
      <c r="L835" s="218"/>
      <c r="M835" s="218"/>
      <c r="N835" s="344"/>
      <c r="O835" s="344"/>
      <c r="P835" s="344"/>
      <c r="Q835" s="344"/>
      <c r="R835" s="344"/>
      <c r="S835" s="344"/>
    </row>
    <row r="836" spans="3:19" ht="16.5" hidden="1" customHeight="1" x14ac:dyDescent="0.25">
      <c r="C836">
        <v>2</v>
      </c>
      <c r="D836" t="s">
        <v>792</v>
      </c>
      <c r="E836" t="str">
        <f t="shared" si="17"/>
        <v>2RTE</v>
      </c>
      <c r="F836" s="218" t="s">
        <v>801</v>
      </c>
      <c r="G836" s="456"/>
      <c r="H836" s="218"/>
      <c r="I836" s="218"/>
      <c r="J836" s="218"/>
      <c r="K836" s="218"/>
      <c r="L836" s="218"/>
      <c r="M836" s="218"/>
      <c r="N836" s="344"/>
      <c r="O836" s="344"/>
      <c r="P836" s="344"/>
      <c r="Q836" s="344"/>
      <c r="R836" s="344"/>
      <c r="S836" s="344"/>
    </row>
    <row r="837" spans="3:19" ht="16.5" hidden="1" customHeight="1" x14ac:dyDescent="0.25">
      <c r="C837">
        <v>2</v>
      </c>
      <c r="D837" t="s">
        <v>794</v>
      </c>
      <c r="E837" t="str">
        <f t="shared" si="17"/>
        <v>2RTF</v>
      </c>
      <c r="F837" s="218" t="s">
        <v>803</v>
      </c>
      <c r="G837" s="456"/>
      <c r="H837" s="218"/>
      <c r="I837" s="218"/>
      <c r="J837" s="218"/>
      <c r="K837" s="218"/>
      <c r="L837" s="218"/>
      <c r="M837" s="218"/>
      <c r="N837" s="344"/>
      <c r="O837" s="344"/>
      <c r="P837" s="344"/>
      <c r="Q837" s="344"/>
      <c r="R837" s="344"/>
      <c r="S837" s="344"/>
    </row>
    <row r="838" spans="3:19" ht="16.5" hidden="1" customHeight="1" x14ac:dyDescent="0.25">
      <c r="C838">
        <v>2</v>
      </c>
      <c r="D838" t="s">
        <v>796</v>
      </c>
      <c r="E838" t="str">
        <f t="shared" si="17"/>
        <v>2RTG</v>
      </c>
      <c r="F838" s="218" t="s">
        <v>805</v>
      </c>
      <c r="G838" s="456"/>
      <c r="H838" s="218"/>
      <c r="I838" s="218"/>
      <c r="J838" s="218"/>
      <c r="K838" s="218"/>
      <c r="L838" s="218"/>
      <c r="M838" s="218"/>
      <c r="N838" s="344"/>
      <c r="O838" s="344"/>
      <c r="P838" s="344"/>
      <c r="Q838" s="344"/>
      <c r="R838" s="344"/>
      <c r="S838" s="344"/>
    </row>
    <row r="839" spans="3:19" ht="16.5" hidden="1" customHeight="1" x14ac:dyDescent="0.25">
      <c r="C839">
        <v>2</v>
      </c>
      <c r="D839" t="s">
        <v>798</v>
      </c>
      <c r="E839" t="str">
        <f t="shared" si="17"/>
        <v>2RTH</v>
      </c>
      <c r="F839" s="218" t="s">
        <v>807</v>
      </c>
      <c r="G839" s="456"/>
      <c r="H839" s="218"/>
      <c r="I839" s="218"/>
      <c r="J839" s="218"/>
      <c r="K839" s="218"/>
      <c r="L839" s="218"/>
      <c r="M839" s="218"/>
      <c r="N839" s="344"/>
      <c r="O839" s="344"/>
      <c r="P839" s="344"/>
      <c r="Q839" s="344"/>
      <c r="R839" s="344"/>
      <c r="S839" s="344"/>
    </row>
    <row r="840" spans="3:19" ht="16.5" hidden="1" customHeight="1" x14ac:dyDescent="0.25">
      <c r="C840">
        <v>2</v>
      </c>
      <c r="D840" t="s">
        <v>800</v>
      </c>
      <c r="E840" t="str">
        <f t="shared" si="17"/>
        <v>2RTK</v>
      </c>
      <c r="F840" s="218" t="s">
        <v>809</v>
      </c>
      <c r="G840" s="456"/>
      <c r="H840" s="218"/>
      <c r="I840" s="218"/>
      <c r="J840" s="218"/>
      <c r="K840" s="218"/>
      <c r="L840" s="218"/>
      <c r="M840" s="218"/>
      <c r="N840" s="344"/>
      <c r="O840" s="344"/>
      <c r="P840" s="344"/>
      <c r="Q840" s="344"/>
      <c r="R840" s="344"/>
      <c r="S840" s="344"/>
    </row>
    <row r="841" spans="3:19" ht="16.5" hidden="1" customHeight="1" x14ac:dyDescent="0.25">
      <c r="C841">
        <v>2</v>
      </c>
      <c r="D841" t="s">
        <v>802</v>
      </c>
      <c r="E841" t="str">
        <f t="shared" si="17"/>
        <v>2RTP</v>
      </c>
      <c r="F841" s="218" t="s">
        <v>811</v>
      </c>
      <c r="G841" s="456"/>
      <c r="H841" s="218"/>
      <c r="I841" s="218"/>
      <c r="J841" s="218"/>
      <c r="K841" s="218"/>
      <c r="L841" s="218"/>
      <c r="M841" s="218"/>
      <c r="N841" s="344"/>
      <c r="O841" s="344"/>
      <c r="P841" s="344"/>
      <c r="Q841" s="344"/>
      <c r="R841" s="344"/>
      <c r="S841" s="344"/>
    </row>
    <row r="842" spans="3:19" ht="16.5" hidden="1" customHeight="1" x14ac:dyDescent="0.25">
      <c r="C842">
        <v>2</v>
      </c>
      <c r="D842" t="s">
        <v>804</v>
      </c>
      <c r="E842" t="str">
        <f t="shared" si="17"/>
        <v>2RTR</v>
      </c>
      <c r="F842" s="218" t="s">
        <v>813</v>
      </c>
      <c r="G842" s="456"/>
      <c r="H842" s="218"/>
      <c r="I842" s="218"/>
      <c r="J842" s="218"/>
      <c r="K842" s="218"/>
      <c r="L842" s="218"/>
      <c r="M842" s="218"/>
      <c r="N842" s="344"/>
      <c r="O842" s="344"/>
      <c r="P842" s="344"/>
      <c r="Q842" s="344"/>
      <c r="R842" s="344"/>
      <c r="S842" s="344"/>
    </row>
    <row r="843" spans="3:19" ht="16.5" hidden="1" customHeight="1" x14ac:dyDescent="0.25">
      <c r="C843">
        <v>2</v>
      </c>
      <c r="D843" t="s">
        <v>806</v>
      </c>
      <c r="E843" t="str">
        <f t="shared" si="17"/>
        <v>2RTX</v>
      </c>
      <c r="F843" s="218" t="s">
        <v>815</v>
      </c>
      <c r="G843" s="456"/>
      <c r="H843" s="218"/>
      <c r="I843" s="218"/>
      <c r="J843" s="218"/>
      <c r="K843" s="218"/>
      <c r="L843" s="218"/>
      <c r="M843" s="218"/>
      <c r="N843" s="344"/>
      <c r="O843" s="344"/>
      <c r="P843" s="344"/>
      <c r="Q843" s="344"/>
      <c r="R843" s="344"/>
      <c r="S843" s="344"/>
    </row>
    <row r="844" spans="3:19" ht="16.5" hidden="1" customHeight="1" x14ac:dyDescent="0.25">
      <c r="C844">
        <v>2</v>
      </c>
      <c r="D844" t="s">
        <v>808</v>
      </c>
      <c r="E844" t="str">
        <f t="shared" si="17"/>
        <v>2RV8</v>
      </c>
      <c r="F844" s="218" t="s">
        <v>817</v>
      </c>
      <c r="G844" s="456"/>
      <c r="H844" s="218"/>
      <c r="I844" s="218"/>
      <c r="J844" s="218"/>
      <c r="K844" s="218"/>
      <c r="L844" s="218"/>
      <c r="M844" s="218"/>
      <c r="N844" s="344"/>
      <c r="O844" s="344"/>
      <c r="P844" s="344"/>
      <c r="Q844" s="344"/>
      <c r="R844" s="344"/>
      <c r="S844" s="344"/>
    </row>
    <row r="845" spans="3:19" ht="16.5" hidden="1" customHeight="1" x14ac:dyDescent="0.25">
      <c r="C845">
        <v>2</v>
      </c>
      <c r="D845" t="s">
        <v>810</v>
      </c>
      <c r="E845" t="str">
        <f t="shared" si="17"/>
        <v>2RVJ</v>
      </c>
      <c r="F845" s="218" t="s">
        <v>819</v>
      </c>
      <c r="G845" s="456"/>
      <c r="H845" s="218"/>
      <c r="I845" s="218"/>
      <c r="J845" s="218"/>
      <c r="K845" s="218"/>
      <c r="L845" s="218"/>
      <c r="M845" s="218"/>
      <c r="N845" s="344"/>
      <c r="O845" s="344"/>
      <c r="P845" s="344"/>
      <c r="Q845" s="344"/>
      <c r="R845" s="344"/>
      <c r="S845" s="344"/>
    </row>
    <row r="846" spans="3:19" ht="16.5" hidden="1" customHeight="1" x14ac:dyDescent="0.25">
      <c r="C846">
        <v>2</v>
      </c>
      <c r="D846" t="s">
        <v>812</v>
      </c>
      <c r="E846" t="str">
        <f t="shared" si="17"/>
        <v>2RVL</v>
      </c>
      <c r="F846" s="218" t="s">
        <v>821</v>
      </c>
      <c r="G846" s="456"/>
      <c r="H846" s="218"/>
      <c r="I846" s="218"/>
      <c r="J846" s="218"/>
      <c r="K846" s="218"/>
      <c r="L846" s="218"/>
      <c r="M846" s="218"/>
      <c r="N846" s="344"/>
      <c r="O846" s="344"/>
      <c r="P846" s="344"/>
      <c r="Q846" s="344"/>
      <c r="R846" s="344"/>
      <c r="S846" s="344"/>
    </row>
    <row r="847" spans="3:19" ht="16.5" hidden="1" customHeight="1" x14ac:dyDescent="0.25">
      <c r="C847">
        <v>2</v>
      </c>
      <c r="D847" t="s">
        <v>814</v>
      </c>
      <c r="E847" t="str">
        <f t="shared" si="17"/>
        <v>2RVR</v>
      </c>
      <c r="F847" s="218" t="s">
        <v>823</v>
      </c>
      <c r="G847" s="456"/>
      <c r="H847" s="218"/>
      <c r="I847" s="218"/>
      <c r="J847" s="218"/>
      <c r="K847" s="218"/>
      <c r="L847" s="218"/>
      <c r="M847" s="218"/>
      <c r="N847" s="344"/>
      <c r="O847" s="344"/>
      <c r="P847" s="344"/>
      <c r="Q847" s="344"/>
      <c r="R847" s="344"/>
      <c r="S847" s="344"/>
    </row>
    <row r="848" spans="3:19" ht="16.5" hidden="1" customHeight="1" x14ac:dyDescent="0.25">
      <c r="C848">
        <v>2</v>
      </c>
      <c r="D848" t="s">
        <v>816</v>
      </c>
      <c r="E848" t="str">
        <f t="shared" si="17"/>
        <v>2RVV</v>
      </c>
      <c r="F848" s="218" t="s">
        <v>825</v>
      </c>
      <c r="G848" s="456"/>
      <c r="H848" s="218"/>
      <c r="I848" s="218"/>
      <c r="J848" s="218"/>
      <c r="K848" s="218"/>
      <c r="L848" s="218"/>
      <c r="M848" s="218"/>
      <c r="N848" s="344"/>
      <c r="O848" s="344"/>
      <c r="P848" s="344"/>
      <c r="Q848" s="344"/>
      <c r="R848" s="344"/>
      <c r="S848" s="344"/>
    </row>
    <row r="849" spans="3:19" ht="16.5" hidden="1" customHeight="1" x14ac:dyDescent="0.25">
      <c r="C849">
        <v>2</v>
      </c>
      <c r="D849" t="s">
        <v>818</v>
      </c>
      <c r="E849" t="str">
        <f t="shared" si="17"/>
        <v>2RVW</v>
      </c>
      <c r="F849" s="218" t="s">
        <v>827</v>
      </c>
      <c r="G849" s="456"/>
      <c r="H849" s="218"/>
      <c r="I849" s="218"/>
      <c r="J849" s="218"/>
      <c r="K849" s="218"/>
      <c r="L849" s="218"/>
      <c r="M849" s="218"/>
      <c r="N849" s="344"/>
      <c r="O849" s="344"/>
      <c r="P849" s="344"/>
      <c r="Q849" s="344"/>
      <c r="R849" s="344"/>
      <c r="S849" s="344"/>
    </row>
    <row r="850" spans="3:19" ht="16.5" hidden="1" customHeight="1" x14ac:dyDescent="0.25">
      <c r="C850">
        <v>2</v>
      </c>
      <c r="D850" t="s">
        <v>820</v>
      </c>
      <c r="E850" t="str">
        <f t="shared" si="17"/>
        <v>2RVY</v>
      </c>
      <c r="F850" s="218" t="s">
        <v>829</v>
      </c>
      <c r="G850" s="456"/>
      <c r="H850" s="218"/>
      <c r="I850" s="218"/>
      <c r="J850" s="218"/>
      <c r="K850" s="218"/>
      <c r="L850" s="218"/>
      <c r="M850" s="218"/>
      <c r="N850" s="344"/>
      <c r="O850" s="344"/>
      <c r="P850" s="344"/>
      <c r="Q850" s="344"/>
      <c r="R850" s="344"/>
      <c r="S850" s="344"/>
    </row>
    <row r="851" spans="3:19" ht="16.5" hidden="1" customHeight="1" x14ac:dyDescent="0.25">
      <c r="C851">
        <v>2</v>
      </c>
      <c r="D851" t="s">
        <v>822</v>
      </c>
      <c r="E851" t="str">
        <f t="shared" si="17"/>
        <v>2RW3</v>
      </c>
      <c r="F851" s="218" t="s">
        <v>831</v>
      </c>
      <c r="G851" s="456"/>
      <c r="H851" s="218"/>
      <c r="I851" s="218"/>
      <c r="J851" s="218"/>
      <c r="K851" s="218"/>
      <c r="L851" s="218"/>
      <c r="M851" s="218"/>
      <c r="N851" s="344"/>
      <c r="O851" s="344"/>
      <c r="P851" s="344"/>
      <c r="Q851" s="344"/>
      <c r="R851" s="344"/>
      <c r="S851" s="344"/>
    </row>
    <row r="852" spans="3:19" ht="16.5" hidden="1" customHeight="1" x14ac:dyDescent="0.25">
      <c r="C852">
        <v>2</v>
      </c>
      <c r="D852" t="s">
        <v>824</v>
      </c>
      <c r="E852" t="str">
        <f t="shared" si="17"/>
        <v>2RW6</v>
      </c>
      <c r="F852" s="218" t="s">
        <v>833</v>
      </c>
      <c r="G852" s="456"/>
      <c r="H852" s="218"/>
      <c r="I852" s="218"/>
      <c r="J852" s="218"/>
      <c r="K852" s="218"/>
      <c r="L852" s="218"/>
      <c r="M852" s="218"/>
      <c r="N852" s="344"/>
      <c r="O852" s="344"/>
      <c r="P852" s="344"/>
      <c r="Q852" s="344"/>
      <c r="R852" s="344"/>
      <c r="S852" s="344"/>
    </row>
    <row r="853" spans="3:19" ht="16.5" hidden="1" customHeight="1" x14ac:dyDescent="0.25">
      <c r="C853">
        <v>2</v>
      </c>
      <c r="D853" t="s">
        <v>826</v>
      </c>
      <c r="E853" t="str">
        <f t="shared" si="17"/>
        <v>2RWA</v>
      </c>
      <c r="F853" s="218" t="s">
        <v>835</v>
      </c>
      <c r="G853" s="456"/>
      <c r="H853" s="218"/>
      <c r="I853" s="218"/>
      <c r="J853" s="218"/>
      <c r="K853" s="218"/>
      <c r="L853" s="218"/>
      <c r="M853" s="218"/>
      <c r="N853" s="344"/>
      <c r="O853" s="344"/>
      <c r="P853" s="344"/>
      <c r="Q853" s="344"/>
      <c r="R853" s="344"/>
      <c r="S853" s="344"/>
    </row>
    <row r="854" spans="3:19" ht="16.5" hidden="1" customHeight="1" x14ac:dyDescent="0.25">
      <c r="C854">
        <v>2</v>
      </c>
      <c r="D854" t="s">
        <v>828</v>
      </c>
      <c r="E854" t="str">
        <f t="shared" si="17"/>
        <v>2RWD</v>
      </c>
      <c r="F854" s="218" t="s">
        <v>837</v>
      </c>
      <c r="G854" s="456"/>
      <c r="H854" s="218"/>
      <c r="I854" s="218"/>
      <c r="J854" s="218"/>
      <c r="K854" s="218"/>
      <c r="L854" s="218"/>
      <c r="M854" s="218"/>
      <c r="N854" s="344"/>
      <c r="O854" s="344"/>
      <c r="P854" s="344"/>
      <c r="Q854" s="344"/>
      <c r="R854" s="344"/>
      <c r="S854" s="344"/>
    </row>
    <row r="855" spans="3:19" ht="16.5" hidden="1" customHeight="1" x14ac:dyDescent="0.25">
      <c r="C855">
        <v>2</v>
      </c>
      <c r="D855" t="s">
        <v>830</v>
      </c>
      <c r="E855" t="str">
        <f t="shared" si="17"/>
        <v>2RWE</v>
      </c>
      <c r="F855" s="218" t="s">
        <v>839</v>
      </c>
      <c r="G855" s="456"/>
      <c r="H855" s="218"/>
      <c r="I855" s="218"/>
      <c r="J855" s="218"/>
      <c r="K855" s="218"/>
      <c r="L855" s="218"/>
      <c r="M855" s="218"/>
      <c r="N855" s="344"/>
      <c r="O855" s="344"/>
      <c r="P855" s="344"/>
      <c r="Q855" s="344"/>
      <c r="R855" s="344"/>
      <c r="S855" s="344"/>
    </row>
    <row r="856" spans="3:19" ht="16.5" hidden="1" customHeight="1" x14ac:dyDescent="0.25">
      <c r="C856">
        <v>2</v>
      </c>
      <c r="D856" t="s">
        <v>832</v>
      </c>
      <c r="E856" t="str">
        <f t="shared" ref="E856:E877" si="18">C856&amp;D856</f>
        <v>2RWF</v>
      </c>
      <c r="F856" s="218" t="s">
        <v>841</v>
      </c>
      <c r="G856" s="456"/>
      <c r="H856" s="218"/>
      <c r="I856" s="218"/>
      <c r="J856" s="218"/>
      <c r="K856" s="218"/>
      <c r="L856" s="218"/>
      <c r="M856" s="218"/>
      <c r="N856" s="344"/>
      <c r="O856" s="344"/>
      <c r="P856" s="344"/>
      <c r="Q856" s="344"/>
      <c r="R856" s="344"/>
      <c r="S856" s="344"/>
    </row>
    <row r="857" spans="3:19" ht="16.5" hidden="1" customHeight="1" x14ac:dyDescent="0.25">
      <c r="C857">
        <v>2</v>
      </c>
      <c r="D857" t="s">
        <v>834</v>
      </c>
      <c r="E857" t="str">
        <f t="shared" si="18"/>
        <v>2RWG</v>
      </c>
      <c r="F857" s="218" t="s">
        <v>843</v>
      </c>
      <c r="G857" s="456"/>
      <c r="H857" s="218"/>
      <c r="I857" s="218"/>
      <c r="J857" s="218"/>
      <c r="K857" s="218"/>
      <c r="L857" s="218"/>
      <c r="M857" s="218"/>
      <c r="N857" s="344"/>
      <c r="O857" s="344"/>
      <c r="P857" s="344"/>
      <c r="Q857" s="344"/>
      <c r="R857" s="344"/>
      <c r="S857" s="344"/>
    </row>
    <row r="858" spans="3:19" ht="16.5" customHeight="1" x14ac:dyDescent="0.25">
      <c r="C858">
        <v>2</v>
      </c>
      <c r="D858" t="s">
        <v>836</v>
      </c>
      <c r="E858" t="str">
        <f t="shared" si="18"/>
        <v>2RWH</v>
      </c>
      <c r="F858" s="218" t="s">
        <v>845</v>
      </c>
      <c r="G858" s="456"/>
      <c r="H858" s="218">
        <v>7</v>
      </c>
      <c r="I858" s="218">
        <v>7</v>
      </c>
      <c r="J858" s="218">
        <v>7</v>
      </c>
      <c r="K858" s="218">
        <v>7</v>
      </c>
      <c r="L858" s="218">
        <v>7</v>
      </c>
      <c r="M858" s="218">
        <v>7</v>
      </c>
      <c r="N858" s="344">
        <v>7</v>
      </c>
      <c r="O858" s="344">
        <v>8</v>
      </c>
      <c r="P858" s="344">
        <v>7</v>
      </c>
      <c r="Q858" s="344">
        <v>7</v>
      </c>
      <c r="R858" s="344">
        <v>7</v>
      </c>
      <c r="S858" s="344">
        <v>7</v>
      </c>
    </row>
    <row r="859" spans="3:19" ht="16.5" hidden="1" customHeight="1" x14ac:dyDescent="0.25">
      <c r="C859">
        <v>2</v>
      </c>
      <c r="D859" t="s">
        <v>838</v>
      </c>
      <c r="E859" t="str">
        <f t="shared" si="18"/>
        <v>2RWJ</v>
      </c>
      <c r="F859" s="218" t="s">
        <v>847</v>
      </c>
      <c r="G859" s="456"/>
      <c r="H859" s="218"/>
      <c r="I859" s="218"/>
      <c r="J859" s="218"/>
      <c r="K859" s="218"/>
      <c r="L859" s="218"/>
      <c r="M859" s="218"/>
      <c r="N859" s="344"/>
      <c r="O859" s="344"/>
      <c r="P859" s="344"/>
      <c r="Q859" s="344"/>
      <c r="R859" s="344"/>
      <c r="S859" s="344"/>
    </row>
    <row r="860" spans="3:19" ht="16.5" hidden="1" customHeight="1" x14ac:dyDescent="0.25">
      <c r="C860">
        <v>2</v>
      </c>
      <c r="D860" t="s">
        <v>840</v>
      </c>
      <c r="E860" t="str">
        <f t="shared" si="18"/>
        <v>2RWP</v>
      </c>
      <c r="F860" s="218" t="s">
        <v>849</v>
      </c>
      <c r="G860" s="456"/>
      <c r="H860" s="218"/>
      <c r="I860" s="218"/>
      <c r="J860" s="218"/>
      <c r="K860" s="218"/>
      <c r="L860" s="218"/>
      <c r="M860" s="218"/>
      <c r="N860" s="344"/>
      <c r="O860" s="344"/>
      <c r="P860" s="344"/>
      <c r="Q860" s="344"/>
      <c r="R860" s="344"/>
      <c r="S860" s="344"/>
    </row>
    <row r="861" spans="3:19" ht="16.5" hidden="1" customHeight="1" x14ac:dyDescent="0.25">
      <c r="C861">
        <v>2</v>
      </c>
      <c r="D861" t="s">
        <v>842</v>
      </c>
      <c r="E861" t="str">
        <f t="shared" si="18"/>
        <v>2RWW</v>
      </c>
      <c r="F861" s="218" t="s">
        <v>851</v>
      </c>
      <c r="G861" s="456"/>
      <c r="H861" s="218"/>
      <c r="I861" s="218"/>
      <c r="J861" s="218"/>
      <c r="K861" s="218"/>
      <c r="L861" s="218"/>
      <c r="M861" s="218"/>
      <c r="N861" s="344"/>
      <c r="O861" s="344"/>
      <c r="P861" s="344"/>
      <c r="Q861" s="344"/>
      <c r="R861" s="344"/>
      <c r="S861" s="344"/>
    </row>
    <row r="862" spans="3:19" ht="16.5" hidden="1" customHeight="1" x14ac:dyDescent="0.25">
      <c r="C862">
        <v>2</v>
      </c>
      <c r="D862" t="s">
        <v>844</v>
      </c>
      <c r="E862" t="str">
        <f t="shared" si="18"/>
        <v>2RWY</v>
      </c>
      <c r="F862" s="218" t="s">
        <v>853</v>
      </c>
      <c r="G862" s="456"/>
      <c r="H862" s="218"/>
      <c r="I862" s="218"/>
      <c r="J862" s="218"/>
      <c r="K862" s="218"/>
      <c r="L862" s="218"/>
      <c r="M862" s="218"/>
      <c r="N862" s="344"/>
      <c r="O862" s="344"/>
      <c r="P862" s="344"/>
      <c r="Q862" s="344"/>
      <c r="R862" s="344"/>
      <c r="S862" s="344"/>
    </row>
    <row r="863" spans="3:19" ht="16.5" hidden="1" customHeight="1" x14ac:dyDescent="0.25">
      <c r="C863">
        <v>2</v>
      </c>
      <c r="D863" t="s">
        <v>846</v>
      </c>
      <c r="E863" t="str">
        <f t="shared" si="18"/>
        <v>2RX1</v>
      </c>
      <c r="F863" s="218" t="s">
        <v>855</v>
      </c>
      <c r="G863" s="456"/>
      <c r="H863" s="218"/>
      <c r="I863" s="218"/>
      <c r="J863" s="218"/>
      <c r="K863" s="218"/>
      <c r="L863" s="218"/>
      <c r="M863" s="218"/>
      <c r="N863" s="344"/>
      <c r="O863" s="344"/>
      <c r="P863" s="344"/>
      <c r="Q863" s="344"/>
      <c r="R863" s="344"/>
      <c r="S863" s="344"/>
    </row>
    <row r="864" spans="3:19" ht="16.5" hidden="1" customHeight="1" x14ac:dyDescent="0.25">
      <c r="C864">
        <v>2</v>
      </c>
      <c r="D864" t="s">
        <v>848</v>
      </c>
      <c r="E864" t="str">
        <f t="shared" si="18"/>
        <v>2RXC</v>
      </c>
      <c r="F864" s="218" t="s">
        <v>857</v>
      </c>
      <c r="G864" s="456"/>
      <c r="H864" s="218"/>
      <c r="I864" s="218"/>
      <c r="J864" s="218"/>
      <c r="K864" s="218"/>
      <c r="L864" s="218"/>
      <c r="M864" s="218"/>
      <c r="N864" s="344"/>
      <c r="O864" s="344"/>
      <c r="P864" s="344"/>
      <c r="Q864" s="344"/>
      <c r="R864" s="344"/>
      <c r="S864" s="344"/>
    </row>
    <row r="865" spans="3:19" ht="16.5" hidden="1" customHeight="1" x14ac:dyDescent="0.25">
      <c r="C865">
        <v>2</v>
      </c>
      <c r="D865" t="s">
        <v>850</v>
      </c>
      <c r="E865" t="str">
        <f t="shared" si="18"/>
        <v>2RXF</v>
      </c>
      <c r="F865" s="218" t="s">
        <v>859</v>
      </c>
      <c r="G865" s="456"/>
      <c r="H865" s="218"/>
      <c r="I865" s="218"/>
      <c r="J865" s="218"/>
      <c r="K865" s="218"/>
      <c r="L865" s="218"/>
      <c r="M865" s="218"/>
      <c r="N865" s="344"/>
      <c r="O865" s="344"/>
      <c r="P865" s="344"/>
      <c r="Q865" s="344"/>
      <c r="R865" s="344"/>
      <c r="S865" s="344"/>
    </row>
    <row r="866" spans="3:19" ht="16.5" hidden="1" customHeight="1" x14ac:dyDescent="0.25">
      <c r="C866">
        <v>2</v>
      </c>
      <c r="D866" t="s">
        <v>852</v>
      </c>
      <c r="E866" t="str">
        <f t="shared" si="18"/>
        <v>2RXH</v>
      </c>
      <c r="F866" s="218" t="s">
        <v>861</v>
      </c>
      <c r="G866" s="456"/>
      <c r="H866" s="218"/>
      <c r="I866" s="218"/>
      <c r="J866" s="218"/>
      <c r="K866" s="218"/>
      <c r="L866" s="218"/>
      <c r="M866" s="218"/>
      <c r="N866" s="344"/>
      <c r="O866" s="344"/>
      <c r="P866" s="344"/>
      <c r="Q866" s="344"/>
      <c r="R866" s="344"/>
      <c r="S866" s="344"/>
    </row>
    <row r="867" spans="3:19" ht="16.5" hidden="1" customHeight="1" x14ac:dyDescent="0.25">
      <c r="C867">
        <v>2</v>
      </c>
      <c r="D867" t="s">
        <v>854</v>
      </c>
      <c r="E867" t="str">
        <f t="shared" si="18"/>
        <v>2RXK</v>
      </c>
      <c r="F867" s="218" t="s">
        <v>863</v>
      </c>
      <c r="G867" s="456"/>
      <c r="H867" s="218"/>
      <c r="I867" s="218"/>
      <c r="J867" s="218"/>
      <c r="K867" s="218"/>
      <c r="L867" s="218"/>
      <c r="M867" s="218"/>
      <c r="N867" s="344"/>
      <c r="O867" s="344"/>
      <c r="P867" s="344"/>
      <c r="Q867" s="344"/>
      <c r="R867" s="344"/>
      <c r="S867" s="344"/>
    </row>
    <row r="868" spans="3:19" ht="16.5" hidden="1" customHeight="1" x14ac:dyDescent="0.25">
      <c r="C868">
        <v>2</v>
      </c>
      <c r="D868" t="s">
        <v>856</v>
      </c>
      <c r="E868" t="str">
        <f t="shared" si="18"/>
        <v>2RXL</v>
      </c>
      <c r="F868" s="218" t="s">
        <v>865</v>
      </c>
      <c r="G868" s="456"/>
      <c r="H868" s="218"/>
      <c r="I868" s="218"/>
      <c r="J868" s="218"/>
      <c r="K868" s="218"/>
      <c r="L868" s="218"/>
      <c r="M868" s="218"/>
      <c r="N868" s="344"/>
      <c r="O868" s="344"/>
      <c r="P868" s="344"/>
      <c r="Q868" s="344"/>
      <c r="R868" s="344"/>
      <c r="S868" s="344"/>
    </row>
    <row r="869" spans="3:19" ht="16.5" hidden="1" customHeight="1" x14ac:dyDescent="0.25">
      <c r="C869">
        <v>2</v>
      </c>
      <c r="D869" t="s">
        <v>858</v>
      </c>
      <c r="E869" t="str">
        <f t="shared" si="18"/>
        <v>2RXN</v>
      </c>
      <c r="F869" s="218" t="s">
        <v>867</v>
      </c>
      <c r="G869" s="456"/>
      <c r="H869" s="218"/>
      <c r="I869" s="218"/>
      <c r="J869" s="218"/>
      <c r="K869" s="218"/>
      <c r="L869" s="218"/>
      <c r="M869" s="218"/>
      <c r="N869" s="344"/>
      <c r="O869" s="344"/>
      <c r="P869" s="344"/>
      <c r="Q869" s="344"/>
      <c r="R869" s="344"/>
      <c r="S869" s="344"/>
    </row>
    <row r="870" spans="3:19" ht="16.5" hidden="1" customHeight="1" x14ac:dyDescent="0.25">
      <c r="C870">
        <v>2</v>
      </c>
      <c r="D870" t="s">
        <v>860</v>
      </c>
      <c r="E870" t="str">
        <f t="shared" si="18"/>
        <v>2RXP</v>
      </c>
      <c r="F870" s="218" t="s">
        <v>869</v>
      </c>
      <c r="G870" s="456"/>
      <c r="H870" s="218"/>
      <c r="I870" s="218"/>
      <c r="J870" s="218"/>
      <c r="K870" s="218"/>
      <c r="L870" s="218"/>
      <c r="M870" s="218"/>
      <c r="N870" s="344"/>
      <c r="O870" s="344"/>
      <c r="P870" s="344"/>
      <c r="Q870" s="344"/>
      <c r="R870" s="344"/>
      <c r="S870" s="344"/>
    </row>
    <row r="871" spans="3:19" ht="16.5" hidden="1" customHeight="1" x14ac:dyDescent="0.25">
      <c r="C871">
        <v>2</v>
      </c>
      <c r="D871" t="s">
        <v>862</v>
      </c>
      <c r="E871" t="str">
        <f t="shared" si="18"/>
        <v>2RXQ</v>
      </c>
      <c r="F871" s="218" t="s">
        <v>871</v>
      </c>
      <c r="G871" s="456"/>
      <c r="H871" s="218"/>
      <c r="I871" s="218"/>
      <c r="J871" s="218"/>
      <c r="K871" s="218"/>
      <c r="L871" s="218"/>
      <c r="M871" s="218"/>
      <c r="N871" s="344"/>
      <c r="O871" s="344"/>
      <c r="P871" s="344"/>
      <c r="Q871" s="344"/>
      <c r="R871" s="344"/>
      <c r="S871" s="344"/>
    </row>
    <row r="872" spans="3:19" ht="16.5" hidden="1" customHeight="1" x14ac:dyDescent="0.25">
      <c r="C872">
        <v>2</v>
      </c>
      <c r="D872" t="s">
        <v>864</v>
      </c>
      <c r="E872" t="str">
        <f t="shared" si="18"/>
        <v>2RXR</v>
      </c>
      <c r="F872" s="218" t="s">
        <v>873</v>
      </c>
      <c r="G872" s="456"/>
      <c r="H872" s="218"/>
      <c r="I872" s="218"/>
      <c r="J872" s="218"/>
      <c r="K872" s="218"/>
      <c r="L872" s="218"/>
      <c r="M872" s="218"/>
      <c r="N872" s="344"/>
      <c r="O872" s="344"/>
      <c r="P872" s="344"/>
      <c r="Q872" s="344"/>
      <c r="R872" s="344"/>
      <c r="S872" s="344"/>
    </row>
    <row r="873" spans="3:19" ht="16.5" hidden="1" customHeight="1" x14ac:dyDescent="0.25">
      <c r="C873">
        <v>2</v>
      </c>
      <c r="D873" t="s">
        <v>866</v>
      </c>
      <c r="E873" t="str">
        <f t="shared" si="18"/>
        <v>2RXW</v>
      </c>
      <c r="F873" s="218" t="s">
        <v>875</v>
      </c>
      <c r="G873" s="456"/>
      <c r="H873" s="218"/>
      <c r="I873" s="218"/>
      <c r="J873" s="218"/>
      <c r="K873" s="218"/>
      <c r="L873" s="218"/>
      <c r="M873" s="218"/>
      <c r="N873" s="344"/>
      <c r="O873" s="344"/>
      <c r="P873" s="344"/>
      <c r="Q873" s="344"/>
      <c r="R873" s="344"/>
      <c r="S873" s="344"/>
    </row>
    <row r="874" spans="3:19" ht="16.5" hidden="1" customHeight="1" x14ac:dyDescent="0.25">
      <c r="C874">
        <v>2</v>
      </c>
      <c r="D874" t="s">
        <v>868</v>
      </c>
      <c r="E874" t="str">
        <f t="shared" si="18"/>
        <v>2RYH</v>
      </c>
      <c r="F874" s="218" t="s">
        <v>876</v>
      </c>
      <c r="G874" s="456"/>
      <c r="H874" s="218"/>
      <c r="I874" s="218"/>
      <c r="J874" s="218"/>
      <c r="K874" s="218"/>
      <c r="L874" s="218"/>
      <c r="M874" s="218"/>
      <c r="N874" s="344"/>
      <c r="O874" s="344"/>
      <c r="P874" s="344"/>
      <c r="Q874" s="344"/>
      <c r="R874" s="344"/>
      <c r="S874" s="344"/>
    </row>
    <row r="875" spans="3:19" ht="16.5" hidden="1" customHeight="1" x14ac:dyDescent="0.25">
      <c r="C875">
        <v>2</v>
      </c>
      <c r="D875" t="s">
        <v>870</v>
      </c>
      <c r="E875" t="str">
        <f t="shared" si="18"/>
        <v>2RYJ</v>
      </c>
      <c r="F875" s="218" t="s">
        <v>877</v>
      </c>
      <c r="G875" s="456"/>
      <c r="H875" s="218"/>
      <c r="I875" s="218"/>
      <c r="J875" s="218"/>
      <c r="K875" s="218"/>
      <c r="L875" s="218"/>
      <c r="M875" s="218"/>
      <c r="N875" s="344"/>
      <c r="O875" s="344"/>
      <c r="P875" s="344"/>
      <c r="Q875" s="344"/>
      <c r="R875" s="344"/>
      <c r="S875" s="344"/>
    </row>
    <row r="876" spans="3:19" ht="16.5" hidden="1" customHeight="1" x14ac:dyDescent="0.25">
      <c r="C876">
        <v>2</v>
      </c>
      <c r="D876" t="s">
        <v>872</v>
      </c>
      <c r="E876" t="str">
        <f t="shared" si="18"/>
        <v>2RYQ</v>
      </c>
      <c r="F876" s="218" t="s">
        <v>878</v>
      </c>
      <c r="G876" s="456"/>
      <c r="H876" s="218"/>
      <c r="I876" s="218"/>
      <c r="J876" s="218"/>
      <c r="K876" s="218"/>
      <c r="L876" s="218"/>
      <c r="M876" s="218"/>
      <c r="N876" s="344"/>
      <c r="O876" s="344"/>
      <c r="P876" s="344"/>
      <c r="Q876" s="344"/>
      <c r="R876" s="344"/>
      <c r="S876" s="344"/>
    </row>
    <row r="877" spans="3:19" ht="16.5" hidden="1" customHeight="1" x14ac:dyDescent="0.25">
      <c r="C877">
        <v>2</v>
      </c>
      <c r="D877" t="s">
        <v>874</v>
      </c>
      <c r="E877" t="str">
        <f t="shared" si="18"/>
        <v>2RYR</v>
      </c>
      <c r="F877" s="218" t="s">
        <v>879</v>
      </c>
      <c r="G877" s="456"/>
      <c r="H877" s="218"/>
      <c r="I877" s="218"/>
      <c r="J877" s="218"/>
      <c r="K877" s="218"/>
      <c r="L877" s="218"/>
      <c r="M877" s="218"/>
      <c r="N877" s="344"/>
      <c r="O877" s="344"/>
      <c r="P877" s="344"/>
      <c r="Q877" s="344"/>
      <c r="R877" s="344"/>
      <c r="S877" s="344"/>
    </row>
    <row r="878" spans="3:19" ht="16.5" hidden="1" customHeight="1" x14ac:dyDescent="0.25">
      <c r="F878" s="218" t="s">
        <v>880</v>
      </c>
      <c r="G878" s="456"/>
      <c r="H878" s="218"/>
      <c r="I878" s="218"/>
      <c r="J878" s="218"/>
      <c r="K878" s="218"/>
      <c r="L878" s="218"/>
      <c r="M878" s="218"/>
      <c r="N878" s="344"/>
      <c r="O878" s="344"/>
      <c r="P878" s="344"/>
      <c r="Q878" s="344"/>
      <c r="R878" s="344"/>
      <c r="S878" s="344"/>
    </row>
    <row r="879" spans="3:19" ht="16.5" hidden="1" customHeight="1" x14ac:dyDescent="0.25">
      <c r="F879" s="218" t="s">
        <v>881</v>
      </c>
      <c r="G879" s="456"/>
      <c r="H879" s="218"/>
      <c r="I879" s="218"/>
      <c r="J879" s="218"/>
      <c r="K879" s="218"/>
      <c r="L879" s="218"/>
      <c r="M879" s="218"/>
      <c r="N879" s="344"/>
      <c r="O879" s="344"/>
      <c r="P879" s="344"/>
      <c r="Q879" s="344"/>
      <c r="R879" s="344"/>
      <c r="S879" s="344"/>
    </row>
    <row r="880" spans="3:19" ht="16.5" hidden="1" customHeight="1" x14ac:dyDescent="0.25">
      <c r="F880" s="218" t="s">
        <v>882</v>
      </c>
      <c r="G880" s="456"/>
      <c r="H880" s="218"/>
      <c r="I880" s="218"/>
      <c r="J880" s="218"/>
      <c r="K880" s="218"/>
      <c r="L880" s="218"/>
      <c r="M880" s="218"/>
      <c r="N880" s="344"/>
      <c r="O880" s="344"/>
      <c r="P880" s="344"/>
      <c r="Q880" s="344"/>
      <c r="R880" s="344"/>
      <c r="S880" s="344"/>
    </row>
    <row r="881" spans="5:19" ht="16.5" hidden="1" customHeight="1" x14ac:dyDescent="0.25">
      <c r="F881" s="218" t="s">
        <v>883</v>
      </c>
      <c r="G881" s="456"/>
      <c r="H881" s="218"/>
      <c r="I881" s="218"/>
      <c r="J881" s="218"/>
      <c r="K881" s="218"/>
      <c r="L881" s="218"/>
      <c r="M881" s="218"/>
      <c r="N881" s="344"/>
      <c r="O881" s="344"/>
      <c r="P881" s="344"/>
      <c r="Q881" s="344"/>
      <c r="R881" s="344"/>
      <c r="S881" s="344"/>
    </row>
    <row r="882" spans="5:19" ht="16.5" hidden="1" customHeight="1" x14ac:dyDescent="0.25">
      <c r="F882" s="218" t="s">
        <v>884</v>
      </c>
      <c r="G882" s="456"/>
      <c r="H882" s="218"/>
      <c r="I882" s="218"/>
      <c r="J882" s="218"/>
      <c r="K882" s="218"/>
      <c r="L882" s="218"/>
      <c r="M882" s="218"/>
      <c r="N882" s="344"/>
      <c r="O882" s="344"/>
      <c r="P882" s="344"/>
      <c r="Q882" s="344"/>
      <c r="R882" s="344"/>
      <c r="S882" s="344"/>
    </row>
    <row r="883" spans="5:19" ht="16.5" hidden="1" customHeight="1" x14ac:dyDescent="0.25">
      <c r="F883" s="218" t="s">
        <v>885</v>
      </c>
      <c r="G883" s="456"/>
      <c r="H883" s="218"/>
      <c r="I883" s="218"/>
      <c r="J883" s="218"/>
      <c r="K883" s="218"/>
      <c r="L883" s="218"/>
      <c r="M883" s="218"/>
      <c r="N883" s="344"/>
      <c r="O883" s="344"/>
      <c r="P883" s="344"/>
      <c r="Q883" s="344"/>
      <c r="R883" s="344"/>
      <c r="S883" s="344"/>
    </row>
    <row r="884" spans="5:19" ht="16.5" hidden="1" customHeight="1" x14ac:dyDescent="0.25">
      <c r="F884" s="218" t="s">
        <v>886</v>
      </c>
      <c r="G884" s="456"/>
      <c r="H884" s="218"/>
      <c r="I884" s="218"/>
      <c r="J884" s="218"/>
      <c r="K884" s="218"/>
      <c r="L884" s="218"/>
      <c r="M884" s="218"/>
      <c r="N884" s="344"/>
      <c r="O884" s="344"/>
      <c r="P884" s="344"/>
      <c r="Q884" s="344"/>
      <c r="R884" s="344"/>
      <c r="S884" s="344"/>
    </row>
    <row r="885" spans="5:19" ht="16.5" hidden="1" customHeight="1" x14ac:dyDescent="0.25">
      <c r="F885" s="218" t="s">
        <v>887</v>
      </c>
      <c r="G885" s="456"/>
      <c r="H885" s="218"/>
      <c r="I885" s="218"/>
      <c r="J885" s="218"/>
      <c r="K885" s="218"/>
      <c r="L885" s="218"/>
      <c r="M885" s="218"/>
      <c r="N885" s="344"/>
      <c r="O885" s="344"/>
      <c r="P885" s="344"/>
      <c r="Q885" s="344"/>
      <c r="R885" s="344"/>
      <c r="S885" s="344"/>
    </row>
    <row r="886" spans="5:19" ht="16.5" hidden="1" customHeight="1" x14ac:dyDescent="0.25">
      <c r="F886" s="218" t="s">
        <v>888</v>
      </c>
      <c r="G886" s="456"/>
      <c r="H886" s="218"/>
      <c r="I886" s="218"/>
      <c r="J886" s="218"/>
      <c r="K886" s="218"/>
      <c r="L886" s="218"/>
      <c r="M886" s="218"/>
      <c r="N886" s="344"/>
      <c r="O886" s="344"/>
      <c r="P886" s="344"/>
      <c r="Q886" s="344"/>
      <c r="R886" s="344"/>
      <c r="S886" s="344"/>
    </row>
    <row r="887" spans="5:19" ht="16.5" hidden="1" customHeight="1" x14ac:dyDescent="0.25">
      <c r="F887" s="218" t="s">
        <v>889</v>
      </c>
      <c r="G887" s="456"/>
      <c r="H887" s="218"/>
      <c r="I887" s="218"/>
      <c r="J887" s="218"/>
      <c r="K887" s="218"/>
      <c r="L887" s="218"/>
      <c r="M887" s="218"/>
      <c r="N887" s="344"/>
      <c r="O887" s="344"/>
      <c r="P887" s="344"/>
      <c r="Q887" s="344"/>
      <c r="R887" s="344"/>
      <c r="S887" s="344"/>
    </row>
    <row r="888" spans="5:19" ht="16.5" hidden="1" customHeight="1" x14ac:dyDescent="0.25">
      <c r="F888" s="218" t="s">
        <v>890</v>
      </c>
      <c r="G888" s="456"/>
      <c r="H888" s="218"/>
      <c r="I888" s="218"/>
      <c r="J888" s="218"/>
      <c r="K888" s="218"/>
      <c r="L888" s="218"/>
      <c r="M888" s="218"/>
      <c r="N888" s="344"/>
      <c r="O888" s="344"/>
      <c r="P888" s="344"/>
      <c r="Q888" s="344"/>
      <c r="R888" s="344"/>
      <c r="S888" s="344"/>
    </row>
    <row r="889" spans="5:19" ht="16.5" hidden="1" customHeight="1" x14ac:dyDescent="0.25">
      <c r="F889" s="218" t="s">
        <v>891</v>
      </c>
      <c r="G889" s="456"/>
      <c r="H889" s="218"/>
      <c r="I889" s="218"/>
      <c r="J889" s="218"/>
      <c r="K889" s="218"/>
      <c r="L889" s="218"/>
      <c r="M889" s="218"/>
      <c r="N889" s="344"/>
      <c r="O889" s="344"/>
      <c r="P889" s="344"/>
      <c r="Q889" s="344"/>
      <c r="R889" s="344"/>
      <c r="S889" s="344"/>
    </row>
    <row r="890" spans="5:19" ht="16.5" hidden="1" customHeight="1" x14ac:dyDescent="0.25">
      <c r="F890" s="218" t="s">
        <v>892</v>
      </c>
      <c r="G890" s="456"/>
      <c r="H890" s="218"/>
      <c r="I890" s="218"/>
      <c r="J890" s="218"/>
      <c r="K890" s="218"/>
      <c r="L890" s="218"/>
      <c r="M890" s="218"/>
      <c r="N890" s="344"/>
      <c r="O890" s="344"/>
      <c r="P890" s="344"/>
      <c r="Q890" s="344"/>
      <c r="R890" s="344"/>
      <c r="S890" s="344"/>
    </row>
    <row r="891" spans="5:19" ht="16.5" hidden="1" customHeight="1" x14ac:dyDescent="0.25">
      <c r="F891" s="218" t="s">
        <v>893</v>
      </c>
      <c r="G891" s="456"/>
      <c r="H891" s="218"/>
      <c r="I891" s="218"/>
      <c r="J891" s="218"/>
      <c r="K891" s="218"/>
      <c r="L891" s="218"/>
      <c r="M891" s="218"/>
      <c r="N891" s="344"/>
      <c r="O891" s="344"/>
      <c r="P891" s="344"/>
      <c r="Q891" s="344"/>
      <c r="R891" s="344"/>
      <c r="S891" s="344"/>
    </row>
    <row r="892" spans="5:19" ht="16.5" hidden="1" customHeight="1" x14ac:dyDescent="0.25">
      <c r="F892" s="218" t="s">
        <v>894</v>
      </c>
      <c r="G892" s="456"/>
      <c r="H892" s="218"/>
      <c r="I892" s="218"/>
      <c r="J892" s="218"/>
      <c r="K892" s="218"/>
      <c r="L892" s="218"/>
      <c r="M892" s="218"/>
      <c r="N892" s="344"/>
      <c r="O892" s="344"/>
      <c r="P892" s="344"/>
      <c r="Q892" s="344"/>
      <c r="R892" s="344"/>
      <c r="S892" s="344"/>
    </row>
    <row r="893" spans="5:19" ht="16.5" hidden="1" customHeight="1" x14ac:dyDescent="0.25">
      <c r="F893" s="218" t="s">
        <v>895</v>
      </c>
      <c r="G893" s="456"/>
      <c r="H893" s="218"/>
      <c r="I893" s="218"/>
      <c r="J893" s="218"/>
      <c r="K893" s="218"/>
      <c r="L893" s="218"/>
      <c r="M893" s="218"/>
      <c r="N893" s="344"/>
      <c r="O893" s="344"/>
      <c r="P893" s="344"/>
      <c r="Q893" s="344"/>
      <c r="R893" s="344"/>
      <c r="S893" s="344"/>
    </row>
    <row r="894" spans="5:19" ht="16.5" hidden="1" customHeight="1" x14ac:dyDescent="0.25">
      <c r="F894" s="218" t="s">
        <v>896</v>
      </c>
      <c r="G894" s="456"/>
      <c r="H894" s="218"/>
      <c r="I894" s="218"/>
      <c r="J894" s="218"/>
      <c r="K894" s="218"/>
      <c r="L894" s="218"/>
      <c r="M894" s="218"/>
      <c r="N894" s="344"/>
      <c r="O894" s="344"/>
      <c r="P894" s="344"/>
      <c r="Q894" s="344"/>
      <c r="R894" s="344"/>
      <c r="S894" s="344"/>
    </row>
    <row r="895" spans="5:19" ht="16.5" customHeight="1" x14ac:dyDescent="0.25">
      <c r="F895" s="218" t="s">
        <v>897</v>
      </c>
      <c r="G895" s="456"/>
      <c r="H895" s="218">
        <v>0</v>
      </c>
      <c r="I895" s="218">
        <v>0</v>
      </c>
      <c r="J895" s="218">
        <v>0</v>
      </c>
      <c r="K895" s="218">
        <v>0</v>
      </c>
      <c r="L895" s="218">
        <v>0</v>
      </c>
      <c r="M895" s="218">
        <v>0</v>
      </c>
      <c r="N895" s="344">
        <v>0</v>
      </c>
      <c r="O895" s="344">
        <v>0</v>
      </c>
      <c r="P895" s="344">
        <v>0</v>
      </c>
      <c r="Q895" s="344">
        <v>0</v>
      </c>
      <c r="R895" s="344">
        <v>0</v>
      </c>
      <c r="S895" s="344">
        <v>0</v>
      </c>
    </row>
    <row r="896" spans="5:19" ht="16.5" hidden="1" customHeight="1" x14ac:dyDescent="0.25">
      <c r="E896" t="str">
        <f t="shared" si="12"/>
        <v/>
      </c>
      <c r="F896" s="217" t="s">
        <v>512</v>
      </c>
      <c r="G896" s="455" t="s">
        <v>901</v>
      </c>
      <c r="H896" s="218"/>
      <c r="I896" s="218"/>
      <c r="J896" s="218"/>
      <c r="K896" s="218"/>
      <c r="L896" s="218"/>
      <c r="M896" s="218"/>
      <c r="N896" s="344"/>
      <c r="O896" s="344"/>
      <c r="P896" s="344"/>
      <c r="Q896" s="344"/>
      <c r="R896" s="344"/>
      <c r="S896" s="344"/>
    </row>
    <row r="897" spans="3:19" ht="16.5" hidden="1" customHeight="1" x14ac:dyDescent="0.25">
      <c r="C897">
        <v>2</v>
      </c>
      <c r="D897" t="s">
        <v>514</v>
      </c>
      <c r="E897" t="str">
        <f t="shared" si="12"/>
        <v>25QT</v>
      </c>
      <c r="F897" s="218" t="s">
        <v>515</v>
      </c>
      <c r="G897" s="456"/>
      <c r="H897" s="218"/>
      <c r="I897" s="218"/>
      <c r="J897" s="218"/>
      <c r="K897" s="218"/>
      <c r="L897" s="218"/>
      <c r="M897" s="218"/>
      <c r="N897" s="344"/>
      <c r="O897" s="344"/>
      <c r="P897" s="344"/>
      <c r="Q897" s="344"/>
      <c r="R897" s="344"/>
      <c r="S897" s="344"/>
    </row>
    <row r="898" spans="3:19" ht="16.5" hidden="1" customHeight="1" x14ac:dyDescent="0.25">
      <c r="C898">
        <v>2</v>
      </c>
      <c r="D898" t="s">
        <v>516</v>
      </c>
      <c r="E898" t="str">
        <f t="shared" si="12"/>
        <v>2R0A</v>
      </c>
      <c r="F898" s="218" t="s">
        <v>517</v>
      </c>
      <c r="G898" s="456"/>
      <c r="H898" s="218"/>
      <c r="I898" s="218"/>
      <c r="J898" s="218"/>
      <c r="K898" s="218"/>
      <c r="L898" s="218"/>
      <c r="M898" s="218"/>
      <c r="N898" s="344"/>
      <c r="O898" s="344"/>
      <c r="P898" s="344"/>
      <c r="Q898" s="344"/>
      <c r="R898" s="344"/>
      <c r="S898" s="344"/>
    </row>
    <row r="899" spans="3:19" ht="16.5" hidden="1" customHeight="1" x14ac:dyDescent="0.25">
      <c r="C899">
        <v>2</v>
      </c>
      <c r="D899" t="s">
        <v>518</v>
      </c>
      <c r="E899" t="str">
        <f t="shared" si="12"/>
        <v>2R0B</v>
      </c>
      <c r="F899" s="218" t="s">
        <v>519</v>
      </c>
      <c r="G899" s="456"/>
      <c r="H899" s="218"/>
      <c r="I899" s="218"/>
      <c r="J899" s="218"/>
      <c r="K899" s="218"/>
      <c r="L899" s="218"/>
      <c r="M899" s="218"/>
      <c r="N899" s="344"/>
      <c r="O899" s="344"/>
      <c r="P899" s="344"/>
      <c r="Q899" s="344"/>
      <c r="R899" s="344"/>
      <c r="S899" s="344"/>
    </row>
    <row r="900" spans="3:19" ht="16.5" hidden="1" customHeight="1" x14ac:dyDescent="0.25">
      <c r="C900">
        <v>2</v>
      </c>
      <c r="D900" t="s">
        <v>520</v>
      </c>
      <c r="E900" t="str">
        <f t="shared" si="12"/>
        <v>2R0D</v>
      </c>
      <c r="F900" s="218" t="s">
        <v>521</v>
      </c>
      <c r="G900" s="456"/>
      <c r="H900" s="218"/>
      <c r="I900" s="218"/>
      <c r="J900" s="218"/>
      <c r="K900" s="218"/>
      <c r="L900" s="218"/>
      <c r="M900" s="218"/>
      <c r="N900" s="344"/>
      <c r="O900" s="344"/>
      <c r="P900" s="344"/>
      <c r="Q900" s="344"/>
      <c r="R900" s="344"/>
      <c r="S900" s="344"/>
    </row>
    <row r="901" spans="3:19" ht="16.5" hidden="1" customHeight="1" x14ac:dyDescent="0.25">
      <c r="C901">
        <v>2</v>
      </c>
      <c r="D901" t="s">
        <v>522</v>
      </c>
      <c r="E901" t="str">
        <f t="shared" si="12"/>
        <v>2R1F</v>
      </c>
      <c r="F901" s="218" t="s">
        <v>523</v>
      </c>
      <c r="G901" s="456"/>
      <c r="H901" s="218"/>
      <c r="I901" s="218"/>
      <c r="J901" s="218"/>
      <c r="K901" s="218"/>
      <c r="L901" s="218"/>
      <c r="M901" s="218"/>
      <c r="N901" s="344"/>
      <c r="O901" s="344"/>
      <c r="P901" s="344"/>
      <c r="Q901" s="344"/>
      <c r="R901" s="344"/>
      <c r="S901" s="344"/>
    </row>
    <row r="902" spans="3:19" ht="16.5" hidden="1" customHeight="1" x14ac:dyDescent="0.25">
      <c r="F902" s="218" t="s">
        <v>525</v>
      </c>
      <c r="G902" s="456"/>
      <c r="H902" s="218"/>
      <c r="I902" s="218"/>
      <c r="J902" s="218"/>
      <c r="K902" s="218"/>
      <c r="L902" s="218"/>
      <c r="M902" s="218"/>
      <c r="N902" s="344"/>
      <c r="O902" s="344"/>
      <c r="P902" s="344"/>
      <c r="Q902" s="344"/>
      <c r="R902" s="344"/>
      <c r="S902" s="344"/>
    </row>
    <row r="903" spans="3:19" ht="16.5" hidden="1" customHeight="1" x14ac:dyDescent="0.25">
      <c r="F903" s="218" t="s">
        <v>527</v>
      </c>
      <c r="G903" s="456"/>
      <c r="H903" s="218"/>
      <c r="I903" s="218"/>
      <c r="J903" s="218"/>
      <c r="K903" s="218"/>
      <c r="L903" s="218"/>
      <c r="M903" s="218"/>
      <c r="N903" s="344"/>
      <c r="O903" s="344"/>
      <c r="P903" s="344"/>
      <c r="Q903" s="344"/>
      <c r="R903" s="344"/>
      <c r="S903" s="344"/>
    </row>
    <row r="904" spans="3:19" ht="16.5" hidden="1" customHeight="1" x14ac:dyDescent="0.25">
      <c r="F904" s="218" t="s">
        <v>529</v>
      </c>
      <c r="G904" s="456"/>
      <c r="H904" s="218"/>
      <c r="I904" s="218"/>
      <c r="J904" s="218"/>
      <c r="K904" s="218"/>
      <c r="L904" s="218"/>
      <c r="M904" s="218"/>
      <c r="N904" s="344"/>
      <c r="O904" s="344"/>
      <c r="P904" s="344"/>
      <c r="Q904" s="344"/>
      <c r="R904" s="344"/>
      <c r="S904" s="344"/>
    </row>
    <row r="905" spans="3:19" ht="16.5" hidden="1" customHeight="1" x14ac:dyDescent="0.25">
      <c r="F905" s="218" t="s">
        <v>531</v>
      </c>
      <c r="G905" s="456"/>
      <c r="H905" s="218"/>
      <c r="I905" s="218"/>
      <c r="J905" s="218"/>
      <c r="K905" s="218"/>
      <c r="L905" s="218"/>
      <c r="M905" s="218"/>
      <c r="N905" s="344"/>
      <c r="O905" s="344"/>
      <c r="P905" s="344"/>
      <c r="Q905" s="344"/>
      <c r="R905" s="344"/>
      <c r="S905" s="344"/>
    </row>
    <row r="906" spans="3:19" ht="16.5" hidden="1" customHeight="1" x14ac:dyDescent="0.25">
      <c r="C906">
        <v>2</v>
      </c>
      <c r="D906" t="s">
        <v>524</v>
      </c>
      <c r="E906" t="str">
        <f t="shared" si="12"/>
        <v>2R1H</v>
      </c>
      <c r="F906" s="218" t="s">
        <v>533</v>
      </c>
      <c r="G906" s="456"/>
      <c r="H906" s="218"/>
      <c r="I906" s="218"/>
      <c r="J906" s="218"/>
      <c r="K906" s="218"/>
      <c r="L906" s="218"/>
      <c r="M906" s="218"/>
      <c r="N906" s="344"/>
      <c r="O906" s="344"/>
      <c r="P906" s="344"/>
      <c r="Q906" s="344"/>
      <c r="R906" s="344"/>
      <c r="S906" s="344"/>
    </row>
    <row r="907" spans="3:19" ht="16.5" hidden="1" customHeight="1" x14ac:dyDescent="0.25">
      <c r="C907">
        <v>2</v>
      </c>
      <c r="D907" t="s">
        <v>526</v>
      </c>
      <c r="E907" t="str">
        <f t="shared" si="12"/>
        <v>2R1K</v>
      </c>
      <c r="F907" s="218" t="s">
        <v>535</v>
      </c>
      <c r="G907" s="456"/>
      <c r="H907" s="218"/>
      <c r="I907" s="218"/>
      <c r="J907" s="218"/>
      <c r="K907" s="218"/>
      <c r="L907" s="218"/>
      <c r="M907" s="218"/>
      <c r="N907" s="344"/>
      <c r="O907" s="344"/>
      <c r="P907" s="344"/>
      <c r="Q907" s="344"/>
      <c r="R907" s="344"/>
      <c r="S907" s="344"/>
    </row>
    <row r="908" spans="3:19" ht="16.5" hidden="1" customHeight="1" x14ac:dyDescent="0.25">
      <c r="C908">
        <v>2</v>
      </c>
      <c r="D908" t="s">
        <v>528</v>
      </c>
      <c r="E908" t="str">
        <f t="shared" si="12"/>
        <v>2RA2</v>
      </c>
      <c r="F908" s="218" t="s">
        <v>537</v>
      </c>
      <c r="G908" s="456"/>
      <c r="H908" s="218"/>
      <c r="I908" s="218"/>
      <c r="J908" s="218"/>
      <c r="K908" s="218"/>
      <c r="L908" s="218"/>
      <c r="M908" s="218"/>
      <c r="N908" s="344"/>
      <c r="O908" s="344"/>
      <c r="P908" s="344"/>
      <c r="Q908" s="344"/>
      <c r="R908" s="344"/>
      <c r="S908" s="344"/>
    </row>
    <row r="909" spans="3:19" ht="16.5" hidden="1" customHeight="1" x14ac:dyDescent="0.25">
      <c r="C909">
        <v>2</v>
      </c>
      <c r="D909" t="s">
        <v>530</v>
      </c>
      <c r="E909" t="str">
        <f t="shared" si="12"/>
        <v>2RA3</v>
      </c>
      <c r="F909" s="218" t="s">
        <v>539</v>
      </c>
      <c r="G909" s="456"/>
      <c r="H909" s="218"/>
      <c r="I909" s="218"/>
      <c r="J909" s="218"/>
      <c r="K909" s="218"/>
      <c r="L909" s="218"/>
      <c r="M909" s="218"/>
      <c r="N909" s="344"/>
      <c r="O909" s="344"/>
      <c r="P909" s="344"/>
      <c r="Q909" s="344"/>
      <c r="R909" s="344"/>
      <c r="S909" s="344"/>
    </row>
    <row r="910" spans="3:19" ht="16.5" hidden="1" customHeight="1" x14ac:dyDescent="0.25">
      <c r="C910">
        <v>2</v>
      </c>
      <c r="D910" t="s">
        <v>532</v>
      </c>
      <c r="E910" t="str">
        <f t="shared" si="12"/>
        <v>2RA4</v>
      </c>
      <c r="F910" s="218" t="s">
        <v>541</v>
      </c>
      <c r="G910" s="456"/>
      <c r="H910" s="218"/>
      <c r="I910" s="218"/>
      <c r="J910" s="218"/>
      <c r="K910" s="218"/>
      <c r="L910" s="218"/>
      <c r="M910" s="218"/>
      <c r="N910" s="344"/>
      <c r="O910" s="344"/>
      <c r="P910" s="344"/>
      <c r="Q910" s="344"/>
      <c r="R910" s="344"/>
      <c r="S910" s="344"/>
    </row>
    <row r="911" spans="3:19" ht="16.5" hidden="1" customHeight="1" x14ac:dyDescent="0.25">
      <c r="C911">
        <v>2</v>
      </c>
      <c r="D911" t="s">
        <v>534</v>
      </c>
      <c r="E911" t="str">
        <f t="shared" si="12"/>
        <v>2RA7</v>
      </c>
      <c r="F911" s="218" t="s">
        <v>543</v>
      </c>
      <c r="G911" s="456"/>
      <c r="H911" s="218"/>
      <c r="I911" s="218"/>
      <c r="J911" s="218"/>
      <c r="K911" s="218"/>
      <c r="L911" s="218"/>
      <c r="M911" s="218"/>
      <c r="N911" s="344"/>
      <c r="O911" s="344"/>
      <c r="P911" s="344"/>
      <c r="Q911" s="344"/>
      <c r="R911" s="344"/>
      <c r="S911" s="344"/>
    </row>
    <row r="912" spans="3:19" ht="16.5" hidden="1" customHeight="1" x14ac:dyDescent="0.25">
      <c r="C912">
        <v>2</v>
      </c>
      <c r="D912" t="s">
        <v>536</v>
      </c>
      <c r="E912" t="str">
        <f t="shared" si="12"/>
        <v>2RA9</v>
      </c>
      <c r="F912" s="218" t="s">
        <v>545</v>
      </c>
      <c r="G912" s="456"/>
      <c r="H912" s="218"/>
      <c r="I912" s="218"/>
      <c r="J912" s="218"/>
      <c r="K912" s="218"/>
      <c r="L912" s="218"/>
      <c r="M912" s="218"/>
      <c r="N912" s="344"/>
      <c r="O912" s="344"/>
      <c r="P912" s="344"/>
      <c r="Q912" s="344"/>
      <c r="R912" s="344"/>
      <c r="S912" s="344"/>
    </row>
    <row r="913" spans="3:19" ht="16.5" hidden="1" customHeight="1" x14ac:dyDescent="0.25">
      <c r="C913">
        <v>2</v>
      </c>
      <c r="D913" t="s">
        <v>538</v>
      </c>
      <c r="E913" t="str">
        <f t="shared" si="12"/>
        <v>2RAE</v>
      </c>
      <c r="F913" s="218" t="s">
        <v>547</v>
      </c>
      <c r="G913" s="456"/>
      <c r="H913" s="218"/>
      <c r="I913" s="218"/>
      <c r="J913" s="218"/>
      <c r="K913" s="218"/>
      <c r="L913" s="218"/>
      <c r="M913" s="218"/>
      <c r="N913" s="344"/>
      <c r="O913" s="344"/>
      <c r="P913" s="344"/>
      <c r="Q913" s="344"/>
      <c r="R913" s="344"/>
      <c r="S913" s="344"/>
    </row>
    <row r="914" spans="3:19" ht="16.5" hidden="1" customHeight="1" x14ac:dyDescent="0.25">
      <c r="C914">
        <v>2</v>
      </c>
      <c r="D914" t="s">
        <v>540</v>
      </c>
      <c r="E914" t="str">
        <f t="shared" si="12"/>
        <v>2RAJ</v>
      </c>
      <c r="F914" s="218" t="s">
        <v>549</v>
      </c>
      <c r="G914" s="456"/>
      <c r="H914" s="218"/>
      <c r="I914" s="218"/>
      <c r="J914" s="218"/>
      <c r="K914" s="218"/>
      <c r="L914" s="218"/>
      <c r="M914" s="218"/>
      <c r="N914" s="344"/>
      <c r="O914" s="344"/>
      <c r="P914" s="344"/>
      <c r="Q914" s="344"/>
      <c r="R914" s="344"/>
      <c r="S914" s="344"/>
    </row>
    <row r="915" spans="3:19" ht="16.5" hidden="1" customHeight="1" x14ac:dyDescent="0.25">
      <c r="C915">
        <v>2</v>
      </c>
      <c r="D915" t="s">
        <v>542</v>
      </c>
      <c r="E915" t="str">
        <f t="shared" si="12"/>
        <v>2RAL</v>
      </c>
      <c r="F915" s="218" t="s">
        <v>551</v>
      </c>
      <c r="G915" s="456"/>
      <c r="H915" s="218"/>
      <c r="I915" s="218"/>
      <c r="J915" s="218"/>
      <c r="K915" s="218"/>
      <c r="L915" s="218"/>
      <c r="M915" s="218"/>
      <c r="N915" s="344"/>
      <c r="O915" s="344"/>
      <c r="P915" s="344"/>
      <c r="Q915" s="344"/>
      <c r="R915" s="344"/>
      <c r="S915" s="344"/>
    </row>
    <row r="916" spans="3:19" ht="16.5" hidden="1" customHeight="1" x14ac:dyDescent="0.25">
      <c r="C916">
        <v>2</v>
      </c>
      <c r="D916" t="s">
        <v>544</v>
      </c>
      <c r="E916" t="str">
        <f t="shared" si="12"/>
        <v>2RAN</v>
      </c>
      <c r="F916" s="218" t="s">
        <v>553</v>
      </c>
      <c r="G916" s="456"/>
      <c r="H916" s="218"/>
      <c r="I916" s="218"/>
      <c r="J916" s="218"/>
      <c r="K916" s="218"/>
      <c r="L916" s="218"/>
      <c r="M916" s="218"/>
      <c r="N916" s="344"/>
      <c r="O916" s="344"/>
      <c r="P916" s="344"/>
      <c r="Q916" s="344"/>
      <c r="R916" s="344"/>
      <c r="S916" s="344"/>
    </row>
    <row r="917" spans="3:19" ht="16.5" hidden="1" customHeight="1" x14ac:dyDescent="0.25">
      <c r="C917">
        <v>2</v>
      </c>
      <c r="D917" t="s">
        <v>546</v>
      </c>
      <c r="E917" t="str">
        <f t="shared" si="12"/>
        <v>2RAP</v>
      </c>
      <c r="F917" s="218" t="s">
        <v>555</v>
      </c>
      <c r="G917" s="456"/>
      <c r="H917" s="218"/>
      <c r="I917" s="218"/>
      <c r="J917" s="218"/>
      <c r="K917" s="218"/>
      <c r="L917" s="218"/>
      <c r="M917" s="218"/>
      <c r="N917" s="344"/>
      <c r="O917" s="344"/>
      <c r="P917" s="344"/>
      <c r="Q917" s="344"/>
      <c r="R917" s="344"/>
      <c r="S917" s="344"/>
    </row>
    <row r="918" spans="3:19" ht="16.5" hidden="1" customHeight="1" x14ac:dyDescent="0.25">
      <c r="C918">
        <v>2</v>
      </c>
      <c r="D918" t="s">
        <v>548</v>
      </c>
      <c r="E918" t="str">
        <f t="shared" si="12"/>
        <v>2RAS</v>
      </c>
      <c r="F918" s="218" t="s">
        <v>557</v>
      </c>
      <c r="G918" s="456"/>
      <c r="H918" s="218"/>
      <c r="I918" s="218"/>
      <c r="J918" s="218"/>
      <c r="K918" s="218"/>
      <c r="L918" s="218"/>
      <c r="M918" s="218"/>
      <c r="N918" s="344"/>
      <c r="O918" s="344"/>
      <c r="P918" s="344"/>
      <c r="Q918" s="344"/>
      <c r="R918" s="344"/>
      <c r="S918" s="344"/>
    </row>
    <row r="919" spans="3:19" ht="16.5" hidden="1" customHeight="1" x14ac:dyDescent="0.25">
      <c r="C919">
        <v>2</v>
      </c>
      <c r="D919" t="s">
        <v>550</v>
      </c>
      <c r="E919" t="str">
        <f t="shared" si="12"/>
        <v>2RAX</v>
      </c>
      <c r="F919" s="218" t="s">
        <v>559</v>
      </c>
      <c r="G919" s="456"/>
      <c r="H919" s="218"/>
      <c r="I919" s="218"/>
      <c r="J919" s="218"/>
      <c r="K919" s="218"/>
      <c r="L919" s="218"/>
      <c r="M919" s="218"/>
      <c r="N919" s="344"/>
      <c r="O919" s="344"/>
      <c r="P919" s="344"/>
      <c r="Q919" s="344"/>
      <c r="R919" s="344"/>
      <c r="S919" s="344"/>
    </row>
    <row r="920" spans="3:19" ht="16.5" hidden="1" customHeight="1" x14ac:dyDescent="0.25">
      <c r="C920">
        <v>2</v>
      </c>
      <c r="D920" t="s">
        <v>552</v>
      </c>
      <c r="E920" t="str">
        <f t="shared" si="12"/>
        <v>2RBA</v>
      </c>
      <c r="F920" s="218" t="s">
        <v>561</v>
      </c>
      <c r="G920" s="456"/>
      <c r="H920" s="218"/>
      <c r="I920" s="218"/>
      <c r="J920" s="218"/>
      <c r="K920" s="218"/>
      <c r="L920" s="218"/>
      <c r="M920" s="218"/>
      <c r="N920" s="344"/>
      <c r="O920" s="344"/>
      <c r="P920" s="344"/>
      <c r="Q920" s="344"/>
      <c r="R920" s="344"/>
      <c r="S920" s="344"/>
    </row>
    <row r="921" spans="3:19" ht="16.5" hidden="1" customHeight="1" x14ac:dyDescent="0.25">
      <c r="C921">
        <v>2</v>
      </c>
      <c r="D921" t="s">
        <v>554</v>
      </c>
      <c r="E921" t="str">
        <f t="shared" si="12"/>
        <v>2RBB</v>
      </c>
      <c r="F921" s="218" t="s">
        <v>563</v>
      </c>
      <c r="G921" s="456"/>
      <c r="H921" s="218"/>
      <c r="I921" s="218"/>
      <c r="J921" s="218"/>
      <c r="K921" s="218"/>
      <c r="L921" s="218"/>
      <c r="M921" s="218"/>
      <c r="N921" s="344"/>
      <c r="O921" s="344"/>
      <c r="P921" s="344"/>
      <c r="Q921" s="344"/>
      <c r="R921" s="344"/>
      <c r="S921" s="344"/>
    </row>
    <row r="922" spans="3:19" ht="16.5" hidden="1" customHeight="1" x14ac:dyDescent="0.25">
      <c r="C922">
        <v>2</v>
      </c>
      <c r="D922" t="s">
        <v>556</v>
      </c>
      <c r="E922" t="str">
        <f t="shared" si="12"/>
        <v>2RBD</v>
      </c>
      <c r="F922" s="218" t="s">
        <v>565</v>
      </c>
      <c r="G922" s="456"/>
      <c r="H922" s="218"/>
      <c r="I922" s="218"/>
      <c r="J922" s="218"/>
      <c r="K922" s="218"/>
      <c r="L922" s="218"/>
      <c r="M922" s="218"/>
      <c r="N922" s="344"/>
      <c r="O922" s="344"/>
      <c r="P922" s="344"/>
      <c r="Q922" s="344"/>
      <c r="R922" s="344"/>
      <c r="S922" s="344"/>
    </row>
    <row r="923" spans="3:19" ht="16.5" hidden="1" customHeight="1" x14ac:dyDescent="0.25">
      <c r="C923">
        <v>2</v>
      </c>
      <c r="D923" t="s">
        <v>558</v>
      </c>
      <c r="E923" t="str">
        <f t="shared" si="12"/>
        <v>2RBF</v>
      </c>
      <c r="F923" s="218" t="s">
        <v>567</v>
      </c>
      <c r="G923" s="456"/>
      <c r="H923" s="218"/>
      <c r="I923" s="218"/>
      <c r="J923" s="218"/>
      <c r="K923" s="218"/>
      <c r="L923" s="218"/>
      <c r="M923" s="218"/>
      <c r="N923" s="344"/>
      <c r="O923" s="344"/>
      <c r="P923" s="344"/>
      <c r="Q923" s="344"/>
      <c r="R923" s="344"/>
      <c r="S923" s="344"/>
    </row>
    <row r="924" spans="3:19" ht="16.5" hidden="1" customHeight="1" x14ac:dyDescent="0.25">
      <c r="C924">
        <v>2</v>
      </c>
      <c r="D924" t="s">
        <v>560</v>
      </c>
      <c r="E924" t="str">
        <f t="shared" si="12"/>
        <v>2RBK</v>
      </c>
      <c r="F924" s="218" t="s">
        <v>569</v>
      </c>
      <c r="G924" s="456"/>
      <c r="H924" s="218"/>
      <c r="I924" s="218"/>
      <c r="J924" s="218"/>
      <c r="K924" s="218"/>
      <c r="L924" s="218"/>
      <c r="M924" s="218"/>
      <c r="N924" s="344"/>
      <c r="O924" s="344"/>
      <c r="P924" s="344"/>
      <c r="Q924" s="344"/>
      <c r="R924" s="344"/>
      <c r="S924" s="344"/>
    </row>
    <row r="925" spans="3:19" ht="16.5" hidden="1" customHeight="1" x14ac:dyDescent="0.25">
      <c r="C925">
        <v>2</v>
      </c>
      <c r="D925" t="s">
        <v>562</v>
      </c>
      <c r="E925" t="str">
        <f t="shared" si="12"/>
        <v>2RBL</v>
      </c>
      <c r="F925" s="218" t="s">
        <v>571</v>
      </c>
      <c r="G925" s="456"/>
      <c r="H925" s="218"/>
      <c r="I925" s="218"/>
      <c r="J925" s="218"/>
      <c r="K925" s="218"/>
      <c r="L925" s="218"/>
      <c r="M925" s="218"/>
      <c r="N925" s="344"/>
      <c r="O925" s="344"/>
      <c r="P925" s="344"/>
      <c r="Q925" s="344"/>
      <c r="R925" s="344"/>
      <c r="S925" s="344"/>
    </row>
    <row r="926" spans="3:19" ht="16.5" hidden="1" customHeight="1" x14ac:dyDescent="0.25">
      <c r="C926">
        <v>2</v>
      </c>
      <c r="D926" t="s">
        <v>564</v>
      </c>
      <c r="E926" t="str">
        <f t="shared" si="12"/>
        <v>2RBN</v>
      </c>
      <c r="F926" s="218" t="s">
        <v>573</v>
      </c>
      <c r="G926" s="456"/>
      <c r="H926" s="218"/>
      <c r="I926" s="218"/>
      <c r="J926" s="218"/>
      <c r="K926" s="218"/>
      <c r="L926" s="218"/>
      <c r="M926" s="218"/>
      <c r="N926" s="344"/>
      <c r="O926" s="344"/>
      <c r="P926" s="344"/>
      <c r="Q926" s="344"/>
      <c r="R926" s="344"/>
      <c r="S926" s="344"/>
    </row>
    <row r="927" spans="3:19" ht="16.5" hidden="1" customHeight="1" x14ac:dyDescent="0.25">
      <c r="C927">
        <v>2</v>
      </c>
      <c r="D927" t="s">
        <v>566</v>
      </c>
      <c r="E927" t="str">
        <f t="shared" si="12"/>
        <v>2RBQ</v>
      </c>
      <c r="F927" s="218" t="s">
        <v>575</v>
      </c>
      <c r="G927" s="456"/>
      <c r="H927" s="218"/>
      <c r="I927" s="218"/>
      <c r="J927" s="218"/>
      <c r="K927" s="218"/>
      <c r="L927" s="218"/>
      <c r="M927" s="218"/>
      <c r="N927" s="344"/>
      <c r="O927" s="344"/>
      <c r="P927" s="344"/>
      <c r="Q927" s="344"/>
      <c r="R927" s="344"/>
      <c r="S927" s="344"/>
    </row>
    <row r="928" spans="3:19" ht="16.5" hidden="1" customHeight="1" x14ac:dyDescent="0.25">
      <c r="C928">
        <v>2</v>
      </c>
      <c r="D928" t="s">
        <v>568</v>
      </c>
      <c r="E928" t="str">
        <f t="shared" si="12"/>
        <v>2RBS</v>
      </c>
      <c r="F928" s="218" t="s">
        <v>577</v>
      </c>
      <c r="G928" s="456"/>
      <c r="H928" s="218"/>
      <c r="I928" s="218"/>
      <c r="J928" s="218"/>
      <c r="K928" s="218"/>
      <c r="L928" s="218"/>
      <c r="M928" s="218"/>
      <c r="N928" s="344"/>
      <c r="O928" s="344"/>
      <c r="P928" s="344"/>
      <c r="Q928" s="344"/>
      <c r="R928" s="344"/>
      <c r="S928" s="344"/>
    </row>
    <row r="929" spans="3:19" ht="16.5" hidden="1" customHeight="1" x14ac:dyDescent="0.25">
      <c r="C929">
        <v>2</v>
      </c>
      <c r="D929" t="s">
        <v>570</v>
      </c>
      <c r="E929" t="str">
        <f t="shared" ref="E929:E992" si="19">C929&amp;D929</f>
        <v>2RBT</v>
      </c>
      <c r="F929" s="218" t="s">
        <v>579</v>
      </c>
      <c r="G929" s="456"/>
      <c r="H929" s="218"/>
      <c r="I929" s="218"/>
      <c r="J929" s="218"/>
      <c r="K929" s="218"/>
      <c r="L929" s="218"/>
      <c r="M929" s="218"/>
      <c r="N929" s="344"/>
      <c r="O929" s="344"/>
      <c r="P929" s="344"/>
      <c r="Q929" s="344"/>
      <c r="R929" s="344"/>
      <c r="S929" s="344"/>
    </row>
    <row r="930" spans="3:19" ht="16.5" hidden="1" customHeight="1" x14ac:dyDescent="0.25">
      <c r="C930">
        <v>2</v>
      </c>
      <c r="D930" t="s">
        <v>572</v>
      </c>
      <c r="E930" t="str">
        <f t="shared" si="19"/>
        <v>2RBV</v>
      </c>
      <c r="F930" s="218" t="s">
        <v>581</v>
      </c>
      <c r="G930" s="456"/>
      <c r="H930" s="218"/>
      <c r="I930" s="218"/>
      <c r="J930" s="218"/>
      <c r="K930" s="218"/>
      <c r="L930" s="218"/>
      <c r="M930" s="218"/>
      <c r="N930" s="344"/>
      <c r="O930" s="344"/>
      <c r="P930" s="344"/>
      <c r="Q930" s="344"/>
      <c r="R930" s="344"/>
      <c r="S930" s="344"/>
    </row>
    <row r="931" spans="3:19" ht="16.5" hidden="1" customHeight="1" x14ac:dyDescent="0.25">
      <c r="C931">
        <v>2</v>
      </c>
      <c r="D931" t="s">
        <v>574</v>
      </c>
      <c r="E931" t="str">
        <f t="shared" si="19"/>
        <v>2RBZ</v>
      </c>
      <c r="F931" s="218" t="s">
        <v>583</v>
      </c>
      <c r="G931" s="456"/>
      <c r="H931" s="218"/>
      <c r="I931" s="218"/>
      <c r="J931" s="218"/>
      <c r="K931" s="218"/>
      <c r="L931" s="218"/>
      <c r="M931" s="218"/>
      <c r="N931" s="344"/>
      <c r="O931" s="344"/>
      <c r="P931" s="344"/>
      <c r="Q931" s="344"/>
      <c r="R931" s="344"/>
      <c r="S931" s="344"/>
    </row>
    <row r="932" spans="3:19" ht="16.5" hidden="1" customHeight="1" x14ac:dyDescent="0.25">
      <c r="C932">
        <v>2</v>
      </c>
      <c r="D932" t="s">
        <v>576</v>
      </c>
      <c r="E932" t="str">
        <f t="shared" si="19"/>
        <v>2RC1</v>
      </c>
      <c r="F932" s="218" t="s">
        <v>585</v>
      </c>
      <c r="G932" s="456"/>
      <c r="H932" s="218"/>
      <c r="I932" s="218"/>
      <c r="J932" s="218"/>
      <c r="K932" s="218"/>
      <c r="L932" s="218"/>
      <c r="M932" s="218"/>
      <c r="N932" s="344"/>
      <c r="O932" s="344"/>
      <c r="P932" s="344"/>
      <c r="Q932" s="344"/>
      <c r="R932" s="344"/>
      <c r="S932" s="344"/>
    </row>
    <row r="933" spans="3:19" ht="16.5" hidden="1" customHeight="1" x14ac:dyDescent="0.25">
      <c r="C933">
        <v>2</v>
      </c>
      <c r="D933" t="s">
        <v>578</v>
      </c>
      <c r="E933" t="str">
        <f t="shared" si="19"/>
        <v>2RC3</v>
      </c>
      <c r="F933" s="218" t="s">
        <v>587</v>
      </c>
      <c r="G933" s="456"/>
      <c r="H933" s="218"/>
      <c r="I933" s="218"/>
      <c r="J933" s="218"/>
      <c r="K933" s="218"/>
      <c r="L933" s="218"/>
      <c r="M933" s="218"/>
      <c r="N933" s="344"/>
      <c r="O933" s="344"/>
      <c r="P933" s="344"/>
      <c r="Q933" s="344"/>
      <c r="R933" s="344"/>
      <c r="S933" s="344"/>
    </row>
    <row r="934" spans="3:19" ht="16.5" hidden="1" customHeight="1" x14ac:dyDescent="0.25">
      <c r="C934">
        <v>2</v>
      </c>
      <c r="D934" t="s">
        <v>580</v>
      </c>
      <c r="E934" t="str">
        <f t="shared" si="19"/>
        <v>2RC9</v>
      </c>
      <c r="F934" s="218" t="s">
        <v>589</v>
      </c>
      <c r="G934" s="456"/>
      <c r="H934" s="218"/>
      <c r="I934" s="218"/>
      <c r="J934" s="218"/>
      <c r="K934" s="218"/>
      <c r="L934" s="218"/>
      <c r="M934" s="218"/>
      <c r="N934" s="344"/>
      <c r="O934" s="344"/>
      <c r="P934" s="344"/>
      <c r="Q934" s="344"/>
      <c r="R934" s="344"/>
      <c r="S934" s="344"/>
    </row>
    <row r="935" spans="3:19" ht="16.5" hidden="1" customHeight="1" x14ac:dyDescent="0.25">
      <c r="C935">
        <v>2</v>
      </c>
      <c r="D935" t="s">
        <v>582</v>
      </c>
      <c r="E935" t="str">
        <f t="shared" si="19"/>
        <v>2RCB</v>
      </c>
      <c r="F935" s="218" t="s">
        <v>591</v>
      </c>
      <c r="G935" s="456"/>
      <c r="H935" s="218"/>
      <c r="I935" s="218"/>
      <c r="J935" s="218"/>
      <c r="K935" s="218"/>
      <c r="L935" s="218"/>
      <c r="M935" s="218"/>
      <c r="N935" s="344"/>
      <c r="O935" s="344"/>
      <c r="P935" s="344"/>
      <c r="Q935" s="344"/>
      <c r="R935" s="344"/>
      <c r="S935" s="344"/>
    </row>
    <row r="936" spans="3:19" ht="16.5" hidden="1" customHeight="1" x14ac:dyDescent="0.25">
      <c r="C936">
        <v>2</v>
      </c>
      <c r="D936" t="s">
        <v>584</v>
      </c>
      <c r="E936" t="str">
        <f t="shared" si="19"/>
        <v>2RCC</v>
      </c>
      <c r="F936" s="218" t="s">
        <v>593</v>
      </c>
      <c r="G936" s="456"/>
      <c r="H936" s="218"/>
      <c r="I936" s="218"/>
      <c r="J936" s="218"/>
      <c r="K936" s="218"/>
      <c r="L936" s="218"/>
      <c r="M936" s="218"/>
      <c r="N936" s="344"/>
      <c r="O936" s="344"/>
      <c r="P936" s="344"/>
      <c r="Q936" s="344"/>
      <c r="R936" s="344"/>
      <c r="S936" s="344"/>
    </row>
    <row r="937" spans="3:19" ht="16.5" hidden="1" customHeight="1" x14ac:dyDescent="0.25">
      <c r="C937">
        <v>2</v>
      </c>
      <c r="D937" t="s">
        <v>586</v>
      </c>
      <c r="E937" t="str">
        <f t="shared" si="19"/>
        <v>2RCD</v>
      </c>
      <c r="F937" s="218" t="s">
        <v>595</v>
      </c>
      <c r="G937" s="456"/>
      <c r="H937" s="218"/>
      <c r="I937" s="218"/>
      <c r="J937" s="218"/>
      <c r="K937" s="218"/>
      <c r="L937" s="218"/>
      <c r="M937" s="218"/>
      <c r="N937" s="344"/>
      <c r="O937" s="344"/>
      <c r="P937" s="344"/>
      <c r="Q937" s="344"/>
      <c r="R937" s="344"/>
      <c r="S937" s="344"/>
    </row>
    <row r="938" spans="3:19" ht="16.5" hidden="1" customHeight="1" x14ac:dyDescent="0.25">
      <c r="C938">
        <v>2</v>
      </c>
      <c r="D938" t="s">
        <v>588</v>
      </c>
      <c r="E938" t="str">
        <f t="shared" si="19"/>
        <v>2RCF</v>
      </c>
      <c r="F938" s="218" t="s">
        <v>597</v>
      </c>
      <c r="G938" s="456"/>
      <c r="H938" s="218"/>
      <c r="I938" s="218"/>
      <c r="J938" s="218"/>
      <c r="K938" s="218"/>
      <c r="L938" s="218"/>
      <c r="M938" s="218"/>
      <c r="N938" s="344"/>
      <c r="O938" s="344"/>
      <c r="P938" s="344"/>
      <c r="Q938" s="344"/>
      <c r="R938" s="344"/>
      <c r="S938" s="344"/>
    </row>
    <row r="939" spans="3:19" ht="16.5" hidden="1" customHeight="1" x14ac:dyDescent="0.25">
      <c r="C939">
        <v>2</v>
      </c>
      <c r="D939" t="s">
        <v>590</v>
      </c>
      <c r="E939" t="str">
        <f t="shared" si="19"/>
        <v>2RCU</v>
      </c>
      <c r="F939" s="218" t="s">
        <v>599</v>
      </c>
      <c r="G939" s="456"/>
      <c r="H939" s="218"/>
      <c r="I939" s="218"/>
      <c r="J939" s="218"/>
      <c r="K939" s="218"/>
      <c r="L939" s="218"/>
      <c r="M939" s="218"/>
      <c r="N939" s="344"/>
      <c r="O939" s="344"/>
      <c r="P939" s="344"/>
      <c r="Q939" s="344"/>
      <c r="R939" s="344"/>
      <c r="S939" s="344"/>
    </row>
    <row r="940" spans="3:19" ht="16.5" hidden="1" customHeight="1" x14ac:dyDescent="0.25">
      <c r="C940">
        <v>2</v>
      </c>
      <c r="D940" t="s">
        <v>592</v>
      </c>
      <c r="E940" t="str">
        <f t="shared" si="19"/>
        <v>2RCX</v>
      </c>
      <c r="F940" s="218" t="s">
        <v>601</v>
      </c>
      <c r="G940" s="456"/>
      <c r="H940" s="218"/>
      <c r="I940" s="218"/>
      <c r="J940" s="218"/>
      <c r="K940" s="218"/>
      <c r="L940" s="218"/>
      <c r="M940" s="218"/>
      <c r="N940" s="344"/>
      <c r="O940" s="344"/>
      <c r="P940" s="344"/>
      <c r="Q940" s="344"/>
      <c r="R940" s="344"/>
      <c r="S940" s="344"/>
    </row>
    <row r="941" spans="3:19" ht="16.5" hidden="1" customHeight="1" x14ac:dyDescent="0.25">
      <c r="C941">
        <v>2</v>
      </c>
      <c r="D941" t="s">
        <v>594</v>
      </c>
      <c r="E941" t="str">
        <f t="shared" si="19"/>
        <v>2RD1</v>
      </c>
      <c r="F941" s="218" t="s">
        <v>603</v>
      </c>
      <c r="G941" s="456"/>
      <c r="H941" s="218"/>
      <c r="I941" s="218"/>
      <c r="J941" s="218"/>
      <c r="K941" s="218"/>
      <c r="L941" s="218"/>
      <c r="M941" s="218"/>
      <c r="N941" s="344"/>
      <c r="O941" s="344"/>
      <c r="P941" s="344"/>
      <c r="Q941" s="344"/>
      <c r="R941" s="344"/>
      <c r="S941" s="344"/>
    </row>
    <row r="942" spans="3:19" ht="16.5" hidden="1" customHeight="1" x14ac:dyDescent="0.25">
      <c r="C942">
        <v>2</v>
      </c>
      <c r="D942" t="s">
        <v>596</v>
      </c>
      <c r="E942" t="str">
        <f t="shared" si="19"/>
        <v>2RD3</v>
      </c>
      <c r="F942" s="218" t="s">
        <v>605</v>
      </c>
      <c r="G942" s="456"/>
      <c r="H942" s="218"/>
      <c r="I942" s="218"/>
      <c r="J942" s="218"/>
      <c r="K942" s="218"/>
      <c r="L942" s="218"/>
      <c r="M942" s="218"/>
      <c r="N942" s="344"/>
      <c r="O942" s="344"/>
      <c r="P942" s="344"/>
      <c r="Q942" s="344"/>
      <c r="R942" s="344"/>
      <c r="S942" s="344"/>
    </row>
    <row r="943" spans="3:19" ht="16.5" hidden="1" customHeight="1" x14ac:dyDescent="0.25">
      <c r="C943">
        <v>2</v>
      </c>
      <c r="D943" t="s">
        <v>598</v>
      </c>
      <c r="E943" t="str">
        <f t="shared" si="19"/>
        <v>2RD7</v>
      </c>
      <c r="F943" s="218" t="s">
        <v>607</v>
      </c>
      <c r="G943" s="456"/>
      <c r="H943" s="218"/>
      <c r="I943" s="218"/>
      <c r="J943" s="218"/>
      <c r="K943" s="218"/>
      <c r="L943" s="218"/>
      <c r="M943" s="218"/>
      <c r="N943" s="344"/>
      <c r="O943" s="344"/>
      <c r="P943" s="344"/>
      <c r="Q943" s="344"/>
      <c r="R943" s="344"/>
      <c r="S943" s="344"/>
    </row>
    <row r="944" spans="3:19" ht="16.5" hidden="1" customHeight="1" x14ac:dyDescent="0.25">
      <c r="C944">
        <v>2</v>
      </c>
      <c r="D944" t="s">
        <v>600</v>
      </c>
      <c r="E944" t="str">
        <f t="shared" si="19"/>
        <v>2RD8</v>
      </c>
      <c r="F944" s="218" t="s">
        <v>609</v>
      </c>
      <c r="G944" s="456"/>
      <c r="H944" s="218"/>
      <c r="I944" s="218"/>
      <c r="J944" s="218"/>
      <c r="K944" s="218"/>
      <c r="L944" s="218"/>
      <c r="M944" s="218"/>
      <c r="N944" s="344"/>
      <c r="O944" s="344"/>
      <c r="P944" s="344"/>
      <c r="Q944" s="344"/>
      <c r="R944" s="344"/>
      <c r="S944" s="344"/>
    </row>
    <row r="945" spans="3:19" ht="16.5" hidden="1" customHeight="1" x14ac:dyDescent="0.25">
      <c r="C945">
        <v>2</v>
      </c>
      <c r="D945" t="s">
        <v>602</v>
      </c>
      <c r="E945" t="str">
        <f t="shared" si="19"/>
        <v>2RDD</v>
      </c>
      <c r="F945" s="218" t="s">
        <v>611</v>
      </c>
      <c r="G945" s="456"/>
      <c r="H945" s="218"/>
      <c r="I945" s="218"/>
      <c r="J945" s="218"/>
      <c r="K945" s="218"/>
      <c r="L945" s="218"/>
      <c r="M945" s="218"/>
      <c r="N945" s="344"/>
      <c r="O945" s="344"/>
      <c r="P945" s="344"/>
      <c r="Q945" s="344"/>
      <c r="R945" s="344"/>
      <c r="S945" s="344"/>
    </row>
    <row r="946" spans="3:19" ht="16.5" hidden="1" customHeight="1" x14ac:dyDescent="0.25">
      <c r="C946">
        <v>2</v>
      </c>
      <c r="D946" t="s">
        <v>604</v>
      </c>
      <c r="E946" t="str">
        <f t="shared" si="19"/>
        <v>2RDE</v>
      </c>
      <c r="F946" s="218" t="s">
        <v>613</v>
      </c>
      <c r="G946" s="456"/>
      <c r="H946" s="218"/>
      <c r="I946" s="218"/>
      <c r="J946" s="218"/>
      <c r="K946" s="218"/>
      <c r="L946" s="218"/>
      <c r="M946" s="218"/>
      <c r="N946" s="344"/>
      <c r="O946" s="344"/>
      <c r="P946" s="344"/>
      <c r="Q946" s="344"/>
      <c r="R946" s="344"/>
      <c r="S946" s="344"/>
    </row>
    <row r="947" spans="3:19" ht="16.5" hidden="1" customHeight="1" x14ac:dyDescent="0.25">
      <c r="C947">
        <v>2</v>
      </c>
      <c r="D947" t="s">
        <v>606</v>
      </c>
      <c r="E947" t="str">
        <f t="shared" si="19"/>
        <v>2RDU</v>
      </c>
      <c r="F947" s="218" t="s">
        <v>615</v>
      </c>
      <c r="G947" s="456"/>
      <c r="H947" s="218"/>
      <c r="I947" s="218"/>
      <c r="J947" s="218"/>
      <c r="K947" s="218"/>
      <c r="L947" s="218"/>
      <c r="M947" s="218"/>
      <c r="N947" s="344"/>
      <c r="O947" s="344"/>
      <c r="P947" s="344"/>
      <c r="Q947" s="344"/>
      <c r="R947" s="344"/>
      <c r="S947" s="344"/>
    </row>
    <row r="948" spans="3:19" ht="16.5" hidden="1" customHeight="1" x14ac:dyDescent="0.25">
      <c r="C948">
        <v>2</v>
      </c>
      <c r="D948" t="s">
        <v>608</v>
      </c>
      <c r="E948" t="str">
        <f t="shared" si="19"/>
        <v>2RDZ</v>
      </c>
      <c r="F948" s="218" t="s">
        <v>617</v>
      </c>
      <c r="G948" s="456"/>
      <c r="H948" s="218"/>
      <c r="I948" s="218"/>
      <c r="J948" s="218"/>
      <c r="K948" s="218"/>
      <c r="L948" s="218"/>
      <c r="M948" s="218"/>
      <c r="N948" s="344"/>
      <c r="O948" s="344"/>
      <c r="P948" s="344"/>
      <c r="Q948" s="344"/>
      <c r="R948" s="344"/>
      <c r="S948" s="344"/>
    </row>
    <row r="949" spans="3:19" ht="16.5" hidden="1" customHeight="1" x14ac:dyDescent="0.25">
      <c r="C949">
        <v>2</v>
      </c>
      <c r="D949" t="s">
        <v>610</v>
      </c>
      <c r="E949" t="str">
        <f t="shared" si="19"/>
        <v>2RE9</v>
      </c>
      <c r="F949" s="218" t="s">
        <v>619</v>
      </c>
      <c r="G949" s="456"/>
      <c r="H949" s="218"/>
      <c r="I949" s="218"/>
      <c r="J949" s="218"/>
      <c r="K949" s="218"/>
      <c r="L949" s="218"/>
      <c r="M949" s="218"/>
      <c r="N949" s="344"/>
      <c r="O949" s="344"/>
      <c r="P949" s="344"/>
      <c r="Q949" s="344"/>
      <c r="R949" s="344"/>
      <c r="S949" s="344"/>
    </row>
    <row r="950" spans="3:19" ht="16.5" hidden="1" customHeight="1" x14ac:dyDescent="0.25">
      <c r="C950">
        <v>2</v>
      </c>
      <c r="D950" t="s">
        <v>612</v>
      </c>
      <c r="E950" t="str">
        <f t="shared" si="19"/>
        <v>2REF</v>
      </c>
      <c r="F950" s="218" t="s">
        <v>621</v>
      </c>
      <c r="G950" s="456"/>
      <c r="H950" s="218"/>
      <c r="I950" s="218"/>
      <c r="J950" s="218"/>
      <c r="K950" s="218"/>
      <c r="L950" s="218"/>
      <c r="M950" s="218"/>
      <c r="N950" s="344"/>
      <c r="O950" s="344"/>
      <c r="P950" s="344"/>
      <c r="Q950" s="344"/>
      <c r="R950" s="344"/>
      <c r="S950" s="344"/>
    </row>
    <row r="951" spans="3:19" ht="16.5" hidden="1" customHeight="1" x14ac:dyDescent="0.25">
      <c r="C951">
        <v>2</v>
      </c>
      <c r="D951" t="s">
        <v>614</v>
      </c>
      <c r="E951" t="str">
        <f t="shared" si="19"/>
        <v>2REM</v>
      </c>
      <c r="F951" s="218" t="s">
        <v>623</v>
      </c>
      <c r="G951" s="456"/>
      <c r="H951" s="218"/>
      <c r="I951" s="218"/>
      <c r="J951" s="218"/>
      <c r="K951" s="218"/>
      <c r="L951" s="218"/>
      <c r="M951" s="218"/>
      <c r="N951" s="344"/>
      <c r="O951" s="344"/>
      <c r="P951" s="344"/>
      <c r="Q951" s="344"/>
      <c r="R951" s="344"/>
      <c r="S951" s="344"/>
    </row>
    <row r="952" spans="3:19" ht="16.5" hidden="1" customHeight="1" x14ac:dyDescent="0.25">
      <c r="C952">
        <v>2</v>
      </c>
      <c r="D952" t="s">
        <v>616</v>
      </c>
      <c r="E952" t="str">
        <f t="shared" si="19"/>
        <v>2REN</v>
      </c>
      <c r="F952" s="218" t="s">
        <v>625</v>
      </c>
      <c r="G952" s="456"/>
      <c r="H952" s="218"/>
      <c r="I952" s="218"/>
      <c r="J952" s="218"/>
      <c r="K952" s="218"/>
      <c r="L952" s="218"/>
      <c r="M952" s="218"/>
      <c r="N952" s="344"/>
      <c r="O952" s="344"/>
      <c r="P952" s="344"/>
      <c r="Q952" s="344"/>
      <c r="R952" s="344"/>
      <c r="S952" s="344"/>
    </row>
    <row r="953" spans="3:19" ht="16.5" hidden="1" customHeight="1" x14ac:dyDescent="0.25">
      <c r="C953">
        <v>2</v>
      </c>
      <c r="D953" t="s">
        <v>618</v>
      </c>
      <c r="E953" t="str">
        <f t="shared" si="19"/>
        <v>2REP</v>
      </c>
      <c r="F953" s="218" t="s">
        <v>627</v>
      </c>
      <c r="G953" s="456"/>
      <c r="H953" s="218"/>
      <c r="I953" s="218"/>
      <c r="J953" s="218"/>
      <c r="K953" s="218"/>
      <c r="L953" s="218"/>
      <c r="M953" s="218"/>
      <c r="N953" s="344"/>
      <c r="O953" s="344"/>
      <c r="P953" s="344"/>
      <c r="Q953" s="344"/>
      <c r="R953" s="344"/>
      <c r="S953" s="344"/>
    </row>
    <row r="954" spans="3:19" ht="16.5" hidden="1" customHeight="1" x14ac:dyDescent="0.25">
      <c r="C954">
        <v>2</v>
      </c>
      <c r="D954" t="s">
        <v>620</v>
      </c>
      <c r="E954" t="str">
        <f t="shared" si="19"/>
        <v>2RET</v>
      </c>
      <c r="F954" s="218" t="s">
        <v>629</v>
      </c>
      <c r="G954" s="456"/>
      <c r="H954" s="218"/>
      <c r="I954" s="218"/>
      <c r="J954" s="218"/>
      <c r="K954" s="218"/>
      <c r="L954" s="218"/>
      <c r="M954" s="218"/>
      <c r="N954" s="344"/>
      <c r="O954" s="344"/>
      <c r="P954" s="344"/>
      <c r="Q954" s="344"/>
      <c r="R954" s="344"/>
      <c r="S954" s="344"/>
    </row>
    <row r="955" spans="3:19" ht="16.5" hidden="1" customHeight="1" x14ac:dyDescent="0.25">
      <c r="C955">
        <v>2</v>
      </c>
      <c r="D955" t="s">
        <v>622</v>
      </c>
      <c r="E955" t="str">
        <f t="shared" si="19"/>
        <v>2RF4</v>
      </c>
      <c r="F955" s="218" t="s">
        <v>631</v>
      </c>
      <c r="G955" s="456"/>
      <c r="H955" s="218"/>
      <c r="I955" s="218"/>
      <c r="J955" s="218"/>
      <c r="K955" s="218"/>
      <c r="L955" s="218"/>
      <c r="M955" s="218"/>
      <c r="N955" s="344"/>
      <c r="O955" s="344"/>
      <c r="P955" s="344"/>
      <c r="Q955" s="344"/>
      <c r="R955" s="344"/>
      <c r="S955" s="344"/>
    </row>
    <row r="956" spans="3:19" ht="16.5" hidden="1" customHeight="1" x14ac:dyDescent="0.25">
      <c r="C956">
        <v>2</v>
      </c>
      <c r="D956" t="s">
        <v>624</v>
      </c>
      <c r="E956" t="str">
        <f t="shared" si="19"/>
        <v>2RFF</v>
      </c>
      <c r="F956" s="218" t="s">
        <v>633</v>
      </c>
      <c r="G956" s="456"/>
      <c r="H956" s="218"/>
      <c r="I956" s="218"/>
      <c r="J956" s="218"/>
      <c r="K956" s="218"/>
      <c r="L956" s="218"/>
      <c r="M956" s="218"/>
      <c r="N956" s="344"/>
      <c r="O956" s="344"/>
      <c r="P956" s="344"/>
      <c r="Q956" s="344"/>
      <c r="R956" s="344"/>
      <c r="S956" s="344"/>
    </row>
    <row r="957" spans="3:19" ht="16.5" hidden="1" customHeight="1" x14ac:dyDescent="0.25">
      <c r="C957">
        <v>2</v>
      </c>
      <c r="D957" t="s">
        <v>626</v>
      </c>
      <c r="E957" t="str">
        <f t="shared" si="19"/>
        <v>2RFR</v>
      </c>
      <c r="F957" s="218" t="s">
        <v>635</v>
      </c>
      <c r="G957" s="456"/>
      <c r="H957" s="218"/>
      <c r="I957" s="218"/>
      <c r="J957" s="218"/>
      <c r="K957" s="218"/>
      <c r="L957" s="218"/>
      <c r="M957" s="218"/>
      <c r="N957" s="344"/>
      <c r="O957" s="344"/>
      <c r="P957" s="344"/>
      <c r="Q957" s="344"/>
      <c r="R957" s="344"/>
      <c r="S957" s="344"/>
    </row>
    <row r="958" spans="3:19" ht="16.5" hidden="1" customHeight="1" x14ac:dyDescent="0.25">
      <c r="C958">
        <v>2</v>
      </c>
      <c r="D958" t="s">
        <v>628</v>
      </c>
      <c r="E958" t="str">
        <f t="shared" si="19"/>
        <v>2RFS</v>
      </c>
      <c r="F958" s="218" t="s">
        <v>637</v>
      </c>
      <c r="G958" s="456"/>
      <c r="H958" s="218"/>
      <c r="I958" s="218"/>
      <c r="J958" s="218"/>
      <c r="K958" s="218"/>
      <c r="L958" s="218"/>
      <c r="M958" s="218"/>
      <c r="N958" s="344"/>
      <c r="O958" s="344"/>
      <c r="P958" s="344"/>
      <c r="Q958" s="344"/>
      <c r="R958" s="344"/>
      <c r="S958" s="344"/>
    </row>
    <row r="959" spans="3:19" ht="16.5" hidden="1" customHeight="1" x14ac:dyDescent="0.25">
      <c r="C959">
        <v>2</v>
      </c>
      <c r="D959" t="s">
        <v>630</v>
      </c>
      <c r="E959" t="str">
        <f t="shared" si="19"/>
        <v>2RFW</v>
      </c>
      <c r="F959" s="218" t="s">
        <v>639</v>
      </c>
      <c r="G959" s="456"/>
      <c r="H959" s="218"/>
      <c r="I959" s="218"/>
      <c r="J959" s="218"/>
      <c r="K959" s="218"/>
      <c r="L959" s="218"/>
      <c r="M959" s="218"/>
      <c r="N959" s="344"/>
      <c r="O959" s="344"/>
      <c r="P959" s="344"/>
      <c r="Q959" s="344"/>
      <c r="R959" s="344"/>
      <c r="S959" s="344"/>
    </row>
    <row r="960" spans="3:19" ht="16.5" hidden="1" customHeight="1" x14ac:dyDescent="0.25">
      <c r="C960">
        <v>2</v>
      </c>
      <c r="D960" t="s">
        <v>632</v>
      </c>
      <c r="E960" t="str">
        <f t="shared" si="19"/>
        <v>2RGC</v>
      </c>
      <c r="F960" s="218" t="s">
        <v>641</v>
      </c>
      <c r="G960" s="456"/>
      <c r="H960" s="218"/>
      <c r="I960" s="218"/>
      <c r="J960" s="218"/>
      <c r="K960" s="218"/>
      <c r="L960" s="218"/>
      <c r="M960" s="218"/>
      <c r="N960" s="344"/>
      <c r="O960" s="344"/>
      <c r="P960" s="344"/>
      <c r="Q960" s="344"/>
      <c r="R960" s="344"/>
      <c r="S960" s="344"/>
    </row>
    <row r="961" spans="3:19" ht="16.5" hidden="1" customHeight="1" x14ac:dyDescent="0.25">
      <c r="C961">
        <v>2</v>
      </c>
      <c r="D961" t="s">
        <v>634</v>
      </c>
      <c r="E961" t="str">
        <f t="shared" si="19"/>
        <v>2RGM</v>
      </c>
      <c r="F961" s="218" t="s">
        <v>643</v>
      </c>
      <c r="G961" s="456"/>
      <c r="H961" s="218"/>
      <c r="I961" s="218"/>
      <c r="J961" s="218"/>
      <c r="K961" s="218"/>
      <c r="L961" s="218"/>
      <c r="M961" s="218"/>
      <c r="N961" s="344"/>
      <c r="O961" s="344"/>
      <c r="P961" s="344"/>
      <c r="Q961" s="344"/>
      <c r="R961" s="344"/>
      <c r="S961" s="344"/>
    </row>
    <row r="962" spans="3:19" ht="16.5" hidden="1" customHeight="1" x14ac:dyDescent="0.25">
      <c r="C962">
        <v>2</v>
      </c>
      <c r="D962" t="s">
        <v>636</v>
      </c>
      <c r="E962" t="str">
        <f t="shared" si="19"/>
        <v>2RGN</v>
      </c>
      <c r="F962" s="218" t="s">
        <v>645</v>
      </c>
      <c r="G962" s="456"/>
      <c r="H962" s="218"/>
      <c r="I962" s="218"/>
      <c r="J962" s="218"/>
      <c r="K962" s="218"/>
      <c r="L962" s="218"/>
      <c r="M962" s="218"/>
      <c r="N962" s="344"/>
      <c r="O962" s="344"/>
      <c r="P962" s="344"/>
      <c r="Q962" s="344"/>
      <c r="R962" s="344"/>
      <c r="S962" s="344"/>
    </row>
    <row r="963" spans="3:19" ht="16.5" hidden="1" customHeight="1" x14ac:dyDescent="0.25">
      <c r="C963">
        <v>2</v>
      </c>
      <c r="D963" t="s">
        <v>638</v>
      </c>
      <c r="E963" t="str">
        <f t="shared" si="19"/>
        <v>2RGP</v>
      </c>
      <c r="F963" s="218" t="s">
        <v>647</v>
      </c>
      <c r="G963" s="456"/>
      <c r="H963" s="218"/>
      <c r="I963" s="218"/>
      <c r="J963" s="218"/>
      <c r="K963" s="218"/>
      <c r="L963" s="218"/>
      <c r="M963" s="218"/>
      <c r="N963" s="344"/>
      <c r="O963" s="344"/>
      <c r="P963" s="344"/>
      <c r="Q963" s="344"/>
      <c r="R963" s="344"/>
      <c r="S963" s="344"/>
    </row>
    <row r="964" spans="3:19" ht="16.5" hidden="1" customHeight="1" x14ac:dyDescent="0.25">
      <c r="C964">
        <v>2</v>
      </c>
      <c r="D964" t="s">
        <v>640</v>
      </c>
      <c r="E964" t="str">
        <f t="shared" si="19"/>
        <v>2RGQ</v>
      </c>
      <c r="F964" s="218" t="s">
        <v>649</v>
      </c>
      <c r="G964" s="456"/>
      <c r="H964" s="218"/>
      <c r="I964" s="218"/>
      <c r="J964" s="218"/>
      <c r="K964" s="218"/>
      <c r="L964" s="218"/>
      <c r="M964" s="218"/>
      <c r="N964" s="344"/>
      <c r="O964" s="344"/>
      <c r="P964" s="344"/>
      <c r="Q964" s="344"/>
      <c r="R964" s="344"/>
      <c r="S964" s="344"/>
    </row>
    <row r="965" spans="3:19" ht="16.5" hidden="1" customHeight="1" x14ac:dyDescent="0.25">
      <c r="C965">
        <v>2</v>
      </c>
      <c r="D965" t="s">
        <v>642</v>
      </c>
      <c r="E965" t="str">
        <f t="shared" si="19"/>
        <v>2RGR</v>
      </c>
      <c r="F965" s="218" t="s">
        <v>651</v>
      </c>
      <c r="G965" s="456"/>
      <c r="H965" s="218"/>
      <c r="I965" s="218"/>
      <c r="J965" s="218"/>
      <c r="K965" s="218"/>
      <c r="L965" s="218"/>
      <c r="M965" s="218"/>
      <c r="N965" s="344"/>
      <c r="O965" s="344"/>
      <c r="P965" s="344"/>
      <c r="Q965" s="344"/>
      <c r="R965" s="344"/>
      <c r="S965" s="344"/>
    </row>
    <row r="966" spans="3:19" ht="16.5" hidden="1" customHeight="1" x14ac:dyDescent="0.25">
      <c r="C966">
        <v>2</v>
      </c>
      <c r="D966" t="s">
        <v>644</v>
      </c>
      <c r="E966" t="str">
        <f t="shared" si="19"/>
        <v>2RGT</v>
      </c>
      <c r="F966" s="218" t="s">
        <v>653</v>
      </c>
      <c r="G966" s="456"/>
      <c r="H966" s="218"/>
      <c r="I966" s="218"/>
      <c r="J966" s="218"/>
      <c r="K966" s="218"/>
      <c r="L966" s="218"/>
      <c r="M966" s="218"/>
      <c r="N966" s="344"/>
      <c r="O966" s="344"/>
      <c r="P966" s="344"/>
      <c r="Q966" s="344"/>
      <c r="R966" s="344"/>
      <c r="S966" s="344"/>
    </row>
    <row r="967" spans="3:19" ht="16.5" hidden="1" customHeight="1" x14ac:dyDescent="0.25">
      <c r="C967">
        <v>2</v>
      </c>
      <c r="D967" t="s">
        <v>646</v>
      </c>
      <c r="E967" t="str">
        <f t="shared" si="19"/>
        <v>2RGZ</v>
      </c>
      <c r="F967" s="218" t="s">
        <v>655</v>
      </c>
      <c r="G967" s="456"/>
      <c r="H967" s="218"/>
      <c r="I967" s="218"/>
      <c r="J967" s="218"/>
      <c r="K967" s="218"/>
      <c r="L967" s="218"/>
      <c r="M967" s="218"/>
      <c r="N967" s="344"/>
      <c r="O967" s="344"/>
      <c r="P967" s="344"/>
      <c r="Q967" s="344"/>
      <c r="R967" s="344"/>
      <c r="S967" s="344"/>
    </row>
    <row r="968" spans="3:19" ht="16.5" hidden="1" customHeight="1" x14ac:dyDescent="0.25">
      <c r="C968">
        <v>2</v>
      </c>
      <c r="D968" t="s">
        <v>648</v>
      </c>
      <c r="E968" t="str">
        <f t="shared" si="19"/>
        <v>2RH5</v>
      </c>
      <c r="F968" s="218" t="s">
        <v>657</v>
      </c>
      <c r="G968" s="456"/>
      <c r="H968" s="218"/>
      <c r="I968" s="218"/>
      <c r="J968" s="218"/>
      <c r="K968" s="218"/>
      <c r="L968" s="218"/>
      <c r="M968" s="218"/>
      <c r="N968" s="344"/>
      <c r="O968" s="344"/>
      <c r="P968" s="344"/>
      <c r="Q968" s="344"/>
      <c r="R968" s="344"/>
      <c r="S968" s="344"/>
    </row>
    <row r="969" spans="3:19" ht="16.5" hidden="1" customHeight="1" x14ac:dyDescent="0.25">
      <c r="C969">
        <v>2</v>
      </c>
      <c r="D969" t="s">
        <v>650</v>
      </c>
      <c r="E969" t="str">
        <f t="shared" si="19"/>
        <v>2RH8</v>
      </c>
      <c r="F969" s="218" t="s">
        <v>659</v>
      </c>
      <c r="G969" s="456"/>
      <c r="H969" s="218"/>
      <c r="I969" s="218"/>
      <c r="J969" s="218"/>
      <c r="K969" s="218"/>
      <c r="L969" s="218"/>
      <c r="M969" s="218"/>
      <c r="N969" s="344"/>
      <c r="O969" s="344"/>
      <c r="P969" s="344"/>
      <c r="Q969" s="344"/>
      <c r="R969" s="344"/>
      <c r="S969" s="344"/>
    </row>
    <row r="970" spans="3:19" ht="16.5" hidden="1" customHeight="1" x14ac:dyDescent="0.25">
      <c r="C970">
        <v>2</v>
      </c>
      <c r="D970" t="s">
        <v>652</v>
      </c>
      <c r="E970" t="str">
        <f t="shared" si="19"/>
        <v>2RHM</v>
      </c>
      <c r="F970" s="218" t="s">
        <v>661</v>
      </c>
      <c r="G970" s="456"/>
      <c r="H970" s="218"/>
      <c r="I970" s="218"/>
      <c r="J970" s="218"/>
      <c r="K970" s="218"/>
      <c r="L970" s="218"/>
      <c r="M970" s="218"/>
      <c r="N970" s="344"/>
      <c r="O970" s="344"/>
      <c r="P970" s="344"/>
      <c r="Q970" s="344"/>
      <c r="R970" s="344"/>
      <c r="S970" s="344"/>
    </row>
    <row r="971" spans="3:19" ht="16.5" hidden="1" customHeight="1" x14ac:dyDescent="0.25">
      <c r="C971">
        <v>2</v>
      </c>
      <c r="D971" t="s">
        <v>654</v>
      </c>
      <c r="E971" t="str">
        <f t="shared" si="19"/>
        <v>2RHQ</v>
      </c>
      <c r="F971" s="218" t="s">
        <v>663</v>
      </c>
      <c r="G971" s="456"/>
      <c r="H971" s="218"/>
      <c r="I971" s="218"/>
      <c r="J971" s="218"/>
      <c r="K971" s="218"/>
      <c r="L971" s="218"/>
      <c r="M971" s="218"/>
      <c r="N971" s="344"/>
      <c r="O971" s="344"/>
      <c r="P971" s="344"/>
      <c r="Q971" s="344"/>
      <c r="R971" s="344"/>
      <c r="S971" s="344"/>
    </row>
    <row r="972" spans="3:19" ht="16.5" hidden="1" customHeight="1" x14ac:dyDescent="0.25">
      <c r="C972">
        <v>2</v>
      </c>
      <c r="D972" t="s">
        <v>656</v>
      </c>
      <c r="E972" t="str">
        <f t="shared" si="19"/>
        <v>2RHU</v>
      </c>
      <c r="F972" s="218" t="s">
        <v>665</v>
      </c>
      <c r="G972" s="456"/>
      <c r="H972" s="218"/>
      <c r="I972" s="218"/>
      <c r="J972" s="218"/>
      <c r="K972" s="218"/>
      <c r="L972" s="218"/>
      <c r="M972" s="218"/>
      <c r="N972" s="344"/>
      <c r="O972" s="344"/>
      <c r="P972" s="344"/>
      <c r="Q972" s="344"/>
      <c r="R972" s="344"/>
      <c r="S972" s="344"/>
    </row>
    <row r="973" spans="3:19" ht="16.5" hidden="1" customHeight="1" x14ac:dyDescent="0.25">
      <c r="C973">
        <v>2</v>
      </c>
      <c r="D973" t="s">
        <v>658</v>
      </c>
      <c r="E973" t="str">
        <f t="shared" si="19"/>
        <v>2RHW</v>
      </c>
      <c r="F973" s="218" t="s">
        <v>667</v>
      </c>
      <c r="G973" s="456"/>
      <c r="H973" s="218"/>
      <c r="I973" s="218"/>
      <c r="J973" s="218"/>
      <c r="K973" s="218"/>
      <c r="L973" s="218"/>
      <c r="M973" s="218"/>
      <c r="N973" s="344"/>
      <c r="O973" s="344"/>
      <c r="P973" s="344"/>
      <c r="Q973" s="344"/>
      <c r="R973" s="344"/>
      <c r="S973" s="344"/>
    </row>
    <row r="974" spans="3:19" ht="16.5" hidden="1" customHeight="1" x14ac:dyDescent="0.25">
      <c r="C974">
        <v>2</v>
      </c>
      <c r="D974" t="s">
        <v>660</v>
      </c>
      <c r="E974" t="str">
        <f t="shared" si="19"/>
        <v>2RJ1</v>
      </c>
      <c r="F974" s="218" t="s">
        <v>669</v>
      </c>
      <c r="G974" s="456"/>
      <c r="H974" s="218"/>
      <c r="I974" s="218"/>
      <c r="J974" s="218"/>
      <c r="K974" s="218"/>
      <c r="L974" s="218"/>
      <c r="M974" s="218"/>
      <c r="N974" s="344"/>
      <c r="O974" s="344"/>
      <c r="P974" s="344"/>
      <c r="Q974" s="344"/>
      <c r="R974" s="344"/>
      <c r="S974" s="344"/>
    </row>
    <row r="975" spans="3:19" ht="16.5" hidden="1" customHeight="1" x14ac:dyDescent="0.25">
      <c r="C975">
        <v>2</v>
      </c>
      <c r="D975" t="s">
        <v>662</v>
      </c>
      <c r="E975" t="str">
        <f t="shared" si="19"/>
        <v>2RJ2</v>
      </c>
      <c r="F975" s="218" t="s">
        <v>671</v>
      </c>
      <c r="G975" s="456"/>
      <c r="H975" s="218"/>
      <c r="I975" s="218"/>
      <c r="J975" s="218"/>
      <c r="K975" s="218"/>
      <c r="L975" s="218"/>
      <c r="M975" s="218"/>
      <c r="N975" s="344"/>
      <c r="O975" s="344"/>
      <c r="P975" s="344"/>
      <c r="Q975" s="344"/>
      <c r="R975" s="344"/>
      <c r="S975" s="344"/>
    </row>
    <row r="976" spans="3:19" ht="16.5" hidden="1" customHeight="1" x14ac:dyDescent="0.25">
      <c r="C976">
        <v>2</v>
      </c>
      <c r="D976" t="s">
        <v>664</v>
      </c>
      <c r="E976" t="str">
        <f t="shared" si="19"/>
        <v>2RJ5</v>
      </c>
      <c r="F976" s="218" t="s">
        <v>673</v>
      </c>
      <c r="G976" s="456"/>
      <c r="H976" s="218"/>
      <c r="I976" s="218"/>
      <c r="J976" s="218"/>
      <c r="K976" s="218"/>
      <c r="L976" s="218"/>
      <c r="M976" s="218"/>
      <c r="N976" s="344"/>
      <c r="O976" s="344"/>
      <c r="P976" s="344"/>
      <c r="Q976" s="344"/>
      <c r="R976" s="344"/>
      <c r="S976" s="344"/>
    </row>
    <row r="977" spans="3:19" ht="16.5" hidden="1" customHeight="1" x14ac:dyDescent="0.25">
      <c r="C977">
        <v>2</v>
      </c>
      <c r="D977" t="s">
        <v>666</v>
      </c>
      <c r="E977" t="str">
        <f t="shared" si="19"/>
        <v>2RJ6</v>
      </c>
      <c r="F977" s="218" t="s">
        <v>675</v>
      </c>
      <c r="G977" s="456"/>
      <c r="H977" s="218"/>
      <c r="I977" s="218"/>
      <c r="J977" s="218"/>
      <c r="K977" s="218"/>
      <c r="L977" s="218"/>
      <c r="M977" s="218"/>
      <c r="N977" s="344"/>
      <c r="O977" s="344"/>
      <c r="P977" s="344"/>
      <c r="Q977" s="344"/>
      <c r="R977" s="344"/>
      <c r="S977" s="344"/>
    </row>
    <row r="978" spans="3:19" ht="16.5" hidden="1" customHeight="1" x14ac:dyDescent="0.25">
      <c r="C978">
        <v>2</v>
      </c>
      <c r="D978" t="s">
        <v>668</v>
      </c>
      <c r="E978" t="str">
        <f t="shared" si="19"/>
        <v>2RJ7</v>
      </c>
      <c r="F978" s="218" t="s">
        <v>677</v>
      </c>
      <c r="G978" s="456"/>
      <c r="H978" s="218"/>
      <c r="I978" s="218"/>
      <c r="J978" s="218"/>
      <c r="K978" s="218"/>
      <c r="L978" s="218"/>
      <c r="M978" s="218"/>
      <c r="N978" s="344"/>
      <c r="O978" s="344"/>
      <c r="P978" s="344"/>
      <c r="Q978" s="344"/>
      <c r="R978" s="344"/>
      <c r="S978" s="344"/>
    </row>
    <row r="979" spans="3:19" ht="16.5" hidden="1" customHeight="1" x14ac:dyDescent="0.25">
      <c r="C979">
        <v>2</v>
      </c>
      <c r="D979" t="s">
        <v>670</v>
      </c>
      <c r="E979" t="str">
        <f t="shared" si="19"/>
        <v>2RJC</v>
      </c>
      <c r="F979" s="218" t="s">
        <v>679</v>
      </c>
      <c r="G979" s="456"/>
      <c r="H979" s="218"/>
      <c r="I979" s="218"/>
      <c r="J979" s="218"/>
      <c r="K979" s="218"/>
      <c r="L979" s="218"/>
      <c r="M979" s="218"/>
      <c r="N979" s="344"/>
      <c r="O979" s="344"/>
      <c r="P979" s="344"/>
      <c r="Q979" s="344"/>
      <c r="R979" s="344"/>
      <c r="S979" s="344"/>
    </row>
    <row r="980" spans="3:19" ht="16.5" hidden="1" customHeight="1" x14ac:dyDescent="0.25">
      <c r="C980">
        <v>2</v>
      </c>
      <c r="D980" t="s">
        <v>672</v>
      </c>
      <c r="E980" t="str">
        <f t="shared" si="19"/>
        <v>2RJD</v>
      </c>
      <c r="F980" s="218" t="s">
        <v>681</v>
      </c>
      <c r="G980" s="456"/>
      <c r="H980" s="218"/>
      <c r="I980" s="218"/>
      <c r="J980" s="218"/>
      <c r="K980" s="218"/>
      <c r="L980" s="218"/>
      <c r="M980" s="218"/>
      <c r="N980" s="344"/>
      <c r="O980" s="344"/>
      <c r="P980" s="344"/>
      <c r="Q980" s="344"/>
      <c r="R980" s="344"/>
      <c r="S980" s="344"/>
    </row>
    <row r="981" spans="3:19" ht="16.5" hidden="1" customHeight="1" x14ac:dyDescent="0.25">
      <c r="C981">
        <v>2</v>
      </c>
      <c r="D981" t="s">
        <v>674</v>
      </c>
      <c r="E981" t="str">
        <f t="shared" si="19"/>
        <v>2RJE</v>
      </c>
      <c r="F981" s="218" t="s">
        <v>683</v>
      </c>
      <c r="G981" s="456"/>
      <c r="H981" s="218"/>
      <c r="I981" s="218"/>
      <c r="J981" s="218"/>
      <c r="K981" s="218"/>
      <c r="L981" s="218"/>
      <c r="M981" s="218"/>
      <c r="N981" s="344"/>
      <c r="O981" s="344"/>
      <c r="P981" s="344"/>
      <c r="Q981" s="344"/>
      <c r="R981" s="344"/>
      <c r="S981" s="344"/>
    </row>
    <row r="982" spans="3:19" ht="16.5" hidden="1" customHeight="1" x14ac:dyDescent="0.25">
      <c r="C982">
        <v>2</v>
      </c>
      <c r="D982" t="s">
        <v>676</v>
      </c>
      <c r="E982" t="str">
        <f t="shared" si="19"/>
        <v>2RJF</v>
      </c>
      <c r="F982" s="218" t="s">
        <v>685</v>
      </c>
      <c r="G982" s="456"/>
      <c r="H982" s="218"/>
      <c r="I982" s="218"/>
      <c r="J982" s="218"/>
      <c r="K982" s="218"/>
      <c r="L982" s="218"/>
      <c r="M982" s="218"/>
      <c r="N982" s="344"/>
      <c r="O982" s="344"/>
      <c r="P982" s="344"/>
      <c r="Q982" s="344"/>
      <c r="R982" s="344"/>
      <c r="S982" s="344"/>
    </row>
    <row r="983" spans="3:19" ht="16.5" hidden="1" customHeight="1" x14ac:dyDescent="0.25">
      <c r="C983">
        <v>2</v>
      </c>
      <c r="D983" t="s">
        <v>678</v>
      </c>
      <c r="E983" t="str">
        <f t="shared" si="19"/>
        <v>2RJL</v>
      </c>
      <c r="F983" s="218" t="s">
        <v>687</v>
      </c>
      <c r="G983" s="456"/>
      <c r="H983" s="218"/>
      <c r="I983" s="218"/>
      <c r="J983" s="218"/>
      <c r="K983" s="218"/>
      <c r="L983" s="218"/>
      <c r="M983" s="218"/>
      <c r="N983" s="344"/>
      <c r="O983" s="344"/>
      <c r="P983" s="344"/>
      <c r="Q983" s="344"/>
      <c r="R983" s="344"/>
      <c r="S983" s="344"/>
    </row>
    <row r="984" spans="3:19" ht="16.5" hidden="1" customHeight="1" x14ac:dyDescent="0.25">
      <c r="C984">
        <v>2</v>
      </c>
      <c r="D984" t="s">
        <v>680</v>
      </c>
      <c r="E984" t="str">
        <f t="shared" si="19"/>
        <v>2RJN</v>
      </c>
      <c r="F984" s="218" t="s">
        <v>689</v>
      </c>
      <c r="G984" s="456"/>
      <c r="H984" s="218"/>
      <c r="I984" s="218"/>
      <c r="J984" s="218"/>
      <c r="K984" s="218"/>
      <c r="L984" s="218"/>
      <c r="M984" s="218"/>
      <c r="N984" s="344"/>
      <c r="O984" s="344"/>
      <c r="P984" s="344"/>
      <c r="Q984" s="344"/>
      <c r="R984" s="344"/>
      <c r="S984" s="344"/>
    </row>
    <row r="985" spans="3:19" ht="16.5" hidden="1" customHeight="1" x14ac:dyDescent="0.25">
      <c r="C985">
        <v>2</v>
      </c>
      <c r="D985" t="s">
        <v>682</v>
      </c>
      <c r="E985" t="str">
        <f t="shared" si="19"/>
        <v>2RJR</v>
      </c>
      <c r="F985" s="218" t="s">
        <v>691</v>
      </c>
      <c r="G985" s="456"/>
      <c r="H985" s="218"/>
      <c r="I985" s="218"/>
      <c r="J985" s="218"/>
      <c r="K985" s="218"/>
      <c r="L985" s="218"/>
      <c r="M985" s="218"/>
      <c r="N985" s="344"/>
      <c r="O985" s="344"/>
      <c r="P985" s="344"/>
      <c r="Q985" s="344"/>
      <c r="R985" s="344"/>
      <c r="S985" s="344"/>
    </row>
    <row r="986" spans="3:19" ht="16.5" hidden="1" customHeight="1" x14ac:dyDescent="0.25">
      <c r="C986">
        <v>2</v>
      </c>
      <c r="D986" t="s">
        <v>684</v>
      </c>
      <c r="E986" t="str">
        <f t="shared" si="19"/>
        <v>2RJZ</v>
      </c>
      <c r="F986" s="218" t="s">
        <v>693</v>
      </c>
      <c r="G986" s="456"/>
      <c r="H986" s="218"/>
      <c r="I986" s="218"/>
      <c r="J986" s="218"/>
      <c r="K986" s="218"/>
      <c r="L986" s="218"/>
      <c r="M986" s="218"/>
      <c r="N986" s="344"/>
      <c r="O986" s="344"/>
      <c r="P986" s="344"/>
      <c r="Q986" s="344"/>
      <c r="R986" s="344"/>
      <c r="S986" s="344"/>
    </row>
    <row r="987" spans="3:19" ht="16.5" hidden="1" customHeight="1" x14ac:dyDescent="0.25">
      <c r="C987">
        <v>2</v>
      </c>
      <c r="D987" t="s">
        <v>686</v>
      </c>
      <c r="E987" t="str">
        <f t="shared" si="19"/>
        <v>2RK5</v>
      </c>
      <c r="F987" s="218" t="s">
        <v>695</v>
      </c>
      <c r="G987" s="456"/>
      <c r="H987" s="218"/>
      <c r="I987" s="218"/>
      <c r="J987" s="218"/>
      <c r="K987" s="218"/>
      <c r="L987" s="218"/>
      <c r="M987" s="218"/>
      <c r="N987" s="344"/>
      <c r="O987" s="344"/>
      <c r="P987" s="344"/>
      <c r="Q987" s="344"/>
      <c r="R987" s="344"/>
      <c r="S987" s="344"/>
    </row>
    <row r="988" spans="3:19" ht="16.5" hidden="1" customHeight="1" x14ac:dyDescent="0.25">
      <c r="C988">
        <v>2</v>
      </c>
      <c r="D988" t="s">
        <v>688</v>
      </c>
      <c r="E988" t="str">
        <f t="shared" si="19"/>
        <v>2RK9</v>
      </c>
      <c r="F988" s="218" t="s">
        <v>697</v>
      </c>
      <c r="G988" s="456"/>
      <c r="H988" s="218"/>
      <c r="I988" s="218"/>
      <c r="J988" s="218"/>
      <c r="K988" s="218"/>
      <c r="L988" s="218"/>
      <c r="M988" s="218"/>
      <c r="N988" s="344"/>
      <c r="O988" s="344"/>
      <c r="P988" s="344"/>
      <c r="Q988" s="344"/>
      <c r="R988" s="344"/>
      <c r="S988" s="344"/>
    </row>
    <row r="989" spans="3:19" ht="16.5" hidden="1" customHeight="1" x14ac:dyDescent="0.25">
      <c r="C989">
        <v>2</v>
      </c>
      <c r="D989" t="s">
        <v>690</v>
      </c>
      <c r="E989" t="str">
        <f t="shared" si="19"/>
        <v>2RKB</v>
      </c>
      <c r="F989" s="218" t="s">
        <v>699</v>
      </c>
      <c r="G989" s="456"/>
      <c r="H989" s="218"/>
      <c r="I989" s="218"/>
      <c r="J989" s="218"/>
      <c r="K989" s="218"/>
      <c r="L989" s="218"/>
      <c r="M989" s="218"/>
      <c r="N989" s="344"/>
      <c r="O989" s="344"/>
      <c r="P989" s="344"/>
      <c r="Q989" s="344"/>
      <c r="R989" s="344"/>
      <c r="S989" s="344"/>
    </row>
    <row r="990" spans="3:19" ht="16.5" hidden="1" customHeight="1" x14ac:dyDescent="0.25">
      <c r="C990">
        <v>2</v>
      </c>
      <c r="D990" t="s">
        <v>692</v>
      </c>
      <c r="E990" t="str">
        <f t="shared" si="19"/>
        <v>2RKE</v>
      </c>
      <c r="F990" s="218" t="s">
        <v>701</v>
      </c>
      <c r="G990" s="456"/>
      <c r="H990" s="218"/>
      <c r="I990" s="218"/>
      <c r="J990" s="218"/>
      <c r="K990" s="218"/>
      <c r="L990" s="218"/>
      <c r="M990" s="218"/>
      <c r="N990" s="344"/>
      <c r="O990" s="344"/>
      <c r="P990" s="344"/>
      <c r="Q990" s="344"/>
      <c r="R990" s="344"/>
      <c r="S990" s="344"/>
    </row>
    <row r="991" spans="3:19" ht="16.5" hidden="1" customHeight="1" x14ac:dyDescent="0.25">
      <c r="C991">
        <v>2</v>
      </c>
      <c r="D991" t="s">
        <v>694</v>
      </c>
      <c r="E991" t="str">
        <f t="shared" si="19"/>
        <v>2RL1</v>
      </c>
      <c r="F991" s="218" t="s">
        <v>703</v>
      </c>
      <c r="G991" s="456"/>
      <c r="H991" s="218"/>
      <c r="I991" s="218"/>
      <c r="J991" s="218"/>
      <c r="K991" s="218"/>
      <c r="L991" s="218"/>
      <c r="M991" s="218"/>
      <c r="N991" s="344"/>
      <c r="O991" s="344"/>
      <c r="P991" s="344"/>
      <c r="Q991" s="344"/>
      <c r="R991" s="344"/>
      <c r="S991" s="344"/>
    </row>
    <row r="992" spans="3:19" ht="16.5" hidden="1" customHeight="1" x14ac:dyDescent="0.25">
      <c r="C992">
        <v>2</v>
      </c>
      <c r="D992" t="s">
        <v>696</v>
      </c>
      <c r="E992" t="str">
        <f t="shared" si="19"/>
        <v>2RL4</v>
      </c>
      <c r="F992" s="218" t="s">
        <v>705</v>
      </c>
      <c r="G992" s="456"/>
      <c r="H992" s="218"/>
      <c r="I992" s="218"/>
      <c r="J992" s="218"/>
      <c r="K992" s="218"/>
      <c r="L992" s="218"/>
      <c r="M992" s="218"/>
      <c r="N992" s="344"/>
      <c r="O992" s="344"/>
      <c r="P992" s="344"/>
      <c r="Q992" s="344"/>
      <c r="R992" s="344"/>
      <c r="S992" s="344"/>
    </row>
    <row r="993" spans="3:19" ht="16.5" hidden="1" customHeight="1" x14ac:dyDescent="0.25">
      <c r="C993">
        <v>2</v>
      </c>
      <c r="D993" t="s">
        <v>698</v>
      </c>
      <c r="E993" t="str">
        <f t="shared" ref="E993:E1056" si="20">C993&amp;D993</f>
        <v>2RLN</v>
      </c>
      <c r="F993" s="218" t="s">
        <v>707</v>
      </c>
      <c r="G993" s="456"/>
      <c r="H993" s="218"/>
      <c r="I993" s="218"/>
      <c r="J993" s="218"/>
      <c r="K993" s="218"/>
      <c r="L993" s="218"/>
      <c r="M993" s="218"/>
      <c r="N993" s="344"/>
      <c r="O993" s="344"/>
      <c r="P993" s="344"/>
      <c r="Q993" s="344"/>
      <c r="R993" s="344"/>
      <c r="S993" s="344"/>
    </row>
    <row r="994" spans="3:19" ht="16.5" hidden="1" customHeight="1" x14ac:dyDescent="0.25">
      <c r="C994">
        <v>2</v>
      </c>
      <c r="D994" t="s">
        <v>700</v>
      </c>
      <c r="E994" t="str">
        <f t="shared" si="20"/>
        <v>2RLQ</v>
      </c>
      <c r="F994" s="218" t="s">
        <v>709</v>
      </c>
      <c r="G994" s="456"/>
      <c r="H994" s="218"/>
      <c r="I994" s="218"/>
      <c r="J994" s="218"/>
      <c r="K994" s="218"/>
      <c r="L994" s="218"/>
      <c r="M994" s="218"/>
      <c r="N994" s="344"/>
      <c r="O994" s="344"/>
      <c r="P994" s="344"/>
      <c r="Q994" s="344"/>
      <c r="R994" s="344"/>
      <c r="S994" s="344"/>
    </row>
    <row r="995" spans="3:19" ht="16.5" hidden="1" customHeight="1" x14ac:dyDescent="0.25">
      <c r="C995">
        <v>2</v>
      </c>
      <c r="D995" t="s">
        <v>702</v>
      </c>
      <c r="E995" t="str">
        <f t="shared" si="20"/>
        <v>2RLT</v>
      </c>
      <c r="F995" s="218" t="s">
        <v>711</v>
      </c>
      <c r="G995" s="456"/>
      <c r="H995" s="218"/>
      <c r="I995" s="218"/>
      <c r="J995" s="218"/>
      <c r="K995" s="218"/>
      <c r="L995" s="218"/>
      <c r="M995" s="218"/>
      <c r="N995" s="344"/>
      <c r="O995" s="344"/>
      <c r="P995" s="344"/>
      <c r="Q995" s="344"/>
      <c r="R995" s="344"/>
      <c r="S995" s="344"/>
    </row>
    <row r="996" spans="3:19" ht="16.5" hidden="1" customHeight="1" x14ac:dyDescent="0.25">
      <c r="C996">
        <v>2</v>
      </c>
      <c r="D996" t="s">
        <v>704</v>
      </c>
      <c r="E996" t="str">
        <f t="shared" si="20"/>
        <v>2RLU</v>
      </c>
      <c r="F996" s="218" t="s">
        <v>713</v>
      </c>
      <c r="G996" s="456"/>
      <c r="H996" s="218"/>
      <c r="I996" s="218"/>
      <c r="J996" s="218"/>
      <c r="K996" s="218"/>
      <c r="L996" s="218"/>
      <c r="M996" s="218"/>
      <c r="N996" s="344"/>
      <c r="O996" s="344"/>
      <c r="P996" s="344"/>
      <c r="Q996" s="344"/>
      <c r="R996" s="344"/>
      <c r="S996" s="344"/>
    </row>
    <row r="997" spans="3:19" ht="16.5" hidden="1" customHeight="1" x14ac:dyDescent="0.25">
      <c r="C997">
        <v>2</v>
      </c>
      <c r="D997" t="s">
        <v>706</v>
      </c>
      <c r="E997" t="str">
        <f t="shared" si="20"/>
        <v>2RM1</v>
      </c>
      <c r="F997" s="218" t="s">
        <v>715</v>
      </c>
      <c r="G997" s="456"/>
      <c r="H997" s="218"/>
      <c r="I997" s="218"/>
      <c r="J997" s="218"/>
      <c r="K997" s="218"/>
      <c r="L997" s="218"/>
      <c r="M997" s="218"/>
      <c r="N997" s="344"/>
      <c r="O997" s="344"/>
      <c r="P997" s="344"/>
      <c r="Q997" s="344"/>
      <c r="R997" s="344"/>
      <c r="S997" s="344"/>
    </row>
    <row r="998" spans="3:19" ht="16.5" hidden="1" customHeight="1" x14ac:dyDescent="0.25">
      <c r="C998">
        <v>2</v>
      </c>
      <c r="D998" t="s">
        <v>708</v>
      </c>
      <c r="E998" t="str">
        <f t="shared" si="20"/>
        <v>2RM2</v>
      </c>
      <c r="F998" s="218" t="s">
        <v>717</v>
      </c>
      <c r="G998" s="456"/>
      <c r="H998" s="218"/>
      <c r="I998" s="218"/>
      <c r="J998" s="218"/>
      <c r="K998" s="218"/>
      <c r="L998" s="218"/>
      <c r="M998" s="218"/>
      <c r="N998" s="344"/>
      <c r="O998" s="344"/>
      <c r="P998" s="344"/>
      <c r="Q998" s="344"/>
      <c r="R998" s="344"/>
      <c r="S998" s="344"/>
    </row>
    <row r="999" spans="3:19" ht="16.5" hidden="1" customHeight="1" x14ac:dyDescent="0.25">
      <c r="C999">
        <v>2</v>
      </c>
      <c r="D999" t="s">
        <v>710</v>
      </c>
      <c r="E999" t="str">
        <f t="shared" si="20"/>
        <v>2RM3</v>
      </c>
      <c r="F999" s="218" t="s">
        <v>719</v>
      </c>
      <c r="G999" s="456"/>
      <c r="H999" s="218"/>
      <c r="I999" s="218"/>
      <c r="J999" s="218"/>
      <c r="K999" s="218"/>
      <c r="L999" s="218"/>
      <c r="M999" s="218"/>
      <c r="N999" s="344"/>
      <c r="O999" s="344"/>
      <c r="P999" s="344"/>
      <c r="Q999" s="344"/>
      <c r="R999" s="344"/>
      <c r="S999" s="344"/>
    </row>
    <row r="1000" spans="3:19" ht="16.5" hidden="1" customHeight="1" x14ac:dyDescent="0.25">
      <c r="C1000">
        <v>2</v>
      </c>
      <c r="D1000" t="s">
        <v>712</v>
      </c>
      <c r="E1000" t="str">
        <f t="shared" si="20"/>
        <v>2RM4</v>
      </c>
      <c r="F1000" s="218" t="s">
        <v>721</v>
      </c>
      <c r="G1000" s="456"/>
      <c r="H1000" s="218"/>
      <c r="I1000" s="218"/>
      <c r="J1000" s="218"/>
      <c r="K1000" s="218"/>
      <c r="L1000" s="218"/>
      <c r="M1000" s="218"/>
      <c r="N1000" s="344"/>
      <c r="O1000" s="344"/>
      <c r="P1000" s="344"/>
      <c r="Q1000" s="344"/>
      <c r="R1000" s="344"/>
      <c r="S1000" s="344"/>
    </row>
    <row r="1001" spans="3:19" ht="16.5" hidden="1" customHeight="1" x14ac:dyDescent="0.25">
      <c r="C1001">
        <v>2</v>
      </c>
      <c r="D1001" t="s">
        <v>714</v>
      </c>
      <c r="E1001" t="str">
        <f t="shared" si="20"/>
        <v>2RMC</v>
      </c>
      <c r="F1001" s="218" t="s">
        <v>723</v>
      </c>
      <c r="G1001" s="456"/>
      <c r="H1001" s="218"/>
      <c r="I1001" s="218"/>
      <c r="J1001" s="218"/>
      <c r="K1001" s="218"/>
      <c r="L1001" s="218"/>
      <c r="M1001" s="218"/>
      <c r="N1001" s="344"/>
      <c r="O1001" s="344"/>
      <c r="P1001" s="344"/>
      <c r="Q1001" s="344"/>
      <c r="R1001" s="344"/>
      <c r="S1001" s="344"/>
    </row>
    <row r="1002" spans="3:19" ht="16.5" hidden="1" customHeight="1" x14ac:dyDescent="0.25">
      <c r="C1002">
        <v>2</v>
      </c>
      <c r="D1002" t="s">
        <v>716</v>
      </c>
      <c r="E1002" t="str">
        <f t="shared" si="20"/>
        <v>2RMP</v>
      </c>
      <c r="F1002" s="218" t="s">
        <v>725</v>
      </c>
      <c r="G1002" s="456"/>
      <c r="H1002" s="218"/>
      <c r="I1002" s="218"/>
      <c r="J1002" s="218"/>
      <c r="K1002" s="218"/>
      <c r="L1002" s="218"/>
      <c r="M1002" s="218"/>
      <c r="N1002" s="344"/>
      <c r="O1002" s="344"/>
      <c r="P1002" s="344"/>
      <c r="Q1002" s="344"/>
      <c r="R1002" s="344"/>
      <c r="S1002" s="344"/>
    </row>
    <row r="1003" spans="3:19" ht="16.5" hidden="1" customHeight="1" x14ac:dyDescent="0.25">
      <c r="C1003">
        <v>2</v>
      </c>
      <c r="D1003" t="s">
        <v>718</v>
      </c>
      <c r="E1003" t="str">
        <f t="shared" si="20"/>
        <v>2RN1</v>
      </c>
      <c r="F1003" s="218" t="s">
        <v>727</v>
      </c>
      <c r="G1003" s="456"/>
      <c r="H1003" s="218"/>
      <c r="I1003" s="218"/>
      <c r="J1003" s="218"/>
      <c r="K1003" s="218"/>
      <c r="L1003" s="218"/>
      <c r="M1003" s="218"/>
      <c r="N1003" s="344"/>
      <c r="O1003" s="344"/>
      <c r="P1003" s="344"/>
      <c r="Q1003" s="344"/>
      <c r="R1003" s="344"/>
      <c r="S1003" s="344"/>
    </row>
    <row r="1004" spans="3:19" ht="16.5" hidden="1" customHeight="1" x14ac:dyDescent="0.25">
      <c r="C1004">
        <v>2</v>
      </c>
      <c r="D1004" t="s">
        <v>720</v>
      </c>
      <c r="E1004" t="str">
        <f t="shared" si="20"/>
        <v>2RN3</v>
      </c>
      <c r="F1004" s="218" t="s">
        <v>729</v>
      </c>
      <c r="G1004" s="456"/>
      <c r="H1004" s="218"/>
      <c r="I1004" s="218"/>
      <c r="J1004" s="218"/>
      <c r="K1004" s="218"/>
      <c r="L1004" s="218"/>
      <c r="M1004" s="218"/>
      <c r="N1004" s="344"/>
      <c r="O1004" s="344"/>
      <c r="P1004" s="344"/>
      <c r="Q1004" s="344"/>
      <c r="R1004" s="344"/>
      <c r="S1004" s="344"/>
    </row>
    <row r="1005" spans="3:19" ht="16.5" hidden="1" customHeight="1" x14ac:dyDescent="0.25">
      <c r="C1005">
        <v>2</v>
      </c>
      <c r="D1005" t="s">
        <v>722</v>
      </c>
      <c r="E1005" t="str">
        <f t="shared" si="20"/>
        <v>2RN5</v>
      </c>
      <c r="F1005" s="218" t="s">
        <v>731</v>
      </c>
      <c r="G1005" s="456"/>
      <c r="H1005" s="218"/>
      <c r="I1005" s="218"/>
      <c r="J1005" s="218"/>
      <c r="K1005" s="218"/>
      <c r="L1005" s="218"/>
      <c r="M1005" s="218"/>
      <c r="N1005" s="344"/>
      <c r="O1005" s="344"/>
      <c r="P1005" s="344"/>
      <c r="Q1005" s="344"/>
      <c r="R1005" s="344"/>
      <c r="S1005" s="344"/>
    </row>
    <row r="1006" spans="3:19" ht="16.5" hidden="1" customHeight="1" x14ac:dyDescent="0.25">
      <c r="C1006">
        <v>2</v>
      </c>
      <c r="D1006" t="s">
        <v>724</v>
      </c>
      <c r="E1006" t="str">
        <f t="shared" si="20"/>
        <v>2RN7</v>
      </c>
      <c r="F1006" s="218" t="s">
        <v>733</v>
      </c>
      <c r="G1006" s="456"/>
      <c r="H1006" s="218"/>
      <c r="I1006" s="218"/>
      <c r="J1006" s="218"/>
      <c r="K1006" s="218"/>
      <c r="L1006" s="218"/>
      <c r="M1006" s="218"/>
      <c r="N1006" s="344"/>
      <c r="O1006" s="344"/>
      <c r="P1006" s="344"/>
      <c r="Q1006" s="344"/>
      <c r="R1006" s="344"/>
      <c r="S1006" s="344"/>
    </row>
    <row r="1007" spans="3:19" ht="16.5" hidden="1" customHeight="1" x14ac:dyDescent="0.25">
      <c r="C1007">
        <v>2</v>
      </c>
      <c r="D1007" t="s">
        <v>726</v>
      </c>
      <c r="E1007" t="str">
        <f t="shared" si="20"/>
        <v>2RNA</v>
      </c>
      <c r="F1007" s="218" t="s">
        <v>735</v>
      </c>
      <c r="G1007" s="456"/>
      <c r="H1007" s="218"/>
      <c r="I1007" s="218"/>
      <c r="J1007" s="218"/>
      <c r="K1007" s="218"/>
      <c r="L1007" s="218"/>
      <c r="M1007" s="218"/>
      <c r="N1007" s="344"/>
      <c r="O1007" s="344"/>
      <c r="P1007" s="344"/>
      <c r="Q1007" s="344"/>
      <c r="R1007" s="344"/>
      <c r="S1007" s="344"/>
    </row>
    <row r="1008" spans="3:19" ht="16.5" hidden="1" customHeight="1" x14ac:dyDescent="0.25">
      <c r="C1008">
        <v>2</v>
      </c>
      <c r="D1008" t="s">
        <v>728</v>
      </c>
      <c r="E1008" t="str">
        <f t="shared" si="20"/>
        <v>2RNH</v>
      </c>
      <c r="F1008" s="218" t="s">
        <v>737</v>
      </c>
      <c r="G1008" s="456"/>
      <c r="H1008" s="218"/>
      <c r="I1008" s="218"/>
      <c r="J1008" s="218"/>
      <c r="K1008" s="218"/>
      <c r="L1008" s="218"/>
      <c r="M1008" s="218"/>
      <c r="N1008" s="344"/>
      <c r="O1008" s="344"/>
      <c r="P1008" s="344"/>
      <c r="Q1008" s="344"/>
      <c r="R1008" s="344"/>
      <c r="S1008" s="344"/>
    </row>
    <row r="1009" spans="3:19" ht="16.5" hidden="1" customHeight="1" x14ac:dyDescent="0.25">
      <c r="C1009">
        <v>2</v>
      </c>
      <c r="D1009" t="s">
        <v>730</v>
      </c>
      <c r="E1009" t="str">
        <f t="shared" si="20"/>
        <v>2RNJ</v>
      </c>
      <c r="F1009" s="218" t="s">
        <v>739</v>
      </c>
      <c r="G1009" s="456"/>
      <c r="H1009" s="218"/>
      <c r="I1009" s="218"/>
      <c r="J1009" s="218"/>
      <c r="K1009" s="218"/>
      <c r="L1009" s="218"/>
      <c r="M1009" s="218"/>
      <c r="N1009" s="344"/>
      <c r="O1009" s="344"/>
      <c r="P1009" s="344"/>
      <c r="Q1009" s="344"/>
      <c r="R1009" s="344"/>
      <c r="S1009" s="344"/>
    </row>
    <row r="1010" spans="3:19" ht="16.5" hidden="1" customHeight="1" x14ac:dyDescent="0.25">
      <c r="C1010">
        <v>2</v>
      </c>
      <c r="D1010" t="s">
        <v>732</v>
      </c>
      <c r="E1010" t="str">
        <f t="shared" si="20"/>
        <v>2RNL</v>
      </c>
      <c r="F1010" s="218" t="s">
        <v>741</v>
      </c>
      <c r="G1010" s="456"/>
      <c r="H1010" s="218"/>
      <c r="I1010" s="218"/>
      <c r="J1010" s="218"/>
      <c r="K1010" s="218"/>
      <c r="L1010" s="218"/>
      <c r="M1010" s="218"/>
      <c r="N1010" s="344"/>
      <c r="O1010" s="344"/>
      <c r="P1010" s="344"/>
      <c r="Q1010" s="344"/>
      <c r="R1010" s="344"/>
      <c r="S1010" s="344"/>
    </row>
    <row r="1011" spans="3:19" ht="16.5" hidden="1" customHeight="1" x14ac:dyDescent="0.25">
      <c r="C1011">
        <v>2</v>
      </c>
      <c r="D1011" t="s">
        <v>734</v>
      </c>
      <c r="E1011" t="str">
        <f t="shared" si="20"/>
        <v>2RNN</v>
      </c>
      <c r="F1011" s="218" t="s">
        <v>743</v>
      </c>
      <c r="G1011" s="456"/>
      <c r="H1011" s="218"/>
      <c r="I1011" s="218"/>
      <c r="J1011" s="218"/>
      <c r="K1011" s="218"/>
      <c r="L1011" s="218"/>
      <c r="M1011" s="218"/>
      <c r="N1011" s="344"/>
      <c r="O1011" s="344"/>
      <c r="P1011" s="344"/>
      <c r="Q1011" s="344"/>
      <c r="R1011" s="344"/>
      <c r="S1011" s="344"/>
    </row>
    <row r="1012" spans="3:19" ht="16.5" hidden="1" customHeight="1" x14ac:dyDescent="0.25">
      <c r="C1012">
        <v>2</v>
      </c>
      <c r="D1012" t="s">
        <v>736</v>
      </c>
      <c r="E1012" t="str">
        <f t="shared" si="20"/>
        <v>2RNQ</v>
      </c>
      <c r="F1012" s="218" t="s">
        <v>745</v>
      </c>
      <c r="G1012" s="456"/>
      <c r="H1012" s="218"/>
      <c r="I1012" s="218"/>
      <c r="J1012" s="218"/>
      <c r="K1012" s="218"/>
      <c r="L1012" s="218"/>
      <c r="M1012" s="218"/>
      <c r="N1012" s="344"/>
      <c r="O1012" s="344"/>
      <c r="P1012" s="344"/>
      <c r="Q1012" s="344"/>
      <c r="R1012" s="344"/>
      <c r="S1012" s="344"/>
    </row>
    <row r="1013" spans="3:19" ht="16.5" customHeight="1" x14ac:dyDescent="0.25">
      <c r="C1013">
        <v>2</v>
      </c>
      <c r="D1013" t="s">
        <v>738</v>
      </c>
      <c r="E1013" t="str">
        <f t="shared" si="20"/>
        <v>2RNS</v>
      </c>
      <c r="F1013" s="218" t="s">
        <v>747</v>
      </c>
      <c r="G1013" s="456"/>
      <c r="H1013" s="218">
        <v>11</v>
      </c>
      <c r="I1013" s="218">
        <v>12</v>
      </c>
      <c r="J1013" s="218">
        <v>11</v>
      </c>
      <c r="K1013" s="218">
        <v>11</v>
      </c>
      <c r="L1013" s="218">
        <v>11</v>
      </c>
      <c r="M1013" s="218">
        <v>11</v>
      </c>
      <c r="N1013" s="344">
        <v>12</v>
      </c>
      <c r="O1013" s="344">
        <v>13</v>
      </c>
      <c r="P1013" s="344">
        <v>11</v>
      </c>
      <c r="Q1013" s="344">
        <v>11</v>
      </c>
      <c r="R1013" s="344">
        <v>11</v>
      </c>
      <c r="S1013" s="344">
        <v>12</v>
      </c>
    </row>
    <row r="1014" spans="3:19" ht="16.5" hidden="1" customHeight="1" x14ac:dyDescent="0.25">
      <c r="C1014">
        <v>2</v>
      </c>
      <c r="D1014" t="s">
        <v>740</v>
      </c>
      <c r="E1014" t="str">
        <f t="shared" si="20"/>
        <v>2RNZ</v>
      </c>
      <c r="F1014" s="218" t="s">
        <v>749</v>
      </c>
      <c r="G1014" s="456"/>
      <c r="H1014" s="218"/>
      <c r="I1014" s="218"/>
      <c r="J1014" s="218"/>
      <c r="K1014" s="218"/>
      <c r="L1014" s="218"/>
      <c r="M1014" s="218"/>
      <c r="N1014" s="344"/>
      <c r="O1014" s="344"/>
      <c r="P1014" s="344"/>
      <c r="Q1014" s="344"/>
      <c r="R1014" s="344"/>
      <c r="S1014" s="344"/>
    </row>
    <row r="1015" spans="3:19" ht="16.5" hidden="1" customHeight="1" x14ac:dyDescent="0.25">
      <c r="C1015">
        <v>2</v>
      </c>
      <c r="D1015" t="s">
        <v>742</v>
      </c>
      <c r="E1015" t="str">
        <f t="shared" si="20"/>
        <v>2RP4</v>
      </c>
      <c r="F1015" s="218" t="s">
        <v>751</v>
      </c>
      <c r="G1015" s="456"/>
      <c r="H1015" s="218"/>
      <c r="I1015" s="218"/>
      <c r="J1015" s="218"/>
      <c r="K1015" s="218"/>
      <c r="L1015" s="218"/>
      <c r="M1015" s="218"/>
      <c r="N1015" s="344"/>
      <c r="O1015" s="344"/>
      <c r="P1015" s="344"/>
      <c r="Q1015" s="344"/>
      <c r="R1015" s="344"/>
      <c r="S1015" s="344"/>
    </row>
    <row r="1016" spans="3:19" ht="16.5" hidden="1" customHeight="1" x14ac:dyDescent="0.25">
      <c r="C1016">
        <v>2</v>
      </c>
      <c r="D1016" t="s">
        <v>744</v>
      </c>
      <c r="E1016" t="str">
        <f t="shared" si="20"/>
        <v>2RP5</v>
      </c>
      <c r="F1016" s="218" t="s">
        <v>753</v>
      </c>
      <c r="G1016" s="456"/>
      <c r="H1016" s="218"/>
      <c r="I1016" s="218"/>
      <c r="J1016" s="218"/>
      <c r="K1016" s="218"/>
      <c r="L1016" s="218"/>
      <c r="M1016" s="218"/>
      <c r="N1016" s="344"/>
      <c r="O1016" s="344"/>
      <c r="P1016" s="344"/>
      <c r="Q1016" s="344"/>
      <c r="R1016" s="344"/>
      <c r="S1016" s="344"/>
    </row>
    <row r="1017" spans="3:19" ht="16.5" hidden="1" customHeight="1" x14ac:dyDescent="0.25">
      <c r="C1017">
        <v>2</v>
      </c>
      <c r="D1017" t="s">
        <v>746</v>
      </c>
      <c r="E1017" t="str">
        <f t="shared" si="20"/>
        <v>2RP6</v>
      </c>
      <c r="F1017" s="218" t="s">
        <v>755</v>
      </c>
      <c r="G1017" s="456"/>
      <c r="H1017" s="218"/>
      <c r="I1017" s="218"/>
      <c r="J1017" s="218"/>
      <c r="K1017" s="218"/>
      <c r="L1017" s="218"/>
      <c r="M1017" s="218"/>
      <c r="N1017" s="344"/>
      <c r="O1017" s="344"/>
      <c r="P1017" s="344"/>
      <c r="Q1017" s="344"/>
      <c r="R1017" s="344"/>
      <c r="S1017" s="344"/>
    </row>
    <row r="1018" spans="3:19" ht="16.5" hidden="1" customHeight="1" x14ac:dyDescent="0.25">
      <c r="C1018">
        <v>2</v>
      </c>
      <c r="D1018" t="s">
        <v>748</v>
      </c>
      <c r="E1018" t="str">
        <f t="shared" si="20"/>
        <v>2RPA</v>
      </c>
      <c r="F1018" s="218" t="s">
        <v>757</v>
      </c>
      <c r="G1018" s="456"/>
      <c r="H1018" s="218"/>
      <c r="I1018" s="218"/>
      <c r="J1018" s="218"/>
      <c r="K1018" s="218"/>
      <c r="L1018" s="218"/>
      <c r="M1018" s="218"/>
      <c r="N1018" s="344"/>
      <c r="O1018" s="344"/>
      <c r="P1018" s="344"/>
      <c r="Q1018" s="344"/>
      <c r="R1018" s="344"/>
      <c r="S1018" s="344"/>
    </row>
    <row r="1019" spans="3:19" ht="16.5" hidden="1" customHeight="1" x14ac:dyDescent="0.25">
      <c r="C1019">
        <v>2</v>
      </c>
      <c r="D1019" t="s">
        <v>750</v>
      </c>
      <c r="E1019" t="str">
        <f t="shared" si="20"/>
        <v>2RPC</v>
      </c>
      <c r="F1019" s="218" t="s">
        <v>759</v>
      </c>
      <c r="G1019" s="456"/>
      <c r="H1019" s="218"/>
      <c r="I1019" s="218"/>
      <c r="J1019" s="218"/>
      <c r="K1019" s="218"/>
      <c r="L1019" s="218"/>
      <c r="M1019" s="218"/>
      <c r="N1019" s="344"/>
      <c r="O1019" s="344"/>
      <c r="P1019" s="344"/>
      <c r="Q1019" s="344"/>
      <c r="R1019" s="344"/>
      <c r="S1019" s="344"/>
    </row>
    <row r="1020" spans="3:19" ht="16.5" hidden="1" customHeight="1" x14ac:dyDescent="0.25">
      <c r="C1020">
        <v>2</v>
      </c>
      <c r="D1020" t="s">
        <v>752</v>
      </c>
      <c r="E1020" t="str">
        <f t="shared" si="20"/>
        <v>2RPL</v>
      </c>
      <c r="F1020" s="218" t="s">
        <v>761</v>
      </c>
      <c r="G1020" s="456"/>
      <c r="H1020" s="218"/>
      <c r="I1020" s="218"/>
      <c r="J1020" s="218"/>
      <c r="K1020" s="218"/>
      <c r="L1020" s="218"/>
      <c r="M1020" s="218"/>
      <c r="N1020" s="344"/>
      <c r="O1020" s="344"/>
      <c r="P1020" s="344"/>
      <c r="Q1020" s="344"/>
      <c r="R1020" s="344"/>
      <c r="S1020" s="344"/>
    </row>
    <row r="1021" spans="3:19" ht="16.5" hidden="1" customHeight="1" x14ac:dyDescent="0.25">
      <c r="C1021">
        <v>2</v>
      </c>
      <c r="D1021" t="s">
        <v>754</v>
      </c>
      <c r="E1021" t="str">
        <f t="shared" si="20"/>
        <v>2RPR</v>
      </c>
      <c r="F1021" s="218" t="s">
        <v>763</v>
      </c>
      <c r="G1021" s="456"/>
      <c r="H1021" s="218"/>
      <c r="I1021" s="218"/>
      <c r="J1021" s="218"/>
      <c r="K1021" s="218"/>
      <c r="L1021" s="218"/>
      <c r="M1021" s="218"/>
      <c r="N1021" s="344"/>
      <c r="O1021" s="344"/>
      <c r="P1021" s="344"/>
      <c r="Q1021" s="344"/>
      <c r="R1021" s="344"/>
      <c r="S1021" s="344"/>
    </row>
    <row r="1022" spans="3:19" ht="16.5" hidden="1" customHeight="1" x14ac:dyDescent="0.25">
      <c r="C1022">
        <v>2</v>
      </c>
      <c r="D1022" t="s">
        <v>756</v>
      </c>
      <c r="E1022" t="str">
        <f t="shared" si="20"/>
        <v>2RPY</v>
      </c>
      <c r="F1022" s="218" t="s">
        <v>765</v>
      </c>
      <c r="G1022" s="456"/>
      <c r="H1022" s="218"/>
      <c r="I1022" s="218"/>
      <c r="J1022" s="218"/>
      <c r="K1022" s="218"/>
      <c r="L1022" s="218"/>
      <c r="M1022" s="218"/>
      <c r="N1022" s="344"/>
      <c r="O1022" s="344"/>
      <c r="P1022" s="344"/>
      <c r="Q1022" s="344"/>
      <c r="R1022" s="344"/>
      <c r="S1022" s="344"/>
    </row>
    <row r="1023" spans="3:19" ht="16.5" hidden="1" customHeight="1" x14ac:dyDescent="0.25">
      <c r="C1023">
        <v>2</v>
      </c>
      <c r="D1023" t="s">
        <v>758</v>
      </c>
      <c r="E1023" t="str">
        <f t="shared" si="20"/>
        <v>2RQ3</v>
      </c>
      <c r="F1023" s="218" t="s">
        <v>767</v>
      </c>
      <c r="G1023" s="456"/>
      <c r="H1023" s="218"/>
      <c r="I1023" s="218"/>
      <c r="J1023" s="218"/>
      <c r="K1023" s="218"/>
      <c r="L1023" s="218"/>
      <c r="M1023" s="218"/>
      <c r="N1023" s="344"/>
      <c r="O1023" s="344"/>
      <c r="P1023" s="344"/>
      <c r="Q1023" s="344"/>
      <c r="R1023" s="344"/>
      <c r="S1023" s="344"/>
    </row>
    <row r="1024" spans="3:19" ht="16.5" hidden="1" customHeight="1" x14ac:dyDescent="0.25">
      <c r="C1024">
        <v>2</v>
      </c>
      <c r="D1024" t="s">
        <v>760</v>
      </c>
      <c r="E1024" t="str">
        <f t="shared" si="20"/>
        <v>2RQ6</v>
      </c>
      <c r="F1024" s="218" t="s">
        <v>769</v>
      </c>
      <c r="G1024" s="456"/>
      <c r="H1024" s="218"/>
      <c r="I1024" s="218"/>
      <c r="J1024" s="218"/>
      <c r="K1024" s="218"/>
      <c r="L1024" s="218"/>
      <c r="M1024" s="218"/>
      <c r="N1024" s="344"/>
      <c r="O1024" s="344"/>
      <c r="P1024" s="344"/>
      <c r="Q1024" s="344"/>
      <c r="R1024" s="344"/>
      <c r="S1024" s="344"/>
    </row>
    <row r="1025" spans="3:19" ht="16.5" hidden="1" customHeight="1" x14ac:dyDescent="0.25">
      <c r="C1025">
        <v>2</v>
      </c>
      <c r="D1025" t="s">
        <v>762</v>
      </c>
      <c r="E1025" t="str">
        <f t="shared" si="20"/>
        <v>2RQ8</v>
      </c>
      <c r="F1025" s="218" t="s">
        <v>771</v>
      </c>
      <c r="G1025" s="456"/>
      <c r="H1025" s="218"/>
      <c r="I1025" s="218"/>
      <c r="J1025" s="218"/>
      <c r="K1025" s="218"/>
      <c r="L1025" s="218"/>
      <c r="M1025" s="218"/>
      <c r="N1025" s="344"/>
      <c r="O1025" s="344"/>
      <c r="P1025" s="344"/>
      <c r="Q1025" s="344"/>
      <c r="R1025" s="344"/>
      <c r="S1025" s="344"/>
    </row>
    <row r="1026" spans="3:19" ht="16.5" hidden="1" customHeight="1" x14ac:dyDescent="0.25">
      <c r="C1026">
        <v>2</v>
      </c>
      <c r="D1026" t="s">
        <v>764</v>
      </c>
      <c r="E1026" t="str">
        <f t="shared" si="20"/>
        <v>2RQM</v>
      </c>
      <c r="F1026" s="218" t="s">
        <v>773</v>
      </c>
      <c r="G1026" s="456"/>
      <c r="H1026" s="218"/>
      <c r="I1026" s="218"/>
      <c r="J1026" s="218"/>
      <c r="K1026" s="218"/>
      <c r="L1026" s="218"/>
      <c r="M1026" s="218"/>
      <c r="N1026" s="344"/>
      <c r="O1026" s="344"/>
      <c r="P1026" s="344"/>
      <c r="Q1026" s="344"/>
      <c r="R1026" s="344"/>
      <c r="S1026" s="344"/>
    </row>
    <row r="1027" spans="3:19" ht="16.5" hidden="1" customHeight="1" x14ac:dyDescent="0.25">
      <c r="C1027">
        <v>2</v>
      </c>
      <c r="D1027" t="s">
        <v>766</v>
      </c>
      <c r="E1027" t="str">
        <f t="shared" si="20"/>
        <v>2RQN</v>
      </c>
      <c r="F1027" s="218" t="s">
        <v>775</v>
      </c>
      <c r="G1027" s="456"/>
      <c r="H1027" s="218"/>
      <c r="I1027" s="218"/>
      <c r="J1027" s="218"/>
      <c r="K1027" s="218"/>
      <c r="L1027" s="218"/>
      <c r="M1027" s="218"/>
      <c r="N1027" s="344"/>
      <c r="O1027" s="344"/>
      <c r="P1027" s="344"/>
      <c r="Q1027" s="344"/>
      <c r="R1027" s="344"/>
      <c r="S1027" s="344"/>
    </row>
    <row r="1028" spans="3:19" ht="16.5" hidden="1" customHeight="1" x14ac:dyDescent="0.25">
      <c r="C1028">
        <v>2</v>
      </c>
      <c r="D1028" t="s">
        <v>768</v>
      </c>
      <c r="E1028" t="str">
        <f t="shared" si="20"/>
        <v>2RQQ</v>
      </c>
      <c r="F1028" s="218" t="s">
        <v>777</v>
      </c>
      <c r="G1028" s="456"/>
      <c r="H1028" s="218"/>
      <c r="I1028" s="218"/>
      <c r="J1028" s="218"/>
      <c r="K1028" s="218"/>
      <c r="L1028" s="218"/>
      <c r="M1028" s="218"/>
      <c r="N1028" s="344"/>
      <c r="O1028" s="344"/>
      <c r="P1028" s="344"/>
      <c r="Q1028" s="344"/>
      <c r="R1028" s="344"/>
      <c r="S1028" s="344"/>
    </row>
    <row r="1029" spans="3:19" ht="16.5" hidden="1" customHeight="1" x14ac:dyDescent="0.25">
      <c r="C1029">
        <v>2</v>
      </c>
      <c r="D1029" t="s">
        <v>770</v>
      </c>
      <c r="E1029" t="str">
        <f t="shared" si="20"/>
        <v>2RQW</v>
      </c>
      <c r="F1029" s="218" t="s">
        <v>779</v>
      </c>
      <c r="G1029" s="456"/>
      <c r="H1029" s="218"/>
      <c r="I1029" s="218"/>
      <c r="J1029" s="218"/>
      <c r="K1029" s="218"/>
      <c r="L1029" s="218"/>
      <c r="M1029" s="218"/>
      <c r="N1029" s="344"/>
      <c r="O1029" s="344"/>
      <c r="P1029" s="344"/>
      <c r="Q1029" s="344"/>
      <c r="R1029" s="344"/>
      <c r="S1029" s="344"/>
    </row>
    <row r="1030" spans="3:19" ht="16.5" hidden="1" customHeight="1" x14ac:dyDescent="0.25">
      <c r="C1030">
        <v>2</v>
      </c>
      <c r="D1030" t="s">
        <v>772</v>
      </c>
      <c r="E1030" t="str">
        <f t="shared" si="20"/>
        <v>2RQX</v>
      </c>
      <c r="F1030" s="218" t="s">
        <v>781</v>
      </c>
      <c r="G1030" s="456"/>
      <c r="H1030" s="218"/>
      <c r="I1030" s="218"/>
      <c r="J1030" s="218"/>
      <c r="K1030" s="218"/>
      <c r="L1030" s="218"/>
      <c r="M1030" s="218"/>
      <c r="N1030" s="344"/>
      <c r="O1030" s="344"/>
      <c r="P1030" s="344"/>
      <c r="Q1030" s="344"/>
      <c r="R1030" s="344"/>
      <c r="S1030" s="344"/>
    </row>
    <row r="1031" spans="3:19" ht="16.5" hidden="1" customHeight="1" x14ac:dyDescent="0.25">
      <c r="C1031">
        <v>2</v>
      </c>
      <c r="D1031" t="s">
        <v>774</v>
      </c>
      <c r="E1031" t="str">
        <f t="shared" si="20"/>
        <v>2RR1</v>
      </c>
      <c r="F1031" s="218" t="s">
        <v>783</v>
      </c>
      <c r="G1031" s="456"/>
      <c r="H1031" s="218"/>
      <c r="I1031" s="218"/>
      <c r="J1031" s="218"/>
      <c r="K1031" s="218"/>
      <c r="L1031" s="218"/>
      <c r="M1031" s="218"/>
      <c r="N1031" s="344"/>
      <c r="O1031" s="344"/>
      <c r="P1031" s="344"/>
      <c r="Q1031" s="344"/>
      <c r="R1031" s="344"/>
      <c r="S1031" s="344"/>
    </row>
    <row r="1032" spans="3:19" ht="16.5" hidden="1" customHeight="1" x14ac:dyDescent="0.25">
      <c r="C1032">
        <v>2</v>
      </c>
      <c r="D1032" t="s">
        <v>776</v>
      </c>
      <c r="E1032" t="str">
        <f t="shared" si="20"/>
        <v>2RR7</v>
      </c>
      <c r="F1032" s="218" t="s">
        <v>785</v>
      </c>
      <c r="G1032" s="456"/>
      <c r="H1032" s="218"/>
      <c r="I1032" s="218"/>
      <c r="J1032" s="218"/>
      <c r="K1032" s="218"/>
      <c r="L1032" s="218"/>
      <c r="M1032" s="218"/>
      <c r="N1032" s="344"/>
      <c r="O1032" s="344"/>
      <c r="P1032" s="344"/>
      <c r="Q1032" s="344"/>
      <c r="R1032" s="344"/>
      <c r="S1032" s="344"/>
    </row>
    <row r="1033" spans="3:19" ht="16.5" hidden="1" customHeight="1" x14ac:dyDescent="0.25">
      <c r="C1033">
        <v>2</v>
      </c>
      <c r="D1033" t="s">
        <v>778</v>
      </c>
      <c r="E1033" t="str">
        <f t="shared" si="20"/>
        <v>2RR8</v>
      </c>
      <c r="F1033" s="218" t="s">
        <v>787</v>
      </c>
      <c r="G1033" s="456"/>
      <c r="H1033" s="218"/>
      <c r="I1033" s="218"/>
      <c r="J1033" s="218"/>
      <c r="K1033" s="218"/>
      <c r="L1033" s="218"/>
      <c r="M1033" s="218"/>
      <c r="N1033" s="344"/>
      <c r="O1033" s="344"/>
      <c r="P1033" s="344"/>
      <c r="Q1033" s="344"/>
      <c r="R1033" s="344"/>
      <c r="S1033" s="344"/>
    </row>
    <row r="1034" spans="3:19" ht="16.5" hidden="1" customHeight="1" x14ac:dyDescent="0.25">
      <c r="C1034">
        <v>2</v>
      </c>
      <c r="D1034" t="s">
        <v>780</v>
      </c>
      <c r="E1034" t="str">
        <f t="shared" si="20"/>
        <v>2RRF</v>
      </c>
      <c r="F1034" s="218" t="s">
        <v>789</v>
      </c>
      <c r="G1034" s="456"/>
      <c r="H1034" s="218"/>
      <c r="I1034" s="218"/>
      <c r="J1034" s="218"/>
      <c r="K1034" s="218"/>
      <c r="L1034" s="218"/>
      <c r="M1034" s="218"/>
      <c r="N1034" s="344"/>
      <c r="O1034" s="344"/>
      <c r="P1034" s="344"/>
      <c r="Q1034" s="344"/>
      <c r="R1034" s="344"/>
      <c r="S1034" s="344"/>
    </row>
    <row r="1035" spans="3:19" ht="16.5" hidden="1" customHeight="1" x14ac:dyDescent="0.25">
      <c r="C1035">
        <v>2</v>
      </c>
      <c r="D1035" t="s">
        <v>782</v>
      </c>
      <c r="E1035" t="str">
        <f t="shared" si="20"/>
        <v>2RRJ</v>
      </c>
      <c r="F1035" s="218" t="s">
        <v>791</v>
      </c>
      <c r="G1035" s="456"/>
      <c r="H1035" s="218"/>
      <c r="I1035" s="218"/>
      <c r="J1035" s="218"/>
      <c r="K1035" s="218"/>
      <c r="L1035" s="218"/>
      <c r="M1035" s="218"/>
      <c r="N1035" s="344"/>
      <c r="O1035" s="344"/>
      <c r="P1035" s="344"/>
      <c r="Q1035" s="344"/>
      <c r="R1035" s="344"/>
      <c r="S1035" s="344"/>
    </row>
    <row r="1036" spans="3:19" ht="16.5" hidden="1" customHeight="1" x14ac:dyDescent="0.25">
      <c r="C1036">
        <v>2</v>
      </c>
      <c r="D1036" t="s">
        <v>784</v>
      </c>
      <c r="E1036" t="str">
        <f t="shared" si="20"/>
        <v>2RRK</v>
      </c>
      <c r="F1036" s="218" t="s">
        <v>793</v>
      </c>
      <c r="G1036" s="456"/>
      <c r="H1036" s="218"/>
      <c r="I1036" s="218"/>
      <c r="J1036" s="218"/>
      <c r="K1036" s="218"/>
      <c r="L1036" s="218"/>
      <c r="M1036" s="218"/>
      <c r="N1036" s="344"/>
      <c r="O1036" s="344"/>
      <c r="P1036" s="344"/>
      <c r="Q1036" s="344"/>
      <c r="R1036" s="344"/>
      <c r="S1036" s="344"/>
    </row>
    <row r="1037" spans="3:19" ht="16.5" hidden="1" customHeight="1" x14ac:dyDescent="0.25">
      <c r="C1037">
        <v>2</v>
      </c>
      <c r="D1037" t="s">
        <v>786</v>
      </c>
      <c r="E1037" t="str">
        <f t="shared" si="20"/>
        <v>2RRV</v>
      </c>
      <c r="F1037" s="218" t="s">
        <v>795</v>
      </c>
      <c r="G1037" s="456"/>
      <c r="H1037" s="218"/>
      <c r="I1037" s="218"/>
      <c r="J1037" s="218"/>
      <c r="K1037" s="218"/>
      <c r="L1037" s="218"/>
      <c r="M1037" s="218"/>
      <c r="N1037" s="344"/>
      <c r="O1037" s="344"/>
      <c r="P1037" s="344"/>
      <c r="Q1037" s="344"/>
      <c r="R1037" s="344"/>
      <c r="S1037" s="344"/>
    </row>
    <row r="1038" spans="3:19" ht="16.5" hidden="1" customHeight="1" x14ac:dyDescent="0.25">
      <c r="C1038">
        <v>2</v>
      </c>
      <c r="D1038" t="s">
        <v>788</v>
      </c>
      <c r="E1038" t="str">
        <f t="shared" si="20"/>
        <v>2RT3</v>
      </c>
      <c r="F1038" s="218" t="s">
        <v>797</v>
      </c>
      <c r="G1038" s="456"/>
      <c r="H1038" s="218"/>
      <c r="I1038" s="218"/>
      <c r="J1038" s="218"/>
      <c r="K1038" s="218"/>
      <c r="L1038" s="218"/>
      <c r="M1038" s="218"/>
      <c r="N1038" s="344"/>
      <c r="O1038" s="344"/>
      <c r="P1038" s="344"/>
      <c r="Q1038" s="344"/>
      <c r="R1038" s="344"/>
      <c r="S1038" s="344"/>
    </row>
    <row r="1039" spans="3:19" ht="16.5" hidden="1" customHeight="1" x14ac:dyDescent="0.25">
      <c r="C1039">
        <v>2</v>
      </c>
      <c r="D1039" t="s">
        <v>790</v>
      </c>
      <c r="E1039" t="str">
        <f t="shared" si="20"/>
        <v>2RTD</v>
      </c>
      <c r="F1039" s="218" t="s">
        <v>799</v>
      </c>
      <c r="G1039" s="456"/>
      <c r="H1039" s="218"/>
      <c r="I1039" s="218"/>
      <c r="J1039" s="218"/>
      <c r="K1039" s="218"/>
      <c r="L1039" s="218"/>
      <c r="M1039" s="218"/>
      <c r="N1039" s="344"/>
      <c r="O1039" s="344"/>
      <c r="P1039" s="344"/>
      <c r="Q1039" s="344"/>
      <c r="R1039" s="344"/>
      <c r="S1039" s="344"/>
    </row>
    <row r="1040" spans="3:19" ht="16.5" hidden="1" customHeight="1" x14ac:dyDescent="0.25">
      <c r="C1040">
        <v>2</v>
      </c>
      <c r="D1040" t="s">
        <v>792</v>
      </c>
      <c r="E1040" t="str">
        <f t="shared" si="20"/>
        <v>2RTE</v>
      </c>
      <c r="F1040" s="218" t="s">
        <v>801</v>
      </c>
      <c r="G1040" s="456"/>
      <c r="H1040" s="218"/>
      <c r="I1040" s="218"/>
      <c r="J1040" s="218"/>
      <c r="K1040" s="218"/>
      <c r="L1040" s="218"/>
      <c r="M1040" s="218"/>
      <c r="N1040" s="344"/>
      <c r="O1040" s="344"/>
      <c r="P1040" s="344"/>
      <c r="Q1040" s="344"/>
      <c r="R1040" s="344"/>
      <c r="S1040" s="344"/>
    </row>
    <row r="1041" spans="3:19" ht="16.5" hidden="1" customHeight="1" x14ac:dyDescent="0.25">
      <c r="C1041">
        <v>2</v>
      </c>
      <c r="D1041" t="s">
        <v>794</v>
      </c>
      <c r="E1041" t="str">
        <f t="shared" si="20"/>
        <v>2RTF</v>
      </c>
      <c r="F1041" s="218" t="s">
        <v>803</v>
      </c>
      <c r="G1041" s="456"/>
      <c r="H1041" s="218"/>
      <c r="I1041" s="218"/>
      <c r="J1041" s="218"/>
      <c r="K1041" s="218"/>
      <c r="L1041" s="218"/>
      <c r="M1041" s="218"/>
      <c r="N1041" s="344"/>
      <c r="O1041" s="344"/>
      <c r="P1041" s="344"/>
      <c r="Q1041" s="344"/>
      <c r="R1041" s="344"/>
      <c r="S1041" s="344"/>
    </row>
    <row r="1042" spans="3:19" ht="16.5" hidden="1" customHeight="1" x14ac:dyDescent="0.25">
      <c r="C1042">
        <v>2</v>
      </c>
      <c r="D1042" t="s">
        <v>796</v>
      </c>
      <c r="E1042" t="str">
        <f t="shared" si="20"/>
        <v>2RTG</v>
      </c>
      <c r="F1042" s="218" t="s">
        <v>805</v>
      </c>
      <c r="G1042" s="456"/>
      <c r="H1042" s="218"/>
      <c r="I1042" s="218"/>
      <c r="J1042" s="218"/>
      <c r="K1042" s="218"/>
      <c r="L1042" s="218"/>
      <c r="M1042" s="218"/>
      <c r="N1042" s="344"/>
      <c r="O1042" s="344"/>
      <c r="P1042" s="344"/>
      <c r="Q1042" s="344"/>
      <c r="R1042" s="344"/>
      <c r="S1042" s="344"/>
    </row>
    <row r="1043" spans="3:19" ht="16.5" hidden="1" customHeight="1" x14ac:dyDescent="0.25">
      <c r="C1043">
        <v>2</v>
      </c>
      <c r="D1043" t="s">
        <v>798</v>
      </c>
      <c r="E1043" t="str">
        <f t="shared" si="20"/>
        <v>2RTH</v>
      </c>
      <c r="F1043" s="218" t="s">
        <v>807</v>
      </c>
      <c r="G1043" s="456"/>
      <c r="H1043" s="218"/>
      <c r="I1043" s="218"/>
      <c r="J1043" s="218"/>
      <c r="K1043" s="218"/>
      <c r="L1043" s="218"/>
      <c r="M1043" s="218"/>
      <c r="N1043" s="344"/>
      <c r="O1043" s="344"/>
      <c r="P1043" s="344"/>
      <c r="Q1043" s="344"/>
      <c r="R1043" s="344"/>
      <c r="S1043" s="344"/>
    </row>
    <row r="1044" spans="3:19" ht="16.5" hidden="1" customHeight="1" x14ac:dyDescent="0.25">
      <c r="C1044">
        <v>2</v>
      </c>
      <c r="D1044" t="s">
        <v>800</v>
      </c>
      <c r="E1044" t="str">
        <f t="shared" si="20"/>
        <v>2RTK</v>
      </c>
      <c r="F1044" s="218" t="s">
        <v>809</v>
      </c>
      <c r="G1044" s="456"/>
      <c r="H1044" s="218"/>
      <c r="I1044" s="218"/>
      <c r="J1044" s="218"/>
      <c r="K1044" s="218"/>
      <c r="L1044" s="218"/>
      <c r="M1044" s="218"/>
      <c r="N1044" s="344"/>
      <c r="O1044" s="344"/>
      <c r="P1044" s="344"/>
      <c r="Q1044" s="344"/>
      <c r="R1044" s="344"/>
      <c r="S1044" s="344"/>
    </row>
    <row r="1045" spans="3:19" ht="16.5" hidden="1" customHeight="1" x14ac:dyDescent="0.25">
      <c r="C1045">
        <v>2</v>
      </c>
      <c r="D1045" t="s">
        <v>802</v>
      </c>
      <c r="E1045" t="str">
        <f t="shared" si="20"/>
        <v>2RTP</v>
      </c>
      <c r="F1045" s="218" t="s">
        <v>811</v>
      </c>
      <c r="G1045" s="456"/>
      <c r="H1045" s="218"/>
      <c r="I1045" s="218"/>
      <c r="J1045" s="218"/>
      <c r="K1045" s="218"/>
      <c r="L1045" s="218"/>
      <c r="M1045" s="218"/>
      <c r="N1045" s="344"/>
      <c r="O1045" s="344"/>
      <c r="P1045" s="344"/>
      <c r="Q1045" s="344"/>
      <c r="R1045" s="344"/>
      <c r="S1045" s="344"/>
    </row>
    <row r="1046" spans="3:19" ht="16.5" hidden="1" customHeight="1" x14ac:dyDescent="0.25">
      <c r="C1046">
        <v>2</v>
      </c>
      <c r="D1046" t="s">
        <v>804</v>
      </c>
      <c r="E1046" t="str">
        <f t="shared" si="20"/>
        <v>2RTR</v>
      </c>
      <c r="F1046" s="218" t="s">
        <v>813</v>
      </c>
      <c r="G1046" s="456"/>
      <c r="H1046" s="218"/>
      <c r="I1046" s="218"/>
      <c r="J1046" s="218"/>
      <c r="K1046" s="218"/>
      <c r="L1046" s="218"/>
      <c r="M1046" s="218"/>
      <c r="N1046" s="344"/>
      <c r="O1046" s="344"/>
      <c r="P1046" s="344"/>
      <c r="Q1046" s="344"/>
      <c r="R1046" s="344"/>
      <c r="S1046" s="344"/>
    </row>
    <row r="1047" spans="3:19" ht="16.5" hidden="1" customHeight="1" x14ac:dyDescent="0.25">
      <c r="C1047">
        <v>2</v>
      </c>
      <c r="D1047" t="s">
        <v>806</v>
      </c>
      <c r="E1047" t="str">
        <f t="shared" si="20"/>
        <v>2RTX</v>
      </c>
      <c r="F1047" s="218" t="s">
        <v>815</v>
      </c>
      <c r="G1047" s="456"/>
      <c r="H1047" s="218"/>
      <c r="I1047" s="218"/>
      <c r="J1047" s="218"/>
      <c r="K1047" s="218"/>
      <c r="L1047" s="218"/>
      <c r="M1047" s="218"/>
      <c r="N1047" s="344"/>
      <c r="O1047" s="344"/>
      <c r="P1047" s="344"/>
      <c r="Q1047" s="344"/>
      <c r="R1047" s="344"/>
      <c r="S1047" s="344"/>
    </row>
    <row r="1048" spans="3:19" ht="16.5" hidden="1" customHeight="1" x14ac:dyDescent="0.25">
      <c r="C1048">
        <v>2</v>
      </c>
      <c r="D1048" t="s">
        <v>808</v>
      </c>
      <c r="E1048" t="str">
        <f t="shared" si="20"/>
        <v>2RV8</v>
      </c>
      <c r="F1048" s="218" t="s">
        <v>817</v>
      </c>
      <c r="G1048" s="456"/>
      <c r="H1048" s="218"/>
      <c r="I1048" s="218"/>
      <c r="J1048" s="218"/>
      <c r="K1048" s="218"/>
      <c r="L1048" s="218"/>
      <c r="M1048" s="218"/>
      <c r="N1048" s="344"/>
      <c r="O1048" s="344"/>
      <c r="P1048" s="344"/>
      <c r="Q1048" s="344"/>
      <c r="R1048" s="344"/>
      <c r="S1048" s="344"/>
    </row>
    <row r="1049" spans="3:19" ht="16.5" hidden="1" customHeight="1" x14ac:dyDescent="0.25">
      <c r="C1049">
        <v>2</v>
      </c>
      <c r="D1049" t="s">
        <v>810</v>
      </c>
      <c r="E1049" t="str">
        <f t="shared" si="20"/>
        <v>2RVJ</v>
      </c>
      <c r="F1049" s="218" t="s">
        <v>819</v>
      </c>
      <c r="G1049" s="456"/>
      <c r="H1049" s="218"/>
      <c r="I1049" s="218"/>
      <c r="J1049" s="218"/>
      <c r="K1049" s="218"/>
      <c r="L1049" s="218"/>
      <c r="M1049" s="218"/>
      <c r="N1049" s="344"/>
      <c r="O1049" s="344"/>
      <c r="P1049" s="344"/>
      <c r="Q1049" s="344"/>
      <c r="R1049" s="344"/>
      <c r="S1049" s="344"/>
    </row>
    <row r="1050" spans="3:19" ht="16.5" hidden="1" customHeight="1" x14ac:dyDescent="0.25">
      <c r="C1050">
        <v>2</v>
      </c>
      <c r="D1050" t="s">
        <v>812</v>
      </c>
      <c r="E1050" t="str">
        <f t="shared" si="20"/>
        <v>2RVL</v>
      </c>
      <c r="F1050" s="218" t="s">
        <v>821</v>
      </c>
      <c r="G1050" s="456"/>
      <c r="H1050" s="218"/>
      <c r="I1050" s="218"/>
      <c r="J1050" s="218"/>
      <c r="K1050" s="218"/>
      <c r="L1050" s="218"/>
      <c r="M1050" s="218"/>
      <c r="N1050" s="344"/>
      <c r="O1050" s="344"/>
      <c r="P1050" s="344"/>
      <c r="Q1050" s="344"/>
      <c r="R1050" s="344"/>
      <c r="S1050" s="344"/>
    </row>
    <row r="1051" spans="3:19" ht="16.5" hidden="1" customHeight="1" x14ac:dyDescent="0.25">
      <c r="C1051">
        <v>2</v>
      </c>
      <c r="D1051" t="s">
        <v>814</v>
      </c>
      <c r="E1051" t="str">
        <f t="shared" si="20"/>
        <v>2RVR</v>
      </c>
      <c r="F1051" s="218" t="s">
        <v>823</v>
      </c>
      <c r="G1051" s="456"/>
      <c r="H1051" s="218"/>
      <c r="I1051" s="218"/>
      <c r="J1051" s="218"/>
      <c r="K1051" s="218"/>
      <c r="L1051" s="218"/>
      <c r="M1051" s="218"/>
      <c r="N1051" s="344"/>
      <c r="O1051" s="344"/>
      <c r="P1051" s="344"/>
      <c r="Q1051" s="344"/>
      <c r="R1051" s="344"/>
      <c r="S1051" s="344"/>
    </row>
    <row r="1052" spans="3:19" ht="16.5" hidden="1" customHeight="1" x14ac:dyDescent="0.25">
      <c r="C1052">
        <v>2</v>
      </c>
      <c r="D1052" t="s">
        <v>816</v>
      </c>
      <c r="E1052" t="str">
        <f t="shared" si="20"/>
        <v>2RVV</v>
      </c>
      <c r="F1052" s="218" t="s">
        <v>825</v>
      </c>
      <c r="G1052" s="456"/>
      <c r="H1052" s="218"/>
      <c r="I1052" s="218"/>
      <c r="J1052" s="218"/>
      <c r="K1052" s="218"/>
      <c r="L1052" s="218"/>
      <c r="M1052" s="218"/>
      <c r="N1052" s="344"/>
      <c r="O1052" s="344"/>
      <c r="P1052" s="344"/>
      <c r="Q1052" s="344"/>
      <c r="R1052" s="344"/>
      <c r="S1052" s="344"/>
    </row>
    <row r="1053" spans="3:19" ht="16.5" hidden="1" customHeight="1" x14ac:dyDescent="0.25">
      <c r="C1053">
        <v>2</v>
      </c>
      <c r="D1053" t="s">
        <v>818</v>
      </c>
      <c r="E1053" t="str">
        <f t="shared" si="20"/>
        <v>2RVW</v>
      </c>
      <c r="F1053" s="218" t="s">
        <v>827</v>
      </c>
      <c r="G1053" s="456"/>
      <c r="H1053" s="218"/>
      <c r="I1053" s="218"/>
      <c r="J1053" s="218"/>
      <c r="K1053" s="218"/>
      <c r="L1053" s="218"/>
      <c r="M1053" s="218"/>
      <c r="N1053" s="344"/>
      <c r="O1053" s="344"/>
      <c r="P1053" s="344"/>
      <c r="Q1053" s="344"/>
      <c r="R1053" s="344"/>
      <c r="S1053" s="344"/>
    </row>
    <row r="1054" spans="3:19" ht="16.5" hidden="1" customHeight="1" x14ac:dyDescent="0.25">
      <c r="C1054">
        <v>2</v>
      </c>
      <c r="D1054" t="s">
        <v>820</v>
      </c>
      <c r="E1054" t="str">
        <f t="shared" si="20"/>
        <v>2RVY</v>
      </c>
      <c r="F1054" s="218" t="s">
        <v>829</v>
      </c>
      <c r="G1054" s="456"/>
      <c r="H1054" s="218"/>
      <c r="I1054" s="218"/>
      <c r="J1054" s="218"/>
      <c r="K1054" s="218"/>
      <c r="L1054" s="218"/>
      <c r="M1054" s="218"/>
      <c r="N1054" s="344"/>
      <c r="O1054" s="344"/>
      <c r="P1054" s="344"/>
      <c r="Q1054" s="344"/>
      <c r="R1054" s="344"/>
      <c r="S1054" s="344"/>
    </row>
    <row r="1055" spans="3:19" ht="16.5" hidden="1" customHeight="1" x14ac:dyDescent="0.25">
      <c r="C1055">
        <v>2</v>
      </c>
      <c r="D1055" t="s">
        <v>822</v>
      </c>
      <c r="E1055" t="str">
        <f t="shared" si="20"/>
        <v>2RW3</v>
      </c>
      <c r="F1055" s="218" t="s">
        <v>831</v>
      </c>
      <c r="G1055" s="456"/>
      <c r="H1055" s="218"/>
      <c r="I1055" s="218"/>
      <c r="J1055" s="218"/>
      <c r="K1055" s="218"/>
      <c r="L1055" s="218"/>
      <c r="M1055" s="218"/>
      <c r="N1055" s="344"/>
      <c r="O1055" s="344"/>
      <c r="P1055" s="344"/>
      <c r="Q1055" s="344"/>
      <c r="R1055" s="344"/>
      <c r="S1055" s="344"/>
    </row>
    <row r="1056" spans="3:19" ht="16.5" hidden="1" customHeight="1" x14ac:dyDescent="0.25">
      <c r="C1056">
        <v>2</v>
      </c>
      <c r="D1056" t="s">
        <v>824</v>
      </c>
      <c r="E1056" t="str">
        <f t="shared" si="20"/>
        <v>2RW6</v>
      </c>
      <c r="F1056" s="218" t="s">
        <v>833</v>
      </c>
      <c r="G1056" s="456"/>
      <c r="H1056" s="218"/>
      <c r="I1056" s="218"/>
      <c r="J1056" s="218"/>
      <c r="K1056" s="218"/>
      <c r="L1056" s="218"/>
      <c r="M1056" s="218"/>
      <c r="N1056" s="344"/>
      <c r="O1056" s="344"/>
      <c r="P1056" s="344"/>
      <c r="Q1056" s="344"/>
      <c r="R1056" s="344"/>
      <c r="S1056" s="344"/>
    </row>
    <row r="1057" spans="3:19" ht="16.5" hidden="1" customHeight="1" x14ac:dyDescent="0.25">
      <c r="C1057">
        <v>2</v>
      </c>
      <c r="D1057" t="s">
        <v>826</v>
      </c>
      <c r="E1057" t="str">
        <f t="shared" ref="E1057:E1141" si="21">C1057&amp;D1057</f>
        <v>2RWA</v>
      </c>
      <c r="F1057" s="218" t="s">
        <v>835</v>
      </c>
      <c r="G1057" s="456"/>
      <c r="H1057" s="218"/>
      <c r="I1057" s="218"/>
      <c r="J1057" s="218"/>
      <c r="K1057" s="218"/>
      <c r="L1057" s="218"/>
      <c r="M1057" s="218"/>
      <c r="N1057" s="344"/>
      <c r="O1057" s="344"/>
      <c r="P1057" s="344"/>
      <c r="Q1057" s="344"/>
      <c r="R1057" s="344"/>
      <c r="S1057" s="344"/>
    </row>
    <row r="1058" spans="3:19" ht="16.5" hidden="1" customHeight="1" x14ac:dyDescent="0.25">
      <c r="C1058">
        <v>2</v>
      </c>
      <c r="D1058" t="s">
        <v>828</v>
      </c>
      <c r="E1058" t="str">
        <f t="shared" si="21"/>
        <v>2RWD</v>
      </c>
      <c r="F1058" s="218" t="s">
        <v>837</v>
      </c>
      <c r="G1058" s="456"/>
      <c r="H1058" s="218"/>
      <c r="I1058" s="218"/>
      <c r="J1058" s="218"/>
      <c r="K1058" s="218"/>
      <c r="L1058" s="218"/>
      <c r="M1058" s="218"/>
      <c r="N1058" s="344"/>
      <c r="O1058" s="344"/>
      <c r="P1058" s="344"/>
      <c r="Q1058" s="344"/>
      <c r="R1058" s="344"/>
      <c r="S1058" s="344"/>
    </row>
    <row r="1059" spans="3:19" ht="16.5" hidden="1" customHeight="1" x14ac:dyDescent="0.25">
      <c r="C1059">
        <v>2</v>
      </c>
      <c r="D1059" t="s">
        <v>830</v>
      </c>
      <c r="E1059" t="str">
        <f t="shared" si="21"/>
        <v>2RWE</v>
      </c>
      <c r="F1059" s="218" t="s">
        <v>839</v>
      </c>
      <c r="G1059" s="456"/>
      <c r="H1059" s="218"/>
      <c r="I1059" s="218"/>
      <c r="J1059" s="218"/>
      <c r="K1059" s="218"/>
      <c r="L1059" s="218"/>
      <c r="M1059" s="218"/>
      <c r="N1059" s="344"/>
      <c r="O1059" s="344"/>
      <c r="P1059" s="344"/>
      <c r="Q1059" s="344"/>
      <c r="R1059" s="344"/>
      <c r="S1059" s="344"/>
    </row>
    <row r="1060" spans="3:19" ht="16.5" hidden="1" customHeight="1" x14ac:dyDescent="0.25">
      <c r="C1060">
        <v>2</v>
      </c>
      <c r="D1060" t="s">
        <v>832</v>
      </c>
      <c r="E1060" t="str">
        <f t="shared" si="21"/>
        <v>2RWF</v>
      </c>
      <c r="F1060" s="218" t="s">
        <v>841</v>
      </c>
      <c r="G1060" s="456"/>
      <c r="H1060" s="218"/>
      <c r="I1060" s="218"/>
      <c r="J1060" s="218"/>
      <c r="K1060" s="218"/>
      <c r="L1060" s="218"/>
      <c r="M1060" s="218"/>
      <c r="N1060" s="344"/>
      <c r="O1060" s="344"/>
      <c r="P1060" s="344"/>
      <c r="Q1060" s="344"/>
      <c r="R1060" s="344"/>
      <c r="S1060" s="344"/>
    </row>
    <row r="1061" spans="3:19" ht="16.5" hidden="1" customHeight="1" x14ac:dyDescent="0.25">
      <c r="C1061">
        <v>2</v>
      </c>
      <c r="D1061" t="s">
        <v>834</v>
      </c>
      <c r="E1061" t="str">
        <f t="shared" si="21"/>
        <v>2RWG</v>
      </c>
      <c r="F1061" s="218" t="s">
        <v>843</v>
      </c>
      <c r="G1061" s="456"/>
      <c r="H1061" s="218"/>
      <c r="I1061" s="218"/>
      <c r="J1061" s="218"/>
      <c r="K1061" s="218"/>
      <c r="L1061" s="218"/>
      <c r="M1061" s="218"/>
      <c r="N1061" s="344"/>
      <c r="O1061" s="344"/>
      <c r="P1061" s="344"/>
      <c r="Q1061" s="344"/>
      <c r="R1061" s="344"/>
      <c r="S1061" s="344"/>
    </row>
    <row r="1062" spans="3:19" ht="16.5" customHeight="1" x14ac:dyDescent="0.25">
      <c r="C1062">
        <v>2</v>
      </c>
      <c r="D1062" t="s">
        <v>836</v>
      </c>
      <c r="E1062" t="str">
        <f t="shared" si="21"/>
        <v>2RWH</v>
      </c>
      <c r="F1062" s="218" t="s">
        <v>845</v>
      </c>
      <c r="G1062" s="456"/>
      <c r="H1062" s="218">
        <v>4</v>
      </c>
      <c r="I1062" s="218">
        <v>4</v>
      </c>
      <c r="J1062" s="218">
        <v>4</v>
      </c>
      <c r="K1062" s="218">
        <v>4</v>
      </c>
      <c r="L1062" s="218">
        <v>4</v>
      </c>
      <c r="M1062" s="218">
        <v>4</v>
      </c>
      <c r="N1062" s="344">
        <v>4</v>
      </c>
      <c r="O1062" s="344">
        <v>4</v>
      </c>
      <c r="P1062" s="344">
        <v>4</v>
      </c>
      <c r="Q1062" s="344">
        <v>4</v>
      </c>
      <c r="R1062" s="344">
        <v>4</v>
      </c>
      <c r="S1062" s="344">
        <v>4</v>
      </c>
    </row>
    <row r="1063" spans="3:19" ht="16.5" hidden="1" customHeight="1" x14ac:dyDescent="0.25">
      <c r="C1063">
        <v>2</v>
      </c>
      <c r="D1063" t="s">
        <v>838</v>
      </c>
      <c r="E1063" t="str">
        <f t="shared" si="21"/>
        <v>2RWJ</v>
      </c>
      <c r="F1063" s="218" t="s">
        <v>847</v>
      </c>
      <c r="G1063" s="456"/>
      <c r="H1063" s="218"/>
      <c r="I1063" s="218"/>
      <c r="J1063" s="218"/>
      <c r="K1063" s="218"/>
      <c r="L1063" s="218"/>
      <c r="M1063" s="218"/>
      <c r="N1063" s="344"/>
      <c r="O1063" s="344"/>
      <c r="P1063" s="344"/>
      <c r="Q1063" s="344"/>
      <c r="R1063" s="344"/>
      <c r="S1063" s="344"/>
    </row>
    <row r="1064" spans="3:19" ht="16.5" hidden="1" customHeight="1" x14ac:dyDescent="0.25">
      <c r="C1064">
        <v>2</v>
      </c>
      <c r="D1064" t="s">
        <v>840</v>
      </c>
      <c r="E1064" t="str">
        <f t="shared" si="21"/>
        <v>2RWP</v>
      </c>
      <c r="F1064" s="218" t="s">
        <v>849</v>
      </c>
      <c r="G1064" s="456"/>
      <c r="H1064" s="218"/>
      <c r="I1064" s="218"/>
      <c r="J1064" s="218"/>
      <c r="K1064" s="218"/>
      <c r="L1064" s="218"/>
      <c r="M1064" s="218"/>
      <c r="N1064" s="344"/>
      <c r="O1064" s="344"/>
      <c r="P1064" s="344"/>
      <c r="Q1064" s="344"/>
      <c r="R1064" s="344"/>
      <c r="S1064" s="344"/>
    </row>
    <row r="1065" spans="3:19" ht="16.5" hidden="1" customHeight="1" x14ac:dyDescent="0.25">
      <c r="C1065">
        <v>2</v>
      </c>
      <c r="D1065" t="s">
        <v>842</v>
      </c>
      <c r="E1065" t="str">
        <f t="shared" si="21"/>
        <v>2RWW</v>
      </c>
      <c r="F1065" s="218" t="s">
        <v>851</v>
      </c>
      <c r="G1065" s="456"/>
      <c r="H1065" s="218"/>
      <c r="I1065" s="218"/>
      <c r="J1065" s="218"/>
      <c r="K1065" s="218"/>
      <c r="L1065" s="218"/>
      <c r="M1065" s="218"/>
      <c r="N1065" s="344"/>
      <c r="O1065" s="344"/>
      <c r="P1065" s="344"/>
      <c r="Q1065" s="344"/>
      <c r="R1065" s="344"/>
      <c r="S1065" s="344"/>
    </row>
    <row r="1066" spans="3:19" ht="16.5" hidden="1" customHeight="1" x14ac:dyDescent="0.25">
      <c r="C1066">
        <v>2</v>
      </c>
      <c r="D1066" t="s">
        <v>844</v>
      </c>
      <c r="E1066" t="str">
        <f t="shared" si="21"/>
        <v>2RWY</v>
      </c>
      <c r="F1066" s="218" t="s">
        <v>853</v>
      </c>
      <c r="G1066" s="456"/>
      <c r="H1066" s="218"/>
      <c r="I1066" s="218"/>
      <c r="J1066" s="218"/>
      <c r="K1066" s="218"/>
      <c r="L1066" s="218"/>
      <c r="M1066" s="218"/>
      <c r="N1066" s="344"/>
      <c r="O1066" s="344"/>
      <c r="P1066" s="344"/>
      <c r="Q1066" s="344"/>
      <c r="R1066" s="344"/>
      <c r="S1066" s="344"/>
    </row>
    <row r="1067" spans="3:19" ht="16.5" hidden="1" customHeight="1" x14ac:dyDescent="0.25">
      <c r="C1067">
        <v>2</v>
      </c>
      <c r="D1067" t="s">
        <v>846</v>
      </c>
      <c r="E1067" t="str">
        <f t="shared" si="21"/>
        <v>2RX1</v>
      </c>
      <c r="F1067" s="218" t="s">
        <v>855</v>
      </c>
      <c r="G1067" s="456"/>
      <c r="H1067" s="218"/>
      <c r="I1067" s="218"/>
      <c r="J1067" s="218"/>
      <c r="K1067" s="218"/>
      <c r="L1067" s="218"/>
      <c r="M1067" s="218"/>
      <c r="N1067" s="344"/>
      <c r="O1067" s="344"/>
      <c r="P1067" s="344"/>
      <c r="Q1067" s="344"/>
      <c r="R1067" s="344"/>
      <c r="S1067" s="344"/>
    </row>
    <row r="1068" spans="3:19" ht="16.5" hidden="1" customHeight="1" x14ac:dyDescent="0.25">
      <c r="C1068">
        <v>2</v>
      </c>
      <c r="D1068" t="s">
        <v>848</v>
      </c>
      <c r="E1068" t="str">
        <f t="shared" si="21"/>
        <v>2RXC</v>
      </c>
      <c r="F1068" s="218" t="s">
        <v>857</v>
      </c>
      <c r="G1068" s="456"/>
      <c r="H1068" s="218"/>
      <c r="I1068" s="218"/>
      <c r="J1068" s="218"/>
      <c r="K1068" s="218"/>
      <c r="L1068" s="218"/>
      <c r="M1068" s="218"/>
      <c r="N1068" s="344"/>
      <c r="O1068" s="344"/>
      <c r="P1068" s="344"/>
      <c r="Q1068" s="344"/>
      <c r="R1068" s="344"/>
      <c r="S1068" s="344"/>
    </row>
    <row r="1069" spans="3:19" ht="16.5" hidden="1" customHeight="1" x14ac:dyDescent="0.25">
      <c r="C1069">
        <v>2</v>
      </c>
      <c r="D1069" t="s">
        <v>850</v>
      </c>
      <c r="E1069" t="str">
        <f t="shared" si="21"/>
        <v>2RXF</v>
      </c>
      <c r="F1069" s="218" t="s">
        <v>859</v>
      </c>
      <c r="G1069" s="456"/>
      <c r="H1069" s="218"/>
      <c r="I1069" s="218"/>
      <c r="J1069" s="218"/>
      <c r="K1069" s="218"/>
      <c r="L1069" s="218"/>
      <c r="M1069" s="218"/>
      <c r="N1069" s="344"/>
      <c r="O1069" s="344"/>
      <c r="P1069" s="344"/>
      <c r="Q1069" s="344"/>
      <c r="R1069" s="344"/>
      <c r="S1069" s="344"/>
    </row>
    <row r="1070" spans="3:19" ht="16.5" hidden="1" customHeight="1" x14ac:dyDescent="0.25">
      <c r="C1070">
        <v>2</v>
      </c>
      <c r="D1070" t="s">
        <v>852</v>
      </c>
      <c r="E1070" t="str">
        <f t="shared" si="21"/>
        <v>2RXH</v>
      </c>
      <c r="F1070" s="218" t="s">
        <v>861</v>
      </c>
      <c r="G1070" s="456"/>
      <c r="H1070" s="218"/>
      <c r="I1070" s="218"/>
      <c r="J1070" s="218"/>
      <c r="K1070" s="218"/>
      <c r="L1070" s="218"/>
      <c r="M1070" s="218"/>
      <c r="N1070" s="344"/>
      <c r="O1070" s="344"/>
      <c r="P1070" s="344"/>
      <c r="Q1070" s="344"/>
      <c r="R1070" s="344"/>
      <c r="S1070" s="344"/>
    </row>
    <row r="1071" spans="3:19" ht="16.5" hidden="1" customHeight="1" x14ac:dyDescent="0.25">
      <c r="C1071">
        <v>2</v>
      </c>
      <c r="D1071" t="s">
        <v>854</v>
      </c>
      <c r="E1071" t="str">
        <f t="shared" si="21"/>
        <v>2RXK</v>
      </c>
      <c r="F1071" s="218" t="s">
        <v>863</v>
      </c>
      <c r="G1071" s="456"/>
      <c r="H1071" s="218"/>
      <c r="I1071" s="218"/>
      <c r="J1071" s="218"/>
      <c r="K1071" s="218"/>
      <c r="L1071" s="218"/>
      <c r="M1071" s="218"/>
      <c r="N1071" s="344"/>
      <c r="O1071" s="344"/>
      <c r="P1071" s="344"/>
      <c r="Q1071" s="344"/>
      <c r="R1071" s="344"/>
      <c r="S1071" s="344"/>
    </row>
    <row r="1072" spans="3:19" ht="16.5" hidden="1" customHeight="1" x14ac:dyDescent="0.25">
      <c r="C1072">
        <v>2</v>
      </c>
      <c r="D1072" t="s">
        <v>856</v>
      </c>
      <c r="E1072" t="str">
        <f t="shared" si="21"/>
        <v>2RXL</v>
      </c>
      <c r="F1072" s="218" t="s">
        <v>865</v>
      </c>
      <c r="G1072" s="456"/>
      <c r="H1072" s="218"/>
      <c r="I1072" s="218"/>
      <c r="J1072" s="218"/>
      <c r="K1072" s="218"/>
      <c r="L1072" s="218"/>
      <c r="M1072" s="218"/>
      <c r="N1072" s="344"/>
      <c r="O1072" s="344"/>
      <c r="P1072" s="344"/>
      <c r="Q1072" s="344"/>
      <c r="R1072" s="344"/>
      <c r="S1072" s="344"/>
    </row>
    <row r="1073" spans="3:19" ht="16.5" hidden="1" customHeight="1" x14ac:dyDescent="0.25">
      <c r="C1073">
        <v>2</v>
      </c>
      <c r="D1073" t="s">
        <v>858</v>
      </c>
      <c r="E1073" t="str">
        <f t="shared" si="21"/>
        <v>2RXN</v>
      </c>
      <c r="F1073" s="218" t="s">
        <v>867</v>
      </c>
      <c r="G1073" s="456"/>
      <c r="H1073" s="218"/>
      <c r="I1073" s="218"/>
      <c r="J1073" s="218"/>
      <c r="K1073" s="218"/>
      <c r="L1073" s="218"/>
      <c r="M1073" s="218"/>
      <c r="N1073" s="344"/>
      <c r="O1073" s="344"/>
      <c r="P1073" s="344"/>
      <c r="Q1073" s="344"/>
      <c r="R1073" s="344"/>
      <c r="S1073" s="344"/>
    </row>
    <row r="1074" spans="3:19" ht="16.5" hidden="1" customHeight="1" x14ac:dyDescent="0.25">
      <c r="C1074">
        <v>2</v>
      </c>
      <c r="D1074" t="s">
        <v>860</v>
      </c>
      <c r="E1074" t="str">
        <f t="shared" si="21"/>
        <v>2RXP</v>
      </c>
      <c r="F1074" s="218" t="s">
        <v>869</v>
      </c>
      <c r="G1074" s="456"/>
      <c r="H1074" s="218"/>
      <c r="I1074" s="218"/>
      <c r="J1074" s="218"/>
      <c r="K1074" s="218"/>
      <c r="L1074" s="218"/>
      <c r="M1074" s="218"/>
      <c r="N1074" s="344"/>
      <c r="O1074" s="344"/>
      <c r="P1074" s="344"/>
      <c r="Q1074" s="344"/>
      <c r="R1074" s="344"/>
      <c r="S1074" s="344"/>
    </row>
    <row r="1075" spans="3:19" ht="16.5" hidden="1" customHeight="1" x14ac:dyDescent="0.25">
      <c r="C1075">
        <v>2</v>
      </c>
      <c r="D1075" t="s">
        <v>862</v>
      </c>
      <c r="E1075" t="str">
        <f t="shared" si="21"/>
        <v>2RXQ</v>
      </c>
      <c r="F1075" s="218" t="s">
        <v>871</v>
      </c>
      <c r="G1075" s="456"/>
      <c r="H1075" s="218"/>
      <c r="I1075" s="218"/>
      <c r="J1075" s="218"/>
      <c r="K1075" s="218"/>
      <c r="L1075" s="218"/>
      <c r="M1075" s="218"/>
      <c r="N1075" s="344"/>
      <c r="O1075" s="344"/>
      <c r="P1075" s="344"/>
      <c r="Q1075" s="344"/>
      <c r="R1075" s="344"/>
      <c r="S1075" s="344"/>
    </row>
    <row r="1076" spans="3:19" ht="16.5" hidden="1" customHeight="1" x14ac:dyDescent="0.25">
      <c r="C1076">
        <v>2</v>
      </c>
      <c r="D1076" t="s">
        <v>864</v>
      </c>
      <c r="E1076" t="str">
        <f t="shared" si="21"/>
        <v>2RXR</v>
      </c>
      <c r="F1076" s="218" t="s">
        <v>873</v>
      </c>
      <c r="G1076" s="456"/>
      <c r="H1076" s="218"/>
      <c r="I1076" s="218"/>
      <c r="J1076" s="218"/>
      <c r="K1076" s="218"/>
      <c r="L1076" s="218"/>
      <c r="M1076" s="218"/>
      <c r="N1076" s="344"/>
      <c r="O1076" s="344"/>
      <c r="P1076" s="344"/>
      <c r="Q1076" s="344"/>
      <c r="R1076" s="344"/>
      <c r="S1076" s="344"/>
    </row>
    <row r="1077" spans="3:19" ht="16.5" hidden="1" customHeight="1" x14ac:dyDescent="0.25">
      <c r="C1077">
        <v>2</v>
      </c>
      <c r="D1077" t="s">
        <v>866</v>
      </c>
      <c r="E1077" t="str">
        <f t="shared" si="21"/>
        <v>2RXW</v>
      </c>
      <c r="F1077" s="218" t="s">
        <v>875</v>
      </c>
      <c r="G1077" s="456"/>
      <c r="H1077" s="218"/>
      <c r="I1077" s="218"/>
      <c r="J1077" s="218"/>
      <c r="K1077" s="218"/>
      <c r="L1077" s="218"/>
      <c r="M1077" s="218"/>
      <c r="N1077" s="344"/>
      <c r="O1077" s="344"/>
      <c r="P1077" s="344"/>
      <c r="Q1077" s="344"/>
      <c r="R1077" s="344"/>
      <c r="S1077" s="344"/>
    </row>
    <row r="1078" spans="3:19" ht="16.5" hidden="1" customHeight="1" x14ac:dyDescent="0.25">
      <c r="C1078">
        <v>2</v>
      </c>
      <c r="D1078" t="s">
        <v>868</v>
      </c>
      <c r="E1078" t="str">
        <f t="shared" si="21"/>
        <v>2RYH</v>
      </c>
      <c r="F1078" s="218" t="s">
        <v>876</v>
      </c>
      <c r="G1078" s="456"/>
      <c r="H1078" s="218"/>
      <c r="I1078" s="218"/>
      <c r="J1078" s="218"/>
      <c r="K1078" s="218"/>
      <c r="L1078" s="218"/>
      <c r="M1078" s="218"/>
      <c r="N1078" s="344"/>
      <c r="O1078" s="344"/>
      <c r="P1078" s="344"/>
      <c r="Q1078" s="344"/>
      <c r="R1078" s="344"/>
      <c r="S1078" s="344"/>
    </row>
    <row r="1079" spans="3:19" ht="16.5" hidden="1" customHeight="1" x14ac:dyDescent="0.25">
      <c r="C1079">
        <v>2</v>
      </c>
      <c r="D1079" t="s">
        <v>870</v>
      </c>
      <c r="E1079" t="str">
        <f t="shared" si="21"/>
        <v>2RYJ</v>
      </c>
      <c r="F1079" s="218" t="s">
        <v>877</v>
      </c>
      <c r="G1079" s="456"/>
      <c r="H1079" s="218"/>
      <c r="I1079" s="218"/>
      <c r="J1079" s="218"/>
      <c r="K1079" s="218"/>
      <c r="L1079" s="218"/>
      <c r="M1079" s="218"/>
      <c r="N1079" s="344"/>
      <c r="O1079" s="344"/>
      <c r="P1079" s="344"/>
      <c r="Q1079" s="344"/>
      <c r="R1079" s="344"/>
      <c r="S1079" s="344"/>
    </row>
    <row r="1080" spans="3:19" ht="16.5" hidden="1" customHeight="1" x14ac:dyDescent="0.25">
      <c r="C1080">
        <v>2</v>
      </c>
      <c r="D1080" t="s">
        <v>872</v>
      </c>
      <c r="E1080" t="str">
        <f t="shared" si="21"/>
        <v>2RYQ</v>
      </c>
      <c r="F1080" s="218" t="s">
        <v>878</v>
      </c>
      <c r="G1080" s="456"/>
      <c r="H1080" s="218"/>
      <c r="I1080" s="218"/>
      <c r="J1080" s="218"/>
      <c r="K1080" s="218"/>
      <c r="L1080" s="218"/>
      <c r="M1080" s="218"/>
      <c r="N1080" s="344"/>
      <c r="O1080" s="344"/>
      <c r="P1080" s="344"/>
      <c r="Q1080" s="344"/>
      <c r="R1080" s="344"/>
      <c r="S1080" s="344"/>
    </row>
    <row r="1081" spans="3:19" ht="16.5" hidden="1" customHeight="1" x14ac:dyDescent="0.25">
      <c r="C1081">
        <v>2</v>
      </c>
      <c r="D1081" t="s">
        <v>874</v>
      </c>
      <c r="E1081" t="str">
        <f t="shared" si="21"/>
        <v>2RYR</v>
      </c>
      <c r="F1081" s="218" t="s">
        <v>879</v>
      </c>
      <c r="G1081" s="456"/>
      <c r="H1081" s="218"/>
      <c r="I1081" s="218"/>
      <c r="J1081" s="218"/>
      <c r="K1081" s="218"/>
      <c r="L1081" s="218"/>
      <c r="M1081" s="218"/>
      <c r="N1081" s="344"/>
      <c r="O1081" s="344"/>
      <c r="P1081" s="344"/>
      <c r="Q1081" s="344"/>
      <c r="R1081" s="344"/>
      <c r="S1081" s="344"/>
    </row>
    <row r="1082" spans="3:19" ht="16.5" hidden="1" customHeight="1" x14ac:dyDescent="0.25">
      <c r="F1082" s="218" t="s">
        <v>880</v>
      </c>
      <c r="G1082" s="456"/>
      <c r="H1082" s="218"/>
      <c r="I1082" s="218"/>
      <c r="J1082" s="218"/>
      <c r="K1082" s="218"/>
      <c r="L1082" s="218"/>
      <c r="M1082" s="218"/>
      <c r="N1082" s="344"/>
      <c r="O1082" s="344"/>
      <c r="P1082" s="344"/>
      <c r="Q1082" s="344"/>
      <c r="R1082" s="344"/>
      <c r="S1082" s="344"/>
    </row>
    <row r="1083" spans="3:19" ht="16.5" hidden="1" customHeight="1" x14ac:dyDescent="0.25">
      <c r="F1083" s="218" t="s">
        <v>881</v>
      </c>
      <c r="G1083" s="456"/>
      <c r="H1083" s="218"/>
      <c r="I1083" s="218"/>
      <c r="J1083" s="218"/>
      <c r="K1083" s="218"/>
      <c r="L1083" s="218"/>
      <c r="M1083" s="218"/>
      <c r="N1083" s="344"/>
      <c r="O1083" s="344"/>
      <c r="P1083" s="344"/>
      <c r="Q1083" s="344"/>
      <c r="R1083" s="344"/>
      <c r="S1083" s="344"/>
    </row>
    <row r="1084" spans="3:19" ht="16.5" hidden="1" customHeight="1" x14ac:dyDescent="0.25">
      <c r="F1084" s="218" t="s">
        <v>882</v>
      </c>
      <c r="G1084" s="456"/>
      <c r="H1084" s="218"/>
      <c r="I1084" s="218"/>
      <c r="J1084" s="218"/>
      <c r="K1084" s="218"/>
      <c r="L1084" s="218"/>
      <c r="M1084" s="218"/>
      <c r="N1084" s="344"/>
      <c r="O1084" s="344"/>
      <c r="P1084" s="344"/>
      <c r="Q1084" s="344"/>
      <c r="R1084" s="344"/>
      <c r="S1084" s="344"/>
    </row>
    <row r="1085" spans="3:19" ht="16.5" hidden="1" customHeight="1" x14ac:dyDescent="0.25">
      <c r="F1085" s="218" t="s">
        <v>883</v>
      </c>
      <c r="G1085" s="456"/>
      <c r="H1085" s="218"/>
      <c r="I1085" s="218"/>
      <c r="J1085" s="218"/>
      <c r="K1085" s="218"/>
      <c r="L1085" s="218"/>
      <c r="M1085" s="218"/>
      <c r="N1085" s="344"/>
      <c r="O1085" s="344"/>
      <c r="P1085" s="344"/>
      <c r="Q1085" s="344"/>
      <c r="R1085" s="344"/>
      <c r="S1085" s="344"/>
    </row>
    <row r="1086" spans="3:19" ht="16.5" hidden="1" customHeight="1" x14ac:dyDescent="0.25">
      <c r="F1086" s="218" t="s">
        <v>884</v>
      </c>
      <c r="G1086" s="456"/>
      <c r="H1086" s="218"/>
      <c r="I1086" s="218"/>
      <c r="J1086" s="218"/>
      <c r="K1086" s="218"/>
      <c r="L1086" s="218"/>
      <c r="M1086" s="218"/>
      <c r="N1086" s="344"/>
      <c r="O1086" s="344"/>
      <c r="P1086" s="344"/>
      <c r="Q1086" s="344"/>
      <c r="R1086" s="344"/>
      <c r="S1086" s="344"/>
    </row>
    <row r="1087" spans="3:19" ht="16.5" hidden="1" customHeight="1" x14ac:dyDescent="0.25">
      <c r="F1087" s="218" t="s">
        <v>885</v>
      </c>
      <c r="G1087" s="456"/>
      <c r="H1087" s="218"/>
      <c r="I1087" s="218"/>
      <c r="J1087" s="218"/>
      <c r="K1087" s="218"/>
      <c r="L1087" s="218"/>
      <c r="M1087" s="218"/>
      <c r="N1087" s="344"/>
      <c r="O1087" s="344"/>
      <c r="P1087" s="344"/>
      <c r="Q1087" s="344"/>
      <c r="R1087" s="344"/>
      <c r="S1087" s="344"/>
    </row>
    <row r="1088" spans="3:19" ht="16.5" hidden="1" customHeight="1" x14ac:dyDescent="0.25">
      <c r="F1088" s="218" t="s">
        <v>886</v>
      </c>
      <c r="G1088" s="456"/>
      <c r="H1088" s="218"/>
      <c r="I1088" s="218"/>
      <c r="J1088" s="218"/>
      <c r="K1088" s="218"/>
      <c r="L1088" s="218"/>
      <c r="M1088" s="218"/>
      <c r="N1088" s="344"/>
      <c r="O1088" s="344"/>
      <c r="P1088" s="344"/>
      <c r="Q1088" s="344"/>
      <c r="R1088" s="344"/>
      <c r="S1088" s="344"/>
    </row>
    <row r="1089" spans="3:19" ht="16.5" hidden="1" customHeight="1" x14ac:dyDescent="0.25">
      <c r="F1089" s="218" t="s">
        <v>887</v>
      </c>
      <c r="G1089" s="456"/>
      <c r="H1089" s="218"/>
      <c r="I1089" s="218"/>
      <c r="J1089" s="218"/>
      <c r="K1089" s="218"/>
      <c r="L1089" s="218"/>
      <c r="M1089" s="218"/>
      <c r="N1089" s="344"/>
      <c r="O1089" s="344"/>
      <c r="P1089" s="344"/>
      <c r="Q1089" s="344"/>
      <c r="R1089" s="344"/>
      <c r="S1089" s="344"/>
    </row>
    <row r="1090" spans="3:19" ht="16.5" hidden="1" customHeight="1" x14ac:dyDescent="0.25">
      <c r="F1090" s="218" t="s">
        <v>888</v>
      </c>
      <c r="G1090" s="456"/>
      <c r="H1090" s="218"/>
      <c r="I1090" s="218"/>
      <c r="J1090" s="218"/>
      <c r="K1090" s="218"/>
      <c r="L1090" s="218"/>
      <c r="M1090" s="218"/>
      <c r="N1090" s="344"/>
      <c r="O1090" s="344"/>
      <c r="P1090" s="344"/>
      <c r="Q1090" s="344"/>
      <c r="R1090" s="344"/>
      <c r="S1090" s="344"/>
    </row>
    <row r="1091" spans="3:19" ht="16.5" hidden="1" customHeight="1" x14ac:dyDescent="0.25">
      <c r="F1091" s="218" t="s">
        <v>889</v>
      </c>
      <c r="G1091" s="456"/>
      <c r="H1091" s="218"/>
      <c r="I1091" s="218"/>
      <c r="J1091" s="218"/>
      <c r="K1091" s="218"/>
      <c r="L1091" s="218"/>
      <c r="M1091" s="218"/>
      <c r="N1091" s="344"/>
      <c r="O1091" s="344"/>
      <c r="P1091" s="344"/>
      <c r="Q1091" s="344"/>
      <c r="R1091" s="344"/>
      <c r="S1091" s="344"/>
    </row>
    <row r="1092" spans="3:19" ht="16.5" hidden="1" customHeight="1" x14ac:dyDescent="0.25">
      <c r="F1092" s="218" t="s">
        <v>890</v>
      </c>
      <c r="G1092" s="456"/>
      <c r="H1092" s="218"/>
      <c r="I1092" s="218"/>
      <c r="J1092" s="218"/>
      <c r="K1092" s="218"/>
      <c r="L1092" s="218"/>
      <c r="M1092" s="218"/>
      <c r="N1092" s="344"/>
      <c r="O1092" s="344"/>
      <c r="P1092" s="344"/>
      <c r="Q1092" s="344"/>
      <c r="R1092" s="344"/>
      <c r="S1092" s="344"/>
    </row>
    <row r="1093" spans="3:19" ht="16.5" hidden="1" customHeight="1" x14ac:dyDescent="0.25">
      <c r="F1093" s="218" t="s">
        <v>891</v>
      </c>
      <c r="G1093" s="456"/>
      <c r="H1093" s="218"/>
      <c r="I1093" s="218"/>
      <c r="J1093" s="218"/>
      <c r="K1093" s="218"/>
      <c r="L1093" s="218"/>
      <c r="M1093" s="218"/>
      <c r="N1093" s="344"/>
      <c r="O1093" s="344"/>
      <c r="P1093" s="344"/>
      <c r="Q1093" s="344"/>
      <c r="R1093" s="344"/>
      <c r="S1093" s="344"/>
    </row>
    <row r="1094" spans="3:19" ht="16.5" hidden="1" customHeight="1" x14ac:dyDescent="0.25">
      <c r="F1094" s="218" t="s">
        <v>892</v>
      </c>
      <c r="G1094" s="456"/>
      <c r="H1094" s="218"/>
      <c r="I1094" s="218"/>
      <c r="J1094" s="218"/>
      <c r="K1094" s="218"/>
      <c r="L1094" s="218"/>
      <c r="M1094" s="218"/>
      <c r="N1094" s="344"/>
      <c r="O1094" s="344"/>
      <c r="P1094" s="344"/>
      <c r="Q1094" s="344"/>
      <c r="R1094" s="344"/>
      <c r="S1094" s="344"/>
    </row>
    <row r="1095" spans="3:19" ht="16.5" hidden="1" customHeight="1" x14ac:dyDescent="0.25">
      <c r="F1095" s="218" t="s">
        <v>893</v>
      </c>
      <c r="G1095" s="456"/>
      <c r="H1095" s="218"/>
      <c r="I1095" s="218"/>
      <c r="J1095" s="218"/>
      <c r="K1095" s="218"/>
      <c r="L1095" s="218"/>
      <c r="M1095" s="218"/>
      <c r="N1095" s="344"/>
      <c r="O1095" s="344"/>
      <c r="P1095" s="344"/>
      <c r="Q1095" s="344"/>
      <c r="R1095" s="344"/>
      <c r="S1095" s="344"/>
    </row>
    <row r="1096" spans="3:19" ht="16.5" hidden="1" customHeight="1" x14ac:dyDescent="0.25">
      <c r="F1096" s="218" t="s">
        <v>894</v>
      </c>
      <c r="G1096" s="456"/>
      <c r="H1096" s="218"/>
      <c r="I1096" s="218"/>
      <c r="J1096" s="218"/>
      <c r="K1096" s="218"/>
      <c r="L1096" s="218"/>
      <c r="M1096" s="218"/>
      <c r="N1096" s="344"/>
      <c r="O1096" s="344"/>
      <c r="P1096" s="344"/>
      <c r="Q1096" s="344"/>
      <c r="R1096" s="344"/>
      <c r="S1096" s="344"/>
    </row>
    <row r="1097" spans="3:19" ht="16.5" hidden="1" customHeight="1" x14ac:dyDescent="0.25">
      <c r="F1097" s="218" t="s">
        <v>895</v>
      </c>
      <c r="G1097" s="456"/>
      <c r="H1097" s="218"/>
      <c r="I1097" s="218"/>
      <c r="J1097" s="218"/>
      <c r="K1097" s="218"/>
      <c r="L1097" s="218"/>
      <c r="M1097" s="218"/>
      <c r="N1097" s="344"/>
      <c r="O1097" s="344"/>
      <c r="P1097" s="344"/>
      <c r="Q1097" s="344"/>
      <c r="R1097" s="344"/>
      <c r="S1097" s="344"/>
    </row>
    <row r="1098" spans="3:19" ht="16.5" hidden="1" customHeight="1" x14ac:dyDescent="0.25">
      <c r="F1098" s="218" t="s">
        <v>896</v>
      </c>
      <c r="G1098" s="456"/>
      <c r="H1098" s="218"/>
      <c r="I1098" s="218"/>
      <c r="J1098" s="218"/>
      <c r="K1098" s="218"/>
      <c r="L1098" s="218"/>
      <c r="M1098" s="218"/>
      <c r="N1098" s="344"/>
      <c r="O1098" s="344"/>
      <c r="P1098" s="344"/>
      <c r="Q1098" s="344"/>
      <c r="R1098" s="344"/>
      <c r="S1098" s="344"/>
    </row>
    <row r="1099" spans="3:19" ht="16.5" customHeight="1" x14ac:dyDescent="0.25">
      <c r="F1099" s="218" t="s">
        <v>897</v>
      </c>
      <c r="G1099" s="456"/>
      <c r="H1099" s="218">
        <v>0</v>
      </c>
      <c r="I1099" s="218">
        <v>0</v>
      </c>
      <c r="J1099" s="218">
        <v>0</v>
      </c>
      <c r="K1099" s="218">
        <v>0</v>
      </c>
      <c r="L1099" s="218">
        <v>0</v>
      </c>
      <c r="M1099" s="218">
        <v>0</v>
      </c>
      <c r="N1099" s="344">
        <v>0</v>
      </c>
      <c r="O1099" s="344">
        <v>0</v>
      </c>
      <c r="P1099" s="344">
        <v>0</v>
      </c>
      <c r="Q1099" s="344">
        <v>0</v>
      </c>
      <c r="R1099" s="344">
        <v>0</v>
      </c>
      <c r="S1099" s="344">
        <v>0</v>
      </c>
    </row>
    <row r="1100" spans="3:19" ht="16.5" hidden="1" customHeight="1" x14ac:dyDescent="0.25">
      <c r="E1100" t="str">
        <f t="shared" si="21"/>
        <v/>
      </c>
      <c r="F1100" s="217" t="s">
        <v>512</v>
      </c>
      <c r="G1100" s="455" t="s">
        <v>902</v>
      </c>
      <c r="H1100" s="218"/>
      <c r="I1100" s="218"/>
      <c r="J1100" s="218"/>
      <c r="K1100" s="218"/>
      <c r="L1100" s="218"/>
      <c r="M1100" s="218"/>
      <c r="N1100" s="344"/>
      <c r="O1100" s="344"/>
      <c r="P1100" s="344"/>
      <c r="Q1100" s="344"/>
      <c r="R1100" s="344"/>
      <c r="S1100" s="344"/>
    </row>
    <row r="1101" spans="3:19" ht="16.5" hidden="1" customHeight="1" x14ac:dyDescent="0.25">
      <c r="C1101">
        <v>2</v>
      </c>
      <c r="D1101" t="s">
        <v>514</v>
      </c>
      <c r="E1101" t="str">
        <f t="shared" si="21"/>
        <v>25QT</v>
      </c>
      <c r="F1101" s="218" t="s">
        <v>515</v>
      </c>
      <c r="G1101" s="460"/>
      <c r="H1101" s="218"/>
      <c r="I1101" s="218"/>
      <c r="J1101" s="218"/>
      <c r="K1101" s="218"/>
      <c r="L1101" s="218"/>
      <c r="M1101" s="218"/>
      <c r="N1101" s="344"/>
      <c r="O1101" s="344"/>
      <c r="P1101" s="344"/>
      <c r="Q1101" s="344"/>
      <c r="R1101" s="344"/>
      <c r="S1101" s="344"/>
    </row>
    <row r="1102" spans="3:19" ht="16.5" hidden="1" customHeight="1" x14ac:dyDescent="0.25">
      <c r="C1102">
        <v>2</v>
      </c>
      <c r="D1102" t="s">
        <v>516</v>
      </c>
      <c r="E1102" t="str">
        <f t="shared" si="21"/>
        <v>2R0A</v>
      </c>
      <c r="F1102" s="218" t="s">
        <v>517</v>
      </c>
      <c r="G1102" s="460"/>
      <c r="H1102" s="218"/>
      <c r="I1102" s="218"/>
      <c r="J1102" s="218"/>
      <c r="K1102" s="218"/>
      <c r="L1102" s="218"/>
      <c r="M1102" s="218"/>
      <c r="N1102" s="344"/>
      <c r="O1102" s="344"/>
      <c r="P1102" s="344"/>
      <c r="Q1102" s="344"/>
      <c r="R1102" s="344"/>
      <c r="S1102" s="344"/>
    </row>
    <row r="1103" spans="3:19" ht="16.5" hidden="1" customHeight="1" x14ac:dyDescent="0.25">
      <c r="C1103">
        <v>2</v>
      </c>
      <c r="D1103" t="s">
        <v>518</v>
      </c>
      <c r="E1103" t="str">
        <f t="shared" si="21"/>
        <v>2R0B</v>
      </c>
      <c r="F1103" s="218" t="s">
        <v>519</v>
      </c>
      <c r="G1103" s="460"/>
      <c r="H1103" s="218"/>
      <c r="I1103" s="218"/>
      <c r="J1103" s="218"/>
      <c r="K1103" s="218"/>
      <c r="L1103" s="218"/>
      <c r="M1103" s="218"/>
      <c r="N1103" s="344"/>
      <c r="O1103" s="344"/>
      <c r="P1103" s="344"/>
      <c r="Q1103" s="344"/>
      <c r="R1103" s="344"/>
      <c r="S1103" s="344"/>
    </row>
    <row r="1104" spans="3:19" ht="16.5" hidden="1" customHeight="1" x14ac:dyDescent="0.25">
      <c r="C1104">
        <v>2</v>
      </c>
      <c r="D1104" t="s">
        <v>520</v>
      </c>
      <c r="E1104" t="str">
        <f t="shared" si="21"/>
        <v>2R0D</v>
      </c>
      <c r="F1104" s="218" t="s">
        <v>521</v>
      </c>
      <c r="G1104" s="460"/>
      <c r="H1104" s="218"/>
      <c r="I1104" s="218"/>
      <c r="J1104" s="218"/>
      <c r="K1104" s="218"/>
      <c r="L1104" s="218"/>
      <c r="M1104" s="218"/>
      <c r="N1104" s="344"/>
      <c r="O1104" s="344"/>
      <c r="P1104" s="344"/>
      <c r="Q1104" s="344"/>
      <c r="R1104" s="344"/>
      <c r="S1104" s="344"/>
    </row>
    <row r="1105" spans="3:19" ht="16.5" hidden="1" customHeight="1" x14ac:dyDescent="0.25">
      <c r="C1105">
        <v>2</v>
      </c>
      <c r="D1105" t="s">
        <v>522</v>
      </c>
      <c r="E1105" t="str">
        <f t="shared" si="21"/>
        <v>2R1F</v>
      </c>
      <c r="F1105" s="218" t="s">
        <v>523</v>
      </c>
      <c r="G1105" s="460"/>
      <c r="H1105" s="218"/>
      <c r="I1105" s="218"/>
      <c r="J1105" s="218"/>
      <c r="K1105" s="218"/>
      <c r="L1105" s="218"/>
      <c r="M1105" s="218"/>
      <c r="N1105" s="344"/>
      <c r="O1105" s="344"/>
      <c r="P1105" s="344"/>
      <c r="Q1105" s="344"/>
      <c r="R1105" s="344"/>
      <c r="S1105" s="344"/>
    </row>
    <row r="1106" spans="3:19" ht="16.5" hidden="1" customHeight="1" x14ac:dyDescent="0.25">
      <c r="C1106">
        <v>2</v>
      </c>
      <c r="D1106" t="s">
        <v>524</v>
      </c>
      <c r="E1106" t="str">
        <f t="shared" si="21"/>
        <v>2R1H</v>
      </c>
      <c r="F1106" s="218" t="s">
        <v>525</v>
      </c>
      <c r="G1106" s="460"/>
      <c r="H1106" s="218"/>
      <c r="I1106" s="218"/>
      <c r="J1106" s="218"/>
      <c r="K1106" s="218"/>
      <c r="L1106" s="218"/>
      <c r="M1106" s="218"/>
      <c r="N1106" s="344"/>
      <c r="O1106" s="344"/>
      <c r="P1106" s="344"/>
      <c r="Q1106" s="344"/>
      <c r="R1106" s="344"/>
      <c r="S1106" s="344"/>
    </row>
    <row r="1107" spans="3:19" ht="16.5" hidden="1" customHeight="1" x14ac:dyDescent="0.25">
      <c r="F1107" s="218" t="s">
        <v>527</v>
      </c>
      <c r="G1107" s="460"/>
      <c r="H1107" s="218"/>
      <c r="I1107" s="218"/>
      <c r="J1107" s="218"/>
      <c r="K1107" s="218"/>
      <c r="L1107" s="218"/>
      <c r="M1107" s="218"/>
      <c r="N1107" s="344"/>
      <c r="O1107" s="344"/>
      <c r="P1107" s="344"/>
      <c r="Q1107" s="344"/>
      <c r="R1107" s="344"/>
      <c r="S1107" s="344"/>
    </row>
    <row r="1108" spans="3:19" ht="16.5" hidden="1" customHeight="1" x14ac:dyDescent="0.25">
      <c r="F1108" s="218" t="s">
        <v>529</v>
      </c>
      <c r="G1108" s="460"/>
      <c r="H1108" s="218"/>
      <c r="I1108" s="218"/>
      <c r="J1108" s="218"/>
      <c r="K1108" s="218"/>
      <c r="L1108" s="218"/>
      <c r="M1108" s="218"/>
      <c r="N1108" s="344"/>
      <c r="O1108" s="344"/>
      <c r="P1108" s="344"/>
      <c r="Q1108" s="344"/>
      <c r="R1108" s="344"/>
      <c r="S1108" s="344"/>
    </row>
    <row r="1109" spans="3:19" ht="16.5" hidden="1" customHeight="1" x14ac:dyDescent="0.25">
      <c r="F1109" s="218" t="s">
        <v>531</v>
      </c>
      <c r="G1109" s="460"/>
      <c r="H1109" s="218"/>
      <c r="I1109" s="218"/>
      <c r="J1109" s="218"/>
      <c r="K1109" s="218"/>
      <c r="L1109" s="218"/>
      <c r="M1109" s="218"/>
      <c r="N1109" s="344"/>
      <c r="O1109" s="344"/>
      <c r="P1109" s="344"/>
      <c r="Q1109" s="344"/>
      <c r="R1109" s="344"/>
      <c r="S1109" s="344"/>
    </row>
    <row r="1110" spans="3:19" ht="16.5" hidden="1" customHeight="1" x14ac:dyDescent="0.25">
      <c r="F1110" s="218" t="s">
        <v>533</v>
      </c>
      <c r="G1110" s="460"/>
      <c r="H1110" s="218"/>
      <c r="I1110" s="218"/>
      <c r="J1110" s="218"/>
      <c r="K1110" s="218"/>
      <c r="L1110" s="218"/>
      <c r="M1110" s="218"/>
      <c r="N1110" s="344"/>
      <c r="O1110" s="344"/>
      <c r="P1110" s="344"/>
      <c r="Q1110" s="344"/>
      <c r="R1110" s="344"/>
      <c r="S1110" s="344"/>
    </row>
    <row r="1111" spans="3:19" ht="16.5" hidden="1" customHeight="1" x14ac:dyDescent="0.25">
      <c r="C1111">
        <v>2</v>
      </c>
      <c r="D1111" t="s">
        <v>526</v>
      </c>
      <c r="E1111" t="str">
        <f t="shared" si="21"/>
        <v>2R1K</v>
      </c>
      <c r="F1111" s="218" t="s">
        <v>535</v>
      </c>
      <c r="G1111" s="460"/>
      <c r="H1111" s="218"/>
      <c r="I1111" s="218"/>
      <c r="J1111" s="218"/>
      <c r="K1111" s="218"/>
      <c r="L1111" s="218"/>
      <c r="M1111" s="218"/>
      <c r="N1111" s="344"/>
      <c r="O1111" s="344"/>
      <c r="P1111" s="344"/>
      <c r="Q1111" s="344"/>
      <c r="R1111" s="344"/>
      <c r="S1111" s="344"/>
    </row>
    <row r="1112" spans="3:19" ht="16.5" hidden="1" customHeight="1" x14ac:dyDescent="0.25">
      <c r="C1112">
        <v>2</v>
      </c>
      <c r="D1112" t="s">
        <v>528</v>
      </c>
      <c r="E1112" t="str">
        <f t="shared" si="21"/>
        <v>2RA2</v>
      </c>
      <c r="F1112" s="218" t="s">
        <v>537</v>
      </c>
      <c r="G1112" s="460"/>
      <c r="H1112" s="218"/>
      <c r="I1112" s="218"/>
      <c r="J1112" s="218"/>
      <c r="K1112" s="218"/>
      <c r="L1112" s="218"/>
      <c r="M1112" s="218"/>
      <c r="N1112" s="344"/>
      <c r="O1112" s="344"/>
      <c r="P1112" s="344"/>
      <c r="Q1112" s="344"/>
      <c r="R1112" s="344"/>
      <c r="S1112" s="344"/>
    </row>
    <row r="1113" spans="3:19" ht="16.5" hidden="1" customHeight="1" x14ac:dyDescent="0.25">
      <c r="C1113">
        <v>2</v>
      </c>
      <c r="D1113" t="s">
        <v>530</v>
      </c>
      <c r="E1113" t="str">
        <f t="shared" si="21"/>
        <v>2RA3</v>
      </c>
      <c r="F1113" s="218" t="s">
        <v>539</v>
      </c>
      <c r="G1113" s="460"/>
      <c r="H1113" s="218"/>
      <c r="I1113" s="218"/>
      <c r="J1113" s="218"/>
      <c r="K1113" s="218"/>
      <c r="L1113" s="218"/>
      <c r="M1113" s="218"/>
      <c r="N1113" s="344"/>
      <c r="O1113" s="344"/>
      <c r="P1113" s="344"/>
      <c r="Q1113" s="344"/>
      <c r="R1113" s="344"/>
      <c r="S1113" s="344"/>
    </row>
    <row r="1114" spans="3:19" ht="16.5" hidden="1" customHeight="1" x14ac:dyDescent="0.25">
      <c r="C1114">
        <v>2</v>
      </c>
      <c r="D1114" t="s">
        <v>532</v>
      </c>
      <c r="E1114" t="str">
        <f t="shared" si="21"/>
        <v>2RA4</v>
      </c>
      <c r="F1114" s="218" t="s">
        <v>541</v>
      </c>
      <c r="G1114" s="460"/>
      <c r="H1114" s="218"/>
      <c r="I1114" s="218"/>
      <c r="J1114" s="218"/>
      <c r="K1114" s="218"/>
      <c r="L1114" s="218"/>
      <c r="M1114" s="218"/>
      <c r="N1114" s="344"/>
      <c r="O1114" s="344"/>
      <c r="P1114" s="344"/>
      <c r="Q1114" s="344"/>
      <c r="R1114" s="344"/>
      <c r="S1114" s="344"/>
    </row>
    <row r="1115" spans="3:19" ht="16.5" hidden="1" customHeight="1" x14ac:dyDescent="0.25">
      <c r="C1115">
        <v>2</v>
      </c>
      <c r="D1115" t="s">
        <v>534</v>
      </c>
      <c r="E1115" t="str">
        <f t="shared" si="21"/>
        <v>2RA7</v>
      </c>
      <c r="F1115" s="218" t="s">
        <v>543</v>
      </c>
      <c r="G1115" s="460"/>
      <c r="H1115" s="218"/>
      <c r="I1115" s="218"/>
      <c r="J1115" s="218"/>
      <c r="K1115" s="218"/>
      <c r="L1115" s="218"/>
      <c r="M1115" s="218"/>
      <c r="N1115" s="344"/>
      <c r="O1115" s="344"/>
      <c r="P1115" s="344"/>
      <c r="Q1115" s="344"/>
      <c r="R1115" s="344"/>
      <c r="S1115" s="344"/>
    </row>
    <row r="1116" spans="3:19" ht="16.5" hidden="1" customHeight="1" x14ac:dyDescent="0.25">
      <c r="C1116">
        <v>2</v>
      </c>
      <c r="D1116" t="s">
        <v>536</v>
      </c>
      <c r="E1116" t="str">
        <f t="shared" si="21"/>
        <v>2RA9</v>
      </c>
      <c r="F1116" s="218" t="s">
        <v>545</v>
      </c>
      <c r="G1116" s="460"/>
      <c r="H1116" s="218"/>
      <c r="I1116" s="218"/>
      <c r="J1116" s="218"/>
      <c r="K1116" s="218"/>
      <c r="L1116" s="218"/>
      <c r="M1116" s="218"/>
      <c r="N1116" s="344"/>
      <c r="O1116" s="344"/>
      <c r="P1116" s="344"/>
      <c r="Q1116" s="344"/>
      <c r="R1116" s="344"/>
      <c r="S1116" s="344"/>
    </row>
    <row r="1117" spans="3:19" ht="16.5" hidden="1" customHeight="1" x14ac:dyDescent="0.25">
      <c r="C1117">
        <v>2</v>
      </c>
      <c r="D1117" t="s">
        <v>538</v>
      </c>
      <c r="E1117" t="str">
        <f t="shared" si="21"/>
        <v>2RAE</v>
      </c>
      <c r="F1117" s="218" t="s">
        <v>547</v>
      </c>
      <c r="G1117" s="460"/>
      <c r="H1117" s="218"/>
      <c r="I1117" s="218"/>
      <c r="J1117" s="218"/>
      <c r="K1117" s="218"/>
      <c r="L1117" s="218"/>
      <c r="M1117" s="218"/>
      <c r="N1117" s="344"/>
      <c r="O1117" s="344"/>
      <c r="P1117" s="344"/>
      <c r="Q1117" s="344"/>
      <c r="R1117" s="344"/>
      <c r="S1117" s="344"/>
    </row>
    <row r="1118" spans="3:19" ht="16.5" hidden="1" customHeight="1" x14ac:dyDescent="0.25">
      <c r="C1118">
        <v>2</v>
      </c>
      <c r="D1118" t="s">
        <v>540</v>
      </c>
      <c r="E1118" t="str">
        <f t="shared" si="21"/>
        <v>2RAJ</v>
      </c>
      <c r="F1118" s="218" t="s">
        <v>549</v>
      </c>
      <c r="G1118" s="460"/>
      <c r="H1118" s="218"/>
      <c r="I1118" s="218"/>
      <c r="J1118" s="218"/>
      <c r="K1118" s="218"/>
      <c r="L1118" s="218"/>
      <c r="M1118" s="218"/>
      <c r="N1118" s="344"/>
      <c r="O1118" s="344"/>
      <c r="P1118" s="344"/>
      <c r="Q1118" s="344"/>
      <c r="R1118" s="344"/>
      <c r="S1118" s="344"/>
    </row>
    <row r="1119" spans="3:19" ht="16.5" hidden="1" customHeight="1" x14ac:dyDescent="0.25">
      <c r="C1119">
        <v>2</v>
      </c>
      <c r="D1119" t="s">
        <v>542</v>
      </c>
      <c r="E1119" t="str">
        <f t="shared" si="21"/>
        <v>2RAL</v>
      </c>
      <c r="F1119" s="218" t="s">
        <v>551</v>
      </c>
      <c r="G1119" s="460"/>
      <c r="H1119" s="218"/>
      <c r="I1119" s="218"/>
      <c r="J1119" s="218"/>
      <c r="K1119" s="218"/>
      <c r="L1119" s="218"/>
      <c r="M1119" s="218"/>
      <c r="N1119" s="344"/>
      <c r="O1119" s="344"/>
      <c r="P1119" s="344"/>
      <c r="Q1119" s="344"/>
      <c r="R1119" s="344"/>
      <c r="S1119" s="344"/>
    </row>
    <row r="1120" spans="3:19" ht="16.5" hidden="1" customHeight="1" x14ac:dyDescent="0.25">
      <c r="C1120">
        <v>2</v>
      </c>
      <c r="D1120" t="s">
        <v>544</v>
      </c>
      <c r="E1120" t="str">
        <f t="shared" si="21"/>
        <v>2RAN</v>
      </c>
      <c r="F1120" s="218" t="s">
        <v>553</v>
      </c>
      <c r="G1120" s="460"/>
      <c r="H1120" s="218"/>
      <c r="I1120" s="218"/>
      <c r="J1120" s="218"/>
      <c r="K1120" s="218"/>
      <c r="L1120" s="218"/>
      <c r="M1120" s="218"/>
      <c r="N1120" s="344"/>
      <c r="O1120" s="344"/>
      <c r="P1120" s="344"/>
      <c r="Q1120" s="344"/>
      <c r="R1120" s="344"/>
      <c r="S1120" s="344"/>
    </row>
    <row r="1121" spans="3:19" ht="16.5" hidden="1" customHeight="1" x14ac:dyDescent="0.25">
      <c r="C1121">
        <v>2</v>
      </c>
      <c r="D1121" t="s">
        <v>546</v>
      </c>
      <c r="E1121" t="str">
        <f t="shared" si="21"/>
        <v>2RAP</v>
      </c>
      <c r="F1121" s="218" t="s">
        <v>555</v>
      </c>
      <c r="G1121" s="460"/>
      <c r="H1121" s="218"/>
      <c r="I1121" s="218"/>
      <c r="J1121" s="218"/>
      <c r="K1121" s="218"/>
      <c r="L1121" s="218"/>
      <c r="M1121" s="218"/>
      <c r="N1121" s="344"/>
      <c r="O1121" s="344"/>
      <c r="P1121" s="344"/>
      <c r="Q1121" s="344"/>
      <c r="R1121" s="344"/>
      <c r="S1121" s="344"/>
    </row>
    <row r="1122" spans="3:19" ht="16.5" hidden="1" customHeight="1" x14ac:dyDescent="0.25">
      <c r="C1122">
        <v>2</v>
      </c>
      <c r="D1122" t="s">
        <v>548</v>
      </c>
      <c r="E1122" t="str">
        <f t="shared" si="21"/>
        <v>2RAS</v>
      </c>
      <c r="F1122" s="218" t="s">
        <v>557</v>
      </c>
      <c r="G1122" s="460"/>
      <c r="H1122" s="218"/>
      <c r="I1122" s="218"/>
      <c r="J1122" s="218"/>
      <c r="K1122" s="218"/>
      <c r="L1122" s="218"/>
      <c r="M1122" s="218"/>
      <c r="N1122" s="344"/>
      <c r="O1122" s="344"/>
      <c r="P1122" s="344"/>
      <c r="Q1122" s="344"/>
      <c r="R1122" s="344"/>
      <c r="S1122" s="344"/>
    </row>
    <row r="1123" spans="3:19" ht="16.5" hidden="1" customHeight="1" x14ac:dyDescent="0.25">
      <c r="C1123">
        <v>2</v>
      </c>
      <c r="D1123" t="s">
        <v>550</v>
      </c>
      <c r="E1123" t="str">
        <f t="shared" si="21"/>
        <v>2RAX</v>
      </c>
      <c r="F1123" s="218" t="s">
        <v>559</v>
      </c>
      <c r="G1123" s="460"/>
      <c r="H1123" s="218"/>
      <c r="I1123" s="218"/>
      <c r="J1123" s="218"/>
      <c r="K1123" s="218"/>
      <c r="L1123" s="218"/>
      <c r="M1123" s="218"/>
      <c r="N1123" s="344"/>
      <c r="O1123" s="344"/>
      <c r="P1123" s="344"/>
      <c r="Q1123" s="344"/>
      <c r="R1123" s="344"/>
      <c r="S1123" s="344"/>
    </row>
    <row r="1124" spans="3:19" ht="16.5" hidden="1" customHeight="1" x14ac:dyDescent="0.25">
      <c r="C1124">
        <v>2</v>
      </c>
      <c r="D1124" t="s">
        <v>552</v>
      </c>
      <c r="E1124" t="str">
        <f t="shared" si="21"/>
        <v>2RBA</v>
      </c>
      <c r="F1124" s="218" t="s">
        <v>561</v>
      </c>
      <c r="G1124" s="460"/>
      <c r="H1124" s="218"/>
      <c r="I1124" s="218"/>
      <c r="J1124" s="218"/>
      <c r="K1124" s="218"/>
      <c r="L1124" s="218"/>
      <c r="M1124" s="218"/>
      <c r="N1124" s="344"/>
      <c r="O1124" s="344"/>
      <c r="P1124" s="344"/>
      <c r="Q1124" s="344"/>
      <c r="R1124" s="344"/>
      <c r="S1124" s="344"/>
    </row>
    <row r="1125" spans="3:19" ht="16.5" hidden="1" customHeight="1" x14ac:dyDescent="0.25">
      <c r="C1125">
        <v>2</v>
      </c>
      <c r="D1125" t="s">
        <v>554</v>
      </c>
      <c r="E1125" t="str">
        <f t="shared" si="21"/>
        <v>2RBB</v>
      </c>
      <c r="F1125" s="218" t="s">
        <v>563</v>
      </c>
      <c r="G1125" s="460"/>
      <c r="H1125" s="218"/>
      <c r="I1125" s="218"/>
      <c r="J1125" s="218"/>
      <c r="K1125" s="218"/>
      <c r="L1125" s="218"/>
      <c r="M1125" s="218"/>
      <c r="N1125" s="344"/>
      <c r="O1125" s="344"/>
      <c r="P1125" s="344"/>
      <c r="Q1125" s="344"/>
      <c r="R1125" s="344"/>
      <c r="S1125" s="344"/>
    </row>
    <row r="1126" spans="3:19" ht="16.5" hidden="1" customHeight="1" x14ac:dyDescent="0.25">
      <c r="C1126">
        <v>2</v>
      </c>
      <c r="D1126" t="s">
        <v>556</v>
      </c>
      <c r="E1126" t="str">
        <f t="shared" si="21"/>
        <v>2RBD</v>
      </c>
      <c r="F1126" s="218" t="s">
        <v>565</v>
      </c>
      <c r="G1126" s="460"/>
      <c r="H1126" s="218"/>
      <c r="I1126" s="218"/>
      <c r="J1126" s="218"/>
      <c r="K1126" s="218"/>
      <c r="L1126" s="218"/>
      <c r="M1126" s="218"/>
      <c r="N1126" s="344"/>
      <c r="O1126" s="344"/>
      <c r="P1126" s="344"/>
      <c r="Q1126" s="344"/>
      <c r="R1126" s="344"/>
      <c r="S1126" s="344"/>
    </row>
    <row r="1127" spans="3:19" ht="16.5" hidden="1" customHeight="1" x14ac:dyDescent="0.25">
      <c r="C1127">
        <v>2</v>
      </c>
      <c r="D1127" t="s">
        <v>558</v>
      </c>
      <c r="E1127" t="str">
        <f t="shared" si="21"/>
        <v>2RBF</v>
      </c>
      <c r="F1127" s="218" t="s">
        <v>567</v>
      </c>
      <c r="G1127" s="460"/>
      <c r="H1127" s="218"/>
      <c r="I1127" s="218"/>
      <c r="J1127" s="218"/>
      <c r="K1127" s="218"/>
      <c r="L1127" s="218"/>
      <c r="M1127" s="218"/>
      <c r="N1127" s="344"/>
      <c r="O1127" s="344"/>
      <c r="P1127" s="344"/>
      <c r="Q1127" s="344"/>
      <c r="R1127" s="344"/>
      <c r="S1127" s="344"/>
    </row>
    <row r="1128" spans="3:19" ht="16.5" hidden="1" customHeight="1" x14ac:dyDescent="0.25">
      <c r="C1128">
        <v>2</v>
      </c>
      <c r="D1128" t="s">
        <v>560</v>
      </c>
      <c r="E1128" t="str">
        <f t="shared" si="21"/>
        <v>2RBK</v>
      </c>
      <c r="F1128" s="218" t="s">
        <v>569</v>
      </c>
      <c r="G1128" s="460"/>
      <c r="H1128" s="218"/>
      <c r="I1128" s="218"/>
      <c r="J1128" s="218"/>
      <c r="K1128" s="218"/>
      <c r="L1128" s="218"/>
      <c r="M1128" s="218"/>
      <c r="N1128" s="344"/>
      <c r="O1128" s="344"/>
      <c r="P1128" s="344"/>
      <c r="Q1128" s="344"/>
      <c r="R1128" s="344"/>
      <c r="S1128" s="344"/>
    </row>
    <row r="1129" spans="3:19" ht="16.5" hidden="1" customHeight="1" x14ac:dyDescent="0.25">
      <c r="C1129">
        <v>2</v>
      </c>
      <c r="D1129" t="s">
        <v>562</v>
      </c>
      <c r="E1129" t="str">
        <f t="shared" si="21"/>
        <v>2RBL</v>
      </c>
      <c r="F1129" s="218" t="s">
        <v>571</v>
      </c>
      <c r="G1129" s="460"/>
      <c r="H1129" s="218"/>
      <c r="I1129" s="218"/>
      <c r="J1129" s="218"/>
      <c r="K1129" s="218"/>
      <c r="L1129" s="218"/>
      <c r="M1129" s="218"/>
      <c r="N1129" s="344"/>
      <c r="O1129" s="344"/>
      <c r="P1129" s="344"/>
      <c r="Q1129" s="344"/>
      <c r="R1129" s="344"/>
      <c r="S1129" s="344"/>
    </row>
    <row r="1130" spans="3:19" ht="16.5" hidden="1" customHeight="1" x14ac:dyDescent="0.25">
      <c r="C1130">
        <v>2</v>
      </c>
      <c r="D1130" t="s">
        <v>564</v>
      </c>
      <c r="E1130" t="str">
        <f t="shared" si="21"/>
        <v>2RBN</v>
      </c>
      <c r="F1130" s="218" t="s">
        <v>573</v>
      </c>
      <c r="G1130" s="460"/>
      <c r="H1130" s="218"/>
      <c r="I1130" s="218"/>
      <c r="J1130" s="218"/>
      <c r="K1130" s="218"/>
      <c r="L1130" s="218"/>
      <c r="M1130" s="218"/>
      <c r="N1130" s="344"/>
      <c r="O1130" s="344"/>
      <c r="P1130" s="344"/>
      <c r="Q1130" s="344"/>
      <c r="R1130" s="344"/>
      <c r="S1130" s="344"/>
    </row>
    <row r="1131" spans="3:19" ht="16.5" hidden="1" customHeight="1" x14ac:dyDescent="0.25">
      <c r="C1131">
        <v>2</v>
      </c>
      <c r="D1131" t="s">
        <v>566</v>
      </c>
      <c r="E1131" t="str">
        <f t="shared" si="21"/>
        <v>2RBQ</v>
      </c>
      <c r="F1131" s="218" t="s">
        <v>575</v>
      </c>
      <c r="G1131" s="460"/>
      <c r="H1131" s="218"/>
      <c r="I1131" s="218"/>
      <c r="J1131" s="218"/>
      <c r="K1131" s="218"/>
      <c r="L1131" s="218"/>
      <c r="M1131" s="218"/>
      <c r="N1131" s="344"/>
      <c r="O1131" s="344"/>
      <c r="P1131" s="344"/>
      <c r="Q1131" s="344"/>
      <c r="R1131" s="344"/>
      <c r="S1131" s="344"/>
    </row>
    <row r="1132" spans="3:19" ht="16.5" hidden="1" customHeight="1" x14ac:dyDescent="0.25">
      <c r="C1132">
        <v>2</v>
      </c>
      <c r="D1132" t="s">
        <v>568</v>
      </c>
      <c r="E1132" t="str">
        <f t="shared" si="21"/>
        <v>2RBS</v>
      </c>
      <c r="F1132" s="218" t="s">
        <v>577</v>
      </c>
      <c r="G1132" s="460"/>
      <c r="H1132" s="218"/>
      <c r="I1132" s="218"/>
      <c r="J1132" s="218"/>
      <c r="K1132" s="218"/>
      <c r="L1132" s="218"/>
      <c r="M1132" s="218"/>
      <c r="N1132" s="344"/>
      <c r="O1132" s="344"/>
      <c r="P1132" s="344"/>
      <c r="Q1132" s="344"/>
      <c r="R1132" s="344"/>
      <c r="S1132" s="344"/>
    </row>
    <row r="1133" spans="3:19" ht="16.5" hidden="1" customHeight="1" x14ac:dyDescent="0.25">
      <c r="C1133">
        <v>2</v>
      </c>
      <c r="D1133" t="s">
        <v>570</v>
      </c>
      <c r="E1133" t="str">
        <f t="shared" si="21"/>
        <v>2RBT</v>
      </c>
      <c r="F1133" s="218" t="s">
        <v>579</v>
      </c>
      <c r="G1133" s="460"/>
      <c r="H1133" s="218"/>
      <c r="I1133" s="218"/>
      <c r="J1133" s="218"/>
      <c r="K1133" s="218"/>
      <c r="L1133" s="218"/>
      <c r="M1133" s="218"/>
      <c r="N1133" s="344"/>
      <c r="O1133" s="344"/>
      <c r="P1133" s="344"/>
      <c r="Q1133" s="344"/>
      <c r="R1133" s="344"/>
      <c r="S1133" s="344"/>
    </row>
    <row r="1134" spans="3:19" ht="16.5" hidden="1" customHeight="1" x14ac:dyDescent="0.25">
      <c r="C1134">
        <v>2</v>
      </c>
      <c r="D1134" t="s">
        <v>572</v>
      </c>
      <c r="E1134" t="str">
        <f t="shared" si="21"/>
        <v>2RBV</v>
      </c>
      <c r="F1134" s="218" t="s">
        <v>581</v>
      </c>
      <c r="G1134" s="460"/>
      <c r="H1134" s="218"/>
      <c r="I1134" s="218"/>
      <c r="J1134" s="218"/>
      <c r="K1134" s="218"/>
      <c r="L1134" s="218"/>
      <c r="M1134" s="218"/>
      <c r="N1134" s="344"/>
      <c r="O1134" s="344"/>
      <c r="P1134" s="344"/>
      <c r="Q1134" s="344"/>
      <c r="R1134" s="344"/>
      <c r="S1134" s="344"/>
    </row>
    <row r="1135" spans="3:19" ht="16.5" hidden="1" customHeight="1" x14ac:dyDescent="0.25">
      <c r="C1135">
        <v>2</v>
      </c>
      <c r="D1135" t="s">
        <v>574</v>
      </c>
      <c r="E1135" t="str">
        <f t="shared" si="21"/>
        <v>2RBZ</v>
      </c>
      <c r="F1135" s="218" t="s">
        <v>583</v>
      </c>
      <c r="G1135" s="460"/>
      <c r="H1135" s="218"/>
      <c r="I1135" s="218"/>
      <c r="J1135" s="218"/>
      <c r="K1135" s="218"/>
      <c r="L1135" s="218"/>
      <c r="M1135" s="218"/>
      <c r="N1135" s="344"/>
      <c r="O1135" s="344"/>
      <c r="P1135" s="344"/>
      <c r="Q1135" s="344"/>
      <c r="R1135" s="344"/>
      <c r="S1135" s="344"/>
    </row>
    <row r="1136" spans="3:19" ht="16.5" hidden="1" customHeight="1" x14ac:dyDescent="0.25">
      <c r="C1136">
        <v>2</v>
      </c>
      <c r="D1136" t="s">
        <v>576</v>
      </c>
      <c r="E1136" t="str">
        <f t="shared" si="21"/>
        <v>2RC1</v>
      </c>
      <c r="F1136" s="218" t="s">
        <v>585</v>
      </c>
      <c r="G1136" s="460"/>
      <c r="H1136" s="218"/>
      <c r="I1136" s="218"/>
      <c r="J1136" s="218"/>
      <c r="K1136" s="218"/>
      <c r="L1136" s="218"/>
      <c r="M1136" s="218"/>
      <c r="N1136" s="344"/>
      <c r="O1136" s="344"/>
      <c r="P1136" s="344"/>
      <c r="Q1136" s="344"/>
      <c r="R1136" s="344"/>
      <c r="S1136" s="344"/>
    </row>
    <row r="1137" spans="3:19" ht="16.5" hidden="1" customHeight="1" x14ac:dyDescent="0.25">
      <c r="C1137">
        <v>2</v>
      </c>
      <c r="D1137" t="s">
        <v>578</v>
      </c>
      <c r="E1137" t="str">
        <f t="shared" si="21"/>
        <v>2RC3</v>
      </c>
      <c r="F1137" s="218" t="s">
        <v>587</v>
      </c>
      <c r="G1137" s="460"/>
      <c r="H1137" s="218"/>
      <c r="I1137" s="218"/>
      <c r="J1137" s="218"/>
      <c r="K1137" s="218"/>
      <c r="L1137" s="218"/>
      <c r="M1137" s="218"/>
      <c r="N1137" s="344"/>
      <c r="O1137" s="344"/>
      <c r="P1137" s="344"/>
      <c r="Q1137" s="344"/>
      <c r="R1137" s="344"/>
      <c r="S1137" s="344"/>
    </row>
    <row r="1138" spans="3:19" ht="16.5" hidden="1" customHeight="1" x14ac:dyDescent="0.25">
      <c r="C1138">
        <v>2</v>
      </c>
      <c r="D1138" t="s">
        <v>580</v>
      </c>
      <c r="E1138" t="str">
        <f t="shared" si="21"/>
        <v>2RC9</v>
      </c>
      <c r="F1138" s="218" t="s">
        <v>589</v>
      </c>
      <c r="G1138" s="460"/>
      <c r="H1138" s="218"/>
      <c r="I1138" s="218"/>
      <c r="J1138" s="218"/>
      <c r="K1138" s="218"/>
      <c r="L1138" s="218"/>
      <c r="M1138" s="218"/>
      <c r="N1138" s="344"/>
      <c r="O1138" s="344"/>
      <c r="P1138" s="344"/>
      <c r="Q1138" s="344"/>
      <c r="R1138" s="344"/>
      <c r="S1138" s="344"/>
    </row>
    <row r="1139" spans="3:19" ht="16.5" hidden="1" customHeight="1" x14ac:dyDescent="0.25">
      <c r="C1139">
        <v>2</v>
      </c>
      <c r="D1139" t="s">
        <v>582</v>
      </c>
      <c r="E1139" t="str">
        <f t="shared" si="21"/>
        <v>2RCB</v>
      </c>
      <c r="F1139" s="218" t="s">
        <v>591</v>
      </c>
      <c r="G1139" s="460"/>
      <c r="H1139" s="218"/>
      <c r="I1139" s="218"/>
      <c r="J1139" s="218"/>
      <c r="K1139" s="218"/>
      <c r="L1139" s="218"/>
      <c r="M1139" s="218"/>
      <c r="N1139" s="344"/>
      <c r="O1139" s="344"/>
      <c r="P1139" s="344"/>
      <c r="Q1139" s="344"/>
      <c r="R1139" s="344"/>
      <c r="S1139" s="344"/>
    </row>
    <row r="1140" spans="3:19" ht="16.5" hidden="1" customHeight="1" x14ac:dyDescent="0.25">
      <c r="C1140">
        <v>2</v>
      </c>
      <c r="D1140" t="s">
        <v>584</v>
      </c>
      <c r="E1140" t="str">
        <f t="shared" si="21"/>
        <v>2RCC</v>
      </c>
      <c r="F1140" s="218" t="s">
        <v>593</v>
      </c>
      <c r="G1140" s="460"/>
      <c r="H1140" s="218"/>
      <c r="I1140" s="218"/>
      <c r="J1140" s="218"/>
      <c r="K1140" s="218"/>
      <c r="L1140" s="218"/>
      <c r="M1140" s="218"/>
      <c r="N1140" s="344"/>
      <c r="O1140" s="344"/>
      <c r="P1140" s="344"/>
      <c r="Q1140" s="344"/>
      <c r="R1140" s="344"/>
      <c r="S1140" s="344"/>
    </row>
    <row r="1141" spans="3:19" ht="16.5" hidden="1" customHeight="1" x14ac:dyDescent="0.25">
      <c r="C1141">
        <v>2</v>
      </c>
      <c r="D1141" t="s">
        <v>586</v>
      </c>
      <c r="E1141" t="str">
        <f t="shared" si="21"/>
        <v>2RCD</v>
      </c>
      <c r="F1141" s="218" t="s">
        <v>595</v>
      </c>
      <c r="G1141" s="460"/>
      <c r="H1141" s="218"/>
      <c r="I1141" s="218"/>
      <c r="J1141" s="218"/>
      <c r="K1141" s="218"/>
      <c r="L1141" s="218"/>
      <c r="M1141" s="218"/>
      <c r="N1141" s="344"/>
      <c r="O1141" s="344"/>
      <c r="P1141" s="344"/>
      <c r="Q1141" s="344"/>
      <c r="R1141" s="344"/>
      <c r="S1141" s="344"/>
    </row>
    <row r="1142" spans="3:19" ht="16.5" hidden="1" customHeight="1" x14ac:dyDescent="0.25">
      <c r="C1142">
        <v>2</v>
      </c>
      <c r="D1142" t="s">
        <v>588</v>
      </c>
      <c r="E1142" t="str">
        <f t="shared" ref="E1142:E1205" si="22">C1142&amp;D1142</f>
        <v>2RCF</v>
      </c>
      <c r="F1142" s="218" t="s">
        <v>597</v>
      </c>
      <c r="G1142" s="460"/>
      <c r="H1142" s="218"/>
      <c r="I1142" s="218"/>
      <c r="J1142" s="218"/>
      <c r="K1142" s="218"/>
      <c r="L1142" s="218"/>
      <c r="M1142" s="218"/>
      <c r="N1142" s="344"/>
      <c r="O1142" s="344"/>
      <c r="P1142" s="344"/>
      <c r="Q1142" s="344"/>
      <c r="R1142" s="344"/>
      <c r="S1142" s="344"/>
    </row>
    <row r="1143" spans="3:19" ht="16.5" hidden="1" customHeight="1" x14ac:dyDescent="0.25">
      <c r="C1143">
        <v>2</v>
      </c>
      <c r="D1143" t="s">
        <v>590</v>
      </c>
      <c r="E1143" t="str">
        <f t="shared" si="22"/>
        <v>2RCU</v>
      </c>
      <c r="F1143" s="218" t="s">
        <v>599</v>
      </c>
      <c r="G1143" s="460"/>
      <c r="H1143" s="218"/>
      <c r="I1143" s="218"/>
      <c r="J1143" s="218"/>
      <c r="K1143" s="218"/>
      <c r="L1143" s="218"/>
      <c r="M1143" s="218"/>
      <c r="N1143" s="344"/>
      <c r="O1143" s="344"/>
      <c r="P1143" s="344"/>
      <c r="Q1143" s="344"/>
      <c r="R1143" s="344"/>
      <c r="S1143" s="344"/>
    </row>
    <row r="1144" spans="3:19" ht="16.5" hidden="1" customHeight="1" x14ac:dyDescent="0.25">
      <c r="C1144">
        <v>2</v>
      </c>
      <c r="D1144" t="s">
        <v>592</v>
      </c>
      <c r="E1144" t="str">
        <f t="shared" si="22"/>
        <v>2RCX</v>
      </c>
      <c r="F1144" s="218" t="s">
        <v>601</v>
      </c>
      <c r="G1144" s="460"/>
      <c r="H1144" s="218"/>
      <c r="I1144" s="218"/>
      <c r="J1144" s="218"/>
      <c r="K1144" s="218"/>
      <c r="L1144" s="218"/>
      <c r="M1144" s="218"/>
      <c r="N1144" s="344"/>
      <c r="O1144" s="344"/>
      <c r="P1144" s="344"/>
      <c r="Q1144" s="344"/>
      <c r="R1144" s="344"/>
      <c r="S1144" s="344"/>
    </row>
    <row r="1145" spans="3:19" ht="16.5" hidden="1" customHeight="1" x14ac:dyDescent="0.25">
      <c r="C1145">
        <v>2</v>
      </c>
      <c r="D1145" t="s">
        <v>594</v>
      </c>
      <c r="E1145" t="str">
        <f t="shared" si="22"/>
        <v>2RD1</v>
      </c>
      <c r="F1145" s="218" t="s">
        <v>603</v>
      </c>
      <c r="G1145" s="460"/>
      <c r="H1145" s="218"/>
      <c r="I1145" s="218"/>
      <c r="J1145" s="218"/>
      <c r="K1145" s="218"/>
      <c r="L1145" s="218"/>
      <c r="M1145" s="218"/>
      <c r="N1145" s="344"/>
      <c r="O1145" s="344"/>
      <c r="P1145" s="344"/>
      <c r="Q1145" s="344"/>
      <c r="R1145" s="344"/>
      <c r="S1145" s="344"/>
    </row>
    <row r="1146" spans="3:19" ht="16.5" hidden="1" customHeight="1" x14ac:dyDescent="0.25">
      <c r="C1146">
        <v>2</v>
      </c>
      <c r="D1146" t="s">
        <v>596</v>
      </c>
      <c r="E1146" t="str">
        <f t="shared" si="22"/>
        <v>2RD3</v>
      </c>
      <c r="F1146" s="218" t="s">
        <v>605</v>
      </c>
      <c r="G1146" s="460"/>
      <c r="H1146" s="218"/>
      <c r="I1146" s="218"/>
      <c r="J1146" s="218"/>
      <c r="K1146" s="218"/>
      <c r="L1146" s="218"/>
      <c r="M1146" s="218"/>
      <c r="N1146" s="344"/>
      <c r="O1146" s="344"/>
      <c r="P1146" s="344"/>
      <c r="Q1146" s="344"/>
      <c r="R1146" s="344"/>
      <c r="S1146" s="344"/>
    </row>
    <row r="1147" spans="3:19" ht="16.5" hidden="1" customHeight="1" x14ac:dyDescent="0.25">
      <c r="C1147">
        <v>2</v>
      </c>
      <c r="D1147" t="s">
        <v>598</v>
      </c>
      <c r="E1147" t="str">
        <f t="shared" si="22"/>
        <v>2RD7</v>
      </c>
      <c r="F1147" s="218" t="s">
        <v>607</v>
      </c>
      <c r="G1147" s="460"/>
      <c r="H1147" s="218"/>
      <c r="I1147" s="218"/>
      <c r="J1147" s="218"/>
      <c r="K1147" s="218"/>
      <c r="L1147" s="218"/>
      <c r="M1147" s="218"/>
      <c r="N1147" s="344"/>
      <c r="O1147" s="344"/>
      <c r="P1147" s="344"/>
      <c r="Q1147" s="344"/>
      <c r="R1147" s="344"/>
      <c r="S1147" s="344"/>
    </row>
    <row r="1148" spans="3:19" ht="16.5" hidden="1" customHeight="1" x14ac:dyDescent="0.25">
      <c r="C1148">
        <v>2</v>
      </c>
      <c r="D1148" t="s">
        <v>600</v>
      </c>
      <c r="E1148" t="str">
        <f t="shared" si="22"/>
        <v>2RD8</v>
      </c>
      <c r="F1148" s="218" t="s">
        <v>609</v>
      </c>
      <c r="G1148" s="460"/>
      <c r="H1148" s="218"/>
      <c r="I1148" s="218"/>
      <c r="J1148" s="218"/>
      <c r="K1148" s="218"/>
      <c r="L1148" s="218"/>
      <c r="M1148" s="218"/>
      <c r="N1148" s="344"/>
      <c r="O1148" s="344"/>
      <c r="P1148" s="344"/>
      <c r="Q1148" s="344"/>
      <c r="R1148" s="344"/>
      <c r="S1148" s="344"/>
    </row>
    <row r="1149" spans="3:19" ht="16.5" hidden="1" customHeight="1" x14ac:dyDescent="0.25">
      <c r="C1149">
        <v>2</v>
      </c>
      <c r="D1149" t="s">
        <v>602</v>
      </c>
      <c r="E1149" t="str">
        <f t="shared" si="22"/>
        <v>2RDD</v>
      </c>
      <c r="F1149" s="218" t="s">
        <v>611</v>
      </c>
      <c r="G1149" s="460"/>
      <c r="H1149" s="218"/>
      <c r="I1149" s="218"/>
      <c r="J1149" s="218"/>
      <c r="K1149" s="218"/>
      <c r="L1149" s="218"/>
      <c r="M1149" s="218"/>
      <c r="N1149" s="344"/>
      <c r="O1149" s="344"/>
      <c r="P1149" s="344"/>
      <c r="Q1149" s="344"/>
      <c r="R1149" s="344"/>
      <c r="S1149" s="344"/>
    </row>
    <row r="1150" spans="3:19" ht="16.5" hidden="1" customHeight="1" x14ac:dyDescent="0.25">
      <c r="C1150">
        <v>2</v>
      </c>
      <c r="D1150" t="s">
        <v>604</v>
      </c>
      <c r="E1150" t="str">
        <f t="shared" si="22"/>
        <v>2RDE</v>
      </c>
      <c r="F1150" s="218" t="s">
        <v>613</v>
      </c>
      <c r="G1150" s="460"/>
      <c r="H1150" s="218"/>
      <c r="I1150" s="218"/>
      <c r="J1150" s="218"/>
      <c r="K1150" s="218"/>
      <c r="L1150" s="218"/>
      <c r="M1150" s="218"/>
      <c r="N1150" s="344"/>
      <c r="O1150" s="344"/>
      <c r="P1150" s="344"/>
      <c r="Q1150" s="344"/>
      <c r="R1150" s="344"/>
      <c r="S1150" s="344"/>
    </row>
    <row r="1151" spans="3:19" ht="16.5" hidden="1" customHeight="1" x14ac:dyDescent="0.25">
      <c r="C1151">
        <v>2</v>
      </c>
      <c r="D1151" t="s">
        <v>606</v>
      </c>
      <c r="E1151" t="str">
        <f t="shared" si="22"/>
        <v>2RDU</v>
      </c>
      <c r="F1151" s="218" t="s">
        <v>615</v>
      </c>
      <c r="G1151" s="460"/>
      <c r="H1151" s="218"/>
      <c r="I1151" s="218"/>
      <c r="J1151" s="218"/>
      <c r="K1151" s="218"/>
      <c r="L1151" s="218"/>
      <c r="M1151" s="218"/>
      <c r="N1151" s="344"/>
      <c r="O1151" s="344"/>
      <c r="P1151" s="344"/>
      <c r="Q1151" s="344"/>
      <c r="R1151" s="344"/>
      <c r="S1151" s="344"/>
    </row>
    <row r="1152" spans="3:19" ht="16.5" hidden="1" customHeight="1" x14ac:dyDescent="0.25">
      <c r="C1152">
        <v>2</v>
      </c>
      <c r="D1152" t="s">
        <v>608</v>
      </c>
      <c r="E1152" t="str">
        <f t="shared" si="22"/>
        <v>2RDZ</v>
      </c>
      <c r="F1152" s="218" t="s">
        <v>617</v>
      </c>
      <c r="G1152" s="460"/>
      <c r="H1152" s="218"/>
      <c r="I1152" s="218"/>
      <c r="J1152" s="218"/>
      <c r="K1152" s="218"/>
      <c r="L1152" s="218"/>
      <c r="M1152" s="218"/>
      <c r="N1152" s="344"/>
      <c r="O1152" s="344"/>
      <c r="P1152" s="344"/>
      <c r="Q1152" s="344"/>
      <c r="R1152" s="344"/>
      <c r="S1152" s="344"/>
    </row>
    <row r="1153" spans="3:19" ht="16.5" hidden="1" customHeight="1" x14ac:dyDescent="0.25">
      <c r="C1153">
        <v>2</v>
      </c>
      <c r="D1153" t="s">
        <v>610</v>
      </c>
      <c r="E1153" t="str">
        <f t="shared" si="22"/>
        <v>2RE9</v>
      </c>
      <c r="F1153" s="218" t="s">
        <v>619</v>
      </c>
      <c r="G1153" s="460"/>
      <c r="H1153" s="218"/>
      <c r="I1153" s="218"/>
      <c r="J1153" s="218"/>
      <c r="K1153" s="218"/>
      <c r="L1153" s="218"/>
      <c r="M1153" s="218"/>
      <c r="N1153" s="344"/>
      <c r="O1153" s="344"/>
      <c r="P1153" s="344"/>
      <c r="Q1153" s="344"/>
      <c r="R1153" s="344"/>
      <c r="S1153" s="344"/>
    </row>
    <row r="1154" spans="3:19" ht="16.5" hidden="1" customHeight="1" x14ac:dyDescent="0.25">
      <c r="C1154">
        <v>2</v>
      </c>
      <c r="D1154" t="s">
        <v>612</v>
      </c>
      <c r="E1154" t="str">
        <f t="shared" si="22"/>
        <v>2REF</v>
      </c>
      <c r="F1154" s="218" t="s">
        <v>621</v>
      </c>
      <c r="G1154" s="460"/>
      <c r="H1154" s="218"/>
      <c r="I1154" s="218"/>
      <c r="J1154" s="218"/>
      <c r="K1154" s="218"/>
      <c r="L1154" s="218"/>
      <c r="M1154" s="218"/>
      <c r="N1154" s="344"/>
      <c r="O1154" s="344"/>
      <c r="P1154" s="344"/>
      <c r="Q1154" s="344"/>
      <c r="R1154" s="344"/>
      <c r="S1154" s="344"/>
    </row>
    <row r="1155" spans="3:19" ht="16.5" hidden="1" customHeight="1" x14ac:dyDescent="0.25">
      <c r="C1155">
        <v>2</v>
      </c>
      <c r="D1155" t="s">
        <v>614</v>
      </c>
      <c r="E1155" t="str">
        <f t="shared" si="22"/>
        <v>2REM</v>
      </c>
      <c r="F1155" s="218" t="s">
        <v>623</v>
      </c>
      <c r="G1155" s="460"/>
      <c r="H1155" s="218"/>
      <c r="I1155" s="218"/>
      <c r="J1155" s="218"/>
      <c r="K1155" s="218"/>
      <c r="L1155" s="218"/>
      <c r="M1155" s="218"/>
      <c r="N1155" s="344"/>
      <c r="O1155" s="344"/>
      <c r="P1155" s="344"/>
      <c r="Q1155" s="344"/>
      <c r="R1155" s="344"/>
      <c r="S1155" s="344"/>
    </row>
    <row r="1156" spans="3:19" ht="16.5" hidden="1" customHeight="1" x14ac:dyDescent="0.25">
      <c r="C1156">
        <v>2</v>
      </c>
      <c r="D1156" t="s">
        <v>616</v>
      </c>
      <c r="E1156" t="str">
        <f t="shared" si="22"/>
        <v>2REN</v>
      </c>
      <c r="F1156" s="218" t="s">
        <v>625</v>
      </c>
      <c r="G1156" s="460"/>
      <c r="H1156" s="218"/>
      <c r="I1156" s="218"/>
      <c r="J1156" s="218"/>
      <c r="K1156" s="218"/>
      <c r="L1156" s="218"/>
      <c r="M1156" s="218"/>
      <c r="N1156" s="344"/>
      <c r="O1156" s="344"/>
      <c r="P1156" s="344"/>
      <c r="Q1156" s="344"/>
      <c r="R1156" s="344"/>
      <c r="S1156" s="344"/>
    </row>
    <row r="1157" spans="3:19" ht="16.5" hidden="1" customHeight="1" x14ac:dyDescent="0.25">
      <c r="C1157">
        <v>2</v>
      </c>
      <c r="D1157" t="s">
        <v>618</v>
      </c>
      <c r="E1157" t="str">
        <f t="shared" si="22"/>
        <v>2REP</v>
      </c>
      <c r="F1157" s="218" t="s">
        <v>627</v>
      </c>
      <c r="G1157" s="460"/>
      <c r="H1157" s="218"/>
      <c r="I1157" s="218"/>
      <c r="J1157" s="218"/>
      <c r="K1157" s="218"/>
      <c r="L1157" s="218"/>
      <c r="M1157" s="218"/>
      <c r="N1157" s="344"/>
      <c r="O1157" s="344"/>
      <c r="P1157" s="344"/>
      <c r="Q1157" s="344"/>
      <c r="R1157" s="344"/>
      <c r="S1157" s="344"/>
    </row>
    <row r="1158" spans="3:19" ht="16.5" hidden="1" customHeight="1" x14ac:dyDescent="0.25">
      <c r="C1158">
        <v>2</v>
      </c>
      <c r="D1158" t="s">
        <v>620</v>
      </c>
      <c r="E1158" t="str">
        <f t="shared" si="22"/>
        <v>2RET</v>
      </c>
      <c r="F1158" s="218" t="s">
        <v>629</v>
      </c>
      <c r="G1158" s="460"/>
      <c r="H1158" s="218"/>
      <c r="I1158" s="218"/>
      <c r="J1158" s="218"/>
      <c r="K1158" s="218"/>
      <c r="L1158" s="218"/>
      <c r="M1158" s="218"/>
      <c r="N1158" s="344"/>
      <c r="O1158" s="344"/>
      <c r="P1158" s="344"/>
      <c r="Q1158" s="344"/>
      <c r="R1158" s="344"/>
      <c r="S1158" s="344"/>
    </row>
    <row r="1159" spans="3:19" ht="16.5" hidden="1" customHeight="1" x14ac:dyDescent="0.25">
      <c r="C1159">
        <v>2</v>
      </c>
      <c r="D1159" t="s">
        <v>622</v>
      </c>
      <c r="E1159" t="str">
        <f t="shared" si="22"/>
        <v>2RF4</v>
      </c>
      <c r="F1159" s="218" t="s">
        <v>631</v>
      </c>
      <c r="G1159" s="460"/>
      <c r="H1159" s="218"/>
      <c r="I1159" s="218"/>
      <c r="J1159" s="218"/>
      <c r="K1159" s="218"/>
      <c r="L1159" s="218"/>
      <c r="M1159" s="218"/>
      <c r="N1159" s="344"/>
      <c r="O1159" s="344"/>
      <c r="P1159" s="344"/>
      <c r="Q1159" s="344"/>
      <c r="R1159" s="344"/>
      <c r="S1159" s="344"/>
    </row>
    <row r="1160" spans="3:19" ht="16.5" hidden="1" customHeight="1" x14ac:dyDescent="0.25">
      <c r="C1160">
        <v>2</v>
      </c>
      <c r="D1160" t="s">
        <v>624</v>
      </c>
      <c r="E1160" t="str">
        <f t="shared" si="22"/>
        <v>2RFF</v>
      </c>
      <c r="F1160" s="218" t="s">
        <v>633</v>
      </c>
      <c r="G1160" s="460"/>
      <c r="H1160" s="218"/>
      <c r="I1160" s="218"/>
      <c r="J1160" s="218"/>
      <c r="K1160" s="218"/>
      <c r="L1160" s="218"/>
      <c r="M1160" s="218"/>
      <c r="N1160" s="344"/>
      <c r="O1160" s="344"/>
      <c r="P1160" s="344"/>
      <c r="Q1160" s="344"/>
      <c r="R1160" s="344"/>
      <c r="S1160" s="344"/>
    </row>
    <row r="1161" spans="3:19" ht="16.5" hidden="1" customHeight="1" x14ac:dyDescent="0.25">
      <c r="C1161">
        <v>2</v>
      </c>
      <c r="D1161" t="s">
        <v>626</v>
      </c>
      <c r="E1161" t="str">
        <f t="shared" si="22"/>
        <v>2RFR</v>
      </c>
      <c r="F1161" s="218" t="s">
        <v>635</v>
      </c>
      <c r="G1161" s="460"/>
      <c r="H1161" s="218"/>
      <c r="I1161" s="218"/>
      <c r="J1161" s="218"/>
      <c r="K1161" s="218"/>
      <c r="L1161" s="218"/>
      <c r="M1161" s="218"/>
      <c r="N1161" s="344"/>
      <c r="O1161" s="344"/>
      <c r="P1161" s="344"/>
      <c r="Q1161" s="344"/>
      <c r="R1161" s="344"/>
      <c r="S1161" s="344"/>
    </row>
    <row r="1162" spans="3:19" ht="16.5" hidden="1" customHeight="1" x14ac:dyDescent="0.25">
      <c r="C1162">
        <v>2</v>
      </c>
      <c r="D1162" t="s">
        <v>628</v>
      </c>
      <c r="E1162" t="str">
        <f t="shared" si="22"/>
        <v>2RFS</v>
      </c>
      <c r="F1162" s="218" t="s">
        <v>637</v>
      </c>
      <c r="G1162" s="460"/>
      <c r="H1162" s="218"/>
      <c r="I1162" s="218"/>
      <c r="J1162" s="218"/>
      <c r="K1162" s="218"/>
      <c r="L1162" s="218"/>
      <c r="M1162" s="218"/>
      <c r="N1162" s="344"/>
      <c r="O1162" s="344"/>
      <c r="P1162" s="344"/>
      <c r="Q1162" s="344"/>
      <c r="R1162" s="344"/>
      <c r="S1162" s="344"/>
    </row>
    <row r="1163" spans="3:19" ht="16.5" hidden="1" customHeight="1" x14ac:dyDescent="0.25">
      <c r="C1163">
        <v>2</v>
      </c>
      <c r="D1163" t="s">
        <v>630</v>
      </c>
      <c r="E1163" t="str">
        <f t="shared" si="22"/>
        <v>2RFW</v>
      </c>
      <c r="F1163" s="218" t="s">
        <v>639</v>
      </c>
      <c r="G1163" s="460"/>
      <c r="H1163" s="218"/>
      <c r="I1163" s="218"/>
      <c r="J1163" s="218"/>
      <c r="K1163" s="218"/>
      <c r="L1163" s="218"/>
      <c r="M1163" s="218"/>
      <c r="N1163" s="344"/>
      <c r="O1163" s="344"/>
      <c r="P1163" s="344"/>
      <c r="Q1163" s="344"/>
      <c r="R1163" s="344"/>
      <c r="S1163" s="344"/>
    </row>
    <row r="1164" spans="3:19" ht="16.5" hidden="1" customHeight="1" x14ac:dyDescent="0.25">
      <c r="C1164">
        <v>2</v>
      </c>
      <c r="D1164" t="s">
        <v>632</v>
      </c>
      <c r="E1164" t="str">
        <f t="shared" si="22"/>
        <v>2RGC</v>
      </c>
      <c r="F1164" s="218" t="s">
        <v>641</v>
      </c>
      <c r="G1164" s="460"/>
      <c r="H1164" s="218"/>
      <c r="I1164" s="218"/>
      <c r="J1164" s="218"/>
      <c r="K1164" s="218"/>
      <c r="L1164" s="218"/>
      <c r="M1164" s="218"/>
      <c r="N1164" s="344"/>
      <c r="O1164" s="344"/>
      <c r="P1164" s="344"/>
      <c r="Q1164" s="344"/>
      <c r="R1164" s="344"/>
      <c r="S1164" s="344"/>
    </row>
    <row r="1165" spans="3:19" ht="16.5" hidden="1" customHeight="1" x14ac:dyDescent="0.25">
      <c r="C1165">
        <v>2</v>
      </c>
      <c r="D1165" t="s">
        <v>634</v>
      </c>
      <c r="E1165" t="str">
        <f t="shared" si="22"/>
        <v>2RGM</v>
      </c>
      <c r="F1165" s="218" t="s">
        <v>643</v>
      </c>
      <c r="G1165" s="460"/>
      <c r="H1165" s="218"/>
      <c r="I1165" s="218"/>
      <c r="J1165" s="218"/>
      <c r="K1165" s="218"/>
      <c r="L1165" s="218"/>
      <c r="M1165" s="218"/>
      <c r="N1165" s="344"/>
      <c r="O1165" s="344"/>
      <c r="P1165" s="344"/>
      <c r="Q1165" s="344"/>
      <c r="R1165" s="344"/>
      <c r="S1165" s="344"/>
    </row>
    <row r="1166" spans="3:19" ht="16.5" hidden="1" customHeight="1" x14ac:dyDescent="0.25">
      <c r="C1166">
        <v>2</v>
      </c>
      <c r="D1166" t="s">
        <v>636</v>
      </c>
      <c r="E1166" t="str">
        <f t="shared" si="22"/>
        <v>2RGN</v>
      </c>
      <c r="F1166" s="218" t="s">
        <v>645</v>
      </c>
      <c r="G1166" s="460"/>
      <c r="H1166" s="218"/>
      <c r="I1166" s="218"/>
      <c r="J1166" s="218"/>
      <c r="K1166" s="218"/>
      <c r="L1166" s="218"/>
      <c r="M1166" s="218"/>
      <c r="N1166" s="344"/>
      <c r="O1166" s="344"/>
      <c r="P1166" s="344"/>
      <c r="Q1166" s="344"/>
      <c r="R1166" s="344"/>
      <c r="S1166" s="344"/>
    </row>
    <row r="1167" spans="3:19" ht="16.5" hidden="1" customHeight="1" x14ac:dyDescent="0.25">
      <c r="C1167">
        <v>2</v>
      </c>
      <c r="D1167" t="s">
        <v>638</v>
      </c>
      <c r="E1167" t="str">
        <f t="shared" si="22"/>
        <v>2RGP</v>
      </c>
      <c r="F1167" s="218" t="s">
        <v>647</v>
      </c>
      <c r="G1167" s="460"/>
      <c r="H1167" s="218"/>
      <c r="I1167" s="218"/>
      <c r="J1167" s="218"/>
      <c r="K1167" s="218"/>
      <c r="L1167" s="218"/>
      <c r="M1167" s="218"/>
      <c r="N1167" s="344"/>
      <c r="O1167" s="344"/>
      <c r="P1167" s="344"/>
      <c r="Q1167" s="344"/>
      <c r="R1167" s="344"/>
      <c r="S1167" s="344"/>
    </row>
    <row r="1168" spans="3:19" ht="16.5" hidden="1" customHeight="1" x14ac:dyDescent="0.25">
      <c r="C1168">
        <v>2</v>
      </c>
      <c r="D1168" t="s">
        <v>640</v>
      </c>
      <c r="E1168" t="str">
        <f t="shared" si="22"/>
        <v>2RGQ</v>
      </c>
      <c r="F1168" s="218" t="s">
        <v>649</v>
      </c>
      <c r="G1168" s="460"/>
      <c r="H1168" s="218"/>
      <c r="I1168" s="218"/>
      <c r="J1168" s="218"/>
      <c r="K1168" s="218"/>
      <c r="L1168" s="218"/>
      <c r="M1168" s="218"/>
      <c r="N1168" s="344"/>
      <c r="O1168" s="344"/>
      <c r="P1168" s="344"/>
      <c r="Q1168" s="344"/>
      <c r="R1168" s="344"/>
      <c r="S1168" s="344"/>
    </row>
    <row r="1169" spans="3:19" ht="16.5" hidden="1" customHeight="1" x14ac:dyDescent="0.25">
      <c r="C1169">
        <v>2</v>
      </c>
      <c r="D1169" t="s">
        <v>642</v>
      </c>
      <c r="E1169" t="str">
        <f t="shared" si="22"/>
        <v>2RGR</v>
      </c>
      <c r="F1169" s="218" t="s">
        <v>651</v>
      </c>
      <c r="G1169" s="460"/>
      <c r="H1169" s="218"/>
      <c r="I1169" s="218"/>
      <c r="J1169" s="218"/>
      <c r="K1169" s="218"/>
      <c r="L1169" s="218"/>
      <c r="M1169" s="218"/>
      <c r="N1169" s="344"/>
      <c r="O1169" s="344"/>
      <c r="P1169" s="344"/>
      <c r="Q1169" s="344"/>
      <c r="R1169" s="344"/>
      <c r="S1169" s="344"/>
    </row>
    <row r="1170" spans="3:19" ht="16.5" hidden="1" customHeight="1" x14ac:dyDescent="0.25">
      <c r="C1170">
        <v>2</v>
      </c>
      <c r="D1170" t="s">
        <v>644</v>
      </c>
      <c r="E1170" t="str">
        <f t="shared" si="22"/>
        <v>2RGT</v>
      </c>
      <c r="F1170" s="218" t="s">
        <v>653</v>
      </c>
      <c r="G1170" s="460"/>
      <c r="H1170" s="218"/>
      <c r="I1170" s="218"/>
      <c r="J1170" s="218"/>
      <c r="K1170" s="218"/>
      <c r="L1170" s="218"/>
      <c r="M1170" s="218"/>
      <c r="N1170" s="344"/>
      <c r="O1170" s="344"/>
      <c r="P1170" s="344"/>
      <c r="Q1170" s="344"/>
      <c r="R1170" s="344"/>
      <c r="S1170" s="344"/>
    </row>
    <row r="1171" spans="3:19" ht="16.5" hidden="1" customHeight="1" x14ac:dyDescent="0.25">
      <c r="C1171">
        <v>2</v>
      </c>
      <c r="D1171" t="s">
        <v>646</v>
      </c>
      <c r="E1171" t="str">
        <f t="shared" si="22"/>
        <v>2RGZ</v>
      </c>
      <c r="F1171" s="218" t="s">
        <v>655</v>
      </c>
      <c r="G1171" s="460"/>
      <c r="H1171" s="218"/>
      <c r="I1171" s="218"/>
      <c r="J1171" s="218"/>
      <c r="K1171" s="218"/>
      <c r="L1171" s="218"/>
      <c r="M1171" s="218"/>
      <c r="N1171" s="344"/>
      <c r="O1171" s="344"/>
      <c r="P1171" s="344"/>
      <c r="Q1171" s="344"/>
      <c r="R1171" s="344"/>
      <c r="S1171" s="344"/>
    </row>
    <row r="1172" spans="3:19" ht="16.5" hidden="1" customHeight="1" x14ac:dyDescent="0.25">
      <c r="C1172">
        <v>2</v>
      </c>
      <c r="D1172" t="s">
        <v>648</v>
      </c>
      <c r="E1172" t="str">
        <f t="shared" si="22"/>
        <v>2RH5</v>
      </c>
      <c r="F1172" s="218" t="s">
        <v>657</v>
      </c>
      <c r="G1172" s="460"/>
      <c r="H1172" s="218"/>
      <c r="I1172" s="218"/>
      <c r="J1172" s="218"/>
      <c r="K1172" s="218"/>
      <c r="L1172" s="218"/>
      <c r="M1172" s="218"/>
      <c r="N1172" s="344"/>
      <c r="O1172" s="344"/>
      <c r="P1172" s="344"/>
      <c r="Q1172" s="344"/>
      <c r="R1172" s="344"/>
      <c r="S1172" s="344"/>
    </row>
    <row r="1173" spans="3:19" ht="16.5" hidden="1" customHeight="1" x14ac:dyDescent="0.25">
      <c r="C1173">
        <v>2</v>
      </c>
      <c r="D1173" t="s">
        <v>650</v>
      </c>
      <c r="E1173" t="str">
        <f t="shared" si="22"/>
        <v>2RH8</v>
      </c>
      <c r="F1173" s="218" t="s">
        <v>659</v>
      </c>
      <c r="G1173" s="460"/>
      <c r="H1173" s="218"/>
      <c r="I1173" s="218"/>
      <c r="J1173" s="218"/>
      <c r="K1173" s="218"/>
      <c r="L1173" s="218"/>
      <c r="M1173" s="218"/>
      <c r="N1173" s="344"/>
      <c r="O1173" s="344"/>
      <c r="P1173" s="344"/>
      <c r="Q1173" s="344"/>
      <c r="R1173" s="344"/>
      <c r="S1173" s="344"/>
    </row>
    <row r="1174" spans="3:19" ht="16.5" hidden="1" customHeight="1" x14ac:dyDescent="0.25">
      <c r="C1174">
        <v>2</v>
      </c>
      <c r="D1174" t="s">
        <v>652</v>
      </c>
      <c r="E1174" t="str">
        <f t="shared" si="22"/>
        <v>2RHM</v>
      </c>
      <c r="F1174" s="218" t="s">
        <v>661</v>
      </c>
      <c r="G1174" s="460"/>
      <c r="H1174" s="218"/>
      <c r="I1174" s="218"/>
      <c r="J1174" s="218"/>
      <c r="K1174" s="218"/>
      <c r="L1174" s="218"/>
      <c r="M1174" s="218"/>
      <c r="N1174" s="344"/>
      <c r="O1174" s="344"/>
      <c r="P1174" s="344"/>
      <c r="Q1174" s="344"/>
      <c r="R1174" s="344"/>
      <c r="S1174" s="344"/>
    </row>
    <row r="1175" spans="3:19" ht="16.5" hidden="1" customHeight="1" x14ac:dyDescent="0.25">
      <c r="C1175">
        <v>2</v>
      </c>
      <c r="D1175" t="s">
        <v>654</v>
      </c>
      <c r="E1175" t="str">
        <f t="shared" si="22"/>
        <v>2RHQ</v>
      </c>
      <c r="F1175" s="218" t="s">
        <v>663</v>
      </c>
      <c r="G1175" s="460"/>
      <c r="H1175" s="218"/>
      <c r="I1175" s="218"/>
      <c r="J1175" s="218"/>
      <c r="K1175" s="218"/>
      <c r="L1175" s="218"/>
      <c r="M1175" s="218"/>
      <c r="N1175" s="344"/>
      <c r="O1175" s="344"/>
      <c r="P1175" s="344"/>
      <c r="Q1175" s="344"/>
      <c r="R1175" s="344"/>
      <c r="S1175" s="344"/>
    </row>
    <row r="1176" spans="3:19" ht="16.5" hidden="1" customHeight="1" x14ac:dyDescent="0.25">
      <c r="C1176">
        <v>2</v>
      </c>
      <c r="D1176" t="s">
        <v>656</v>
      </c>
      <c r="E1176" t="str">
        <f t="shared" si="22"/>
        <v>2RHU</v>
      </c>
      <c r="F1176" s="218" t="s">
        <v>665</v>
      </c>
      <c r="G1176" s="460"/>
      <c r="H1176" s="218"/>
      <c r="I1176" s="218"/>
      <c r="J1176" s="218"/>
      <c r="K1176" s="218"/>
      <c r="L1176" s="218"/>
      <c r="M1176" s="218"/>
      <c r="N1176" s="344"/>
      <c r="O1176" s="344"/>
      <c r="P1176" s="344"/>
      <c r="Q1176" s="344"/>
      <c r="R1176" s="344"/>
      <c r="S1176" s="344"/>
    </row>
    <row r="1177" spans="3:19" ht="16.5" hidden="1" customHeight="1" x14ac:dyDescent="0.25">
      <c r="C1177">
        <v>2</v>
      </c>
      <c r="D1177" t="s">
        <v>658</v>
      </c>
      <c r="E1177" t="str">
        <f t="shared" si="22"/>
        <v>2RHW</v>
      </c>
      <c r="F1177" s="218" t="s">
        <v>667</v>
      </c>
      <c r="G1177" s="460"/>
      <c r="H1177" s="218"/>
      <c r="I1177" s="218"/>
      <c r="J1177" s="218"/>
      <c r="K1177" s="218"/>
      <c r="L1177" s="218"/>
      <c r="M1177" s="218"/>
      <c r="N1177" s="344"/>
      <c r="O1177" s="344"/>
      <c r="P1177" s="344"/>
      <c r="Q1177" s="344"/>
      <c r="R1177" s="344"/>
      <c r="S1177" s="344"/>
    </row>
    <row r="1178" spans="3:19" ht="16.5" hidden="1" customHeight="1" x14ac:dyDescent="0.25">
      <c r="C1178">
        <v>2</v>
      </c>
      <c r="D1178" t="s">
        <v>660</v>
      </c>
      <c r="E1178" t="str">
        <f t="shared" si="22"/>
        <v>2RJ1</v>
      </c>
      <c r="F1178" s="218" t="s">
        <v>669</v>
      </c>
      <c r="G1178" s="460"/>
      <c r="H1178" s="218"/>
      <c r="I1178" s="218"/>
      <c r="J1178" s="218"/>
      <c r="K1178" s="218"/>
      <c r="L1178" s="218"/>
      <c r="M1178" s="218"/>
      <c r="N1178" s="344"/>
      <c r="O1178" s="344"/>
      <c r="P1178" s="344"/>
      <c r="Q1178" s="344"/>
      <c r="R1178" s="344"/>
      <c r="S1178" s="344"/>
    </row>
    <row r="1179" spans="3:19" ht="16.5" hidden="1" customHeight="1" x14ac:dyDescent="0.25">
      <c r="C1179">
        <v>2</v>
      </c>
      <c r="D1179" t="s">
        <v>662</v>
      </c>
      <c r="E1179" t="str">
        <f t="shared" si="22"/>
        <v>2RJ2</v>
      </c>
      <c r="F1179" s="218" t="s">
        <v>671</v>
      </c>
      <c r="G1179" s="460"/>
      <c r="H1179" s="218"/>
      <c r="I1179" s="218"/>
      <c r="J1179" s="218"/>
      <c r="K1179" s="218"/>
      <c r="L1179" s="218"/>
      <c r="M1179" s="218"/>
      <c r="N1179" s="344"/>
      <c r="O1179" s="344"/>
      <c r="P1179" s="344"/>
      <c r="Q1179" s="344"/>
      <c r="R1179" s="344"/>
      <c r="S1179" s="344"/>
    </row>
    <row r="1180" spans="3:19" ht="16.5" hidden="1" customHeight="1" x14ac:dyDescent="0.25">
      <c r="C1180">
        <v>2</v>
      </c>
      <c r="D1180" t="s">
        <v>664</v>
      </c>
      <c r="E1180" t="str">
        <f t="shared" si="22"/>
        <v>2RJ5</v>
      </c>
      <c r="F1180" s="218" t="s">
        <v>673</v>
      </c>
      <c r="G1180" s="460"/>
      <c r="H1180" s="218"/>
      <c r="I1180" s="218"/>
      <c r="J1180" s="218"/>
      <c r="K1180" s="218"/>
      <c r="L1180" s="218"/>
      <c r="M1180" s="218"/>
      <c r="N1180" s="344"/>
      <c r="O1180" s="344"/>
      <c r="P1180" s="344"/>
      <c r="Q1180" s="344"/>
      <c r="R1180" s="344"/>
      <c r="S1180" s="344"/>
    </row>
    <row r="1181" spans="3:19" ht="16.5" hidden="1" customHeight="1" x14ac:dyDescent="0.25">
      <c r="C1181">
        <v>2</v>
      </c>
      <c r="D1181" t="s">
        <v>666</v>
      </c>
      <c r="E1181" t="str">
        <f t="shared" si="22"/>
        <v>2RJ6</v>
      </c>
      <c r="F1181" s="218" t="s">
        <v>675</v>
      </c>
      <c r="G1181" s="460"/>
      <c r="H1181" s="218"/>
      <c r="I1181" s="218"/>
      <c r="J1181" s="218"/>
      <c r="K1181" s="218"/>
      <c r="L1181" s="218"/>
      <c r="M1181" s="218"/>
      <c r="N1181" s="344"/>
      <c r="O1181" s="344"/>
      <c r="P1181" s="344"/>
      <c r="Q1181" s="344"/>
      <c r="R1181" s="344"/>
      <c r="S1181" s="344"/>
    </row>
    <row r="1182" spans="3:19" ht="16.5" hidden="1" customHeight="1" x14ac:dyDescent="0.25">
      <c r="C1182">
        <v>2</v>
      </c>
      <c r="D1182" t="s">
        <v>668</v>
      </c>
      <c r="E1182" t="str">
        <f t="shared" si="22"/>
        <v>2RJ7</v>
      </c>
      <c r="F1182" s="218" t="s">
        <v>677</v>
      </c>
      <c r="G1182" s="460"/>
      <c r="H1182" s="218"/>
      <c r="I1182" s="218"/>
      <c r="J1182" s="218"/>
      <c r="K1182" s="218"/>
      <c r="L1182" s="218"/>
      <c r="M1182" s="218"/>
      <c r="N1182" s="344"/>
      <c r="O1182" s="344"/>
      <c r="P1182" s="344"/>
      <c r="Q1182" s="344"/>
      <c r="R1182" s="344"/>
      <c r="S1182" s="344"/>
    </row>
    <row r="1183" spans="3:19" ht="16.5" hidden="1" customHeight="1" x14ac:dyDescent="0.25">
      <c r="C1183">
        <v>2</v>
      </c>
      <c r="D1183" t="s">
        <v>670</v>
      </c>
      <c r="E1183" t="str">
        <f t="shared" si="22"/>
        <v>2RJC</v>
      </c>
      <c r="F1183" s="218" t="s">
        <v>679</v>
      </c>
      <c r="G1183" s="460"/>
      <c r="H1183" s="218"/>
      <c r="I1183" s="218"/>
      <c r="J1183" s="218"/>
      <c r="K1183" s="218"/>
      <c r="L1183" s="218"/>
      <c r="M1183" s="218"/>
      <c r="N1183" s="344"/>
      <c r="O1183" s="344"/>
      <c r="P1183" s="344"/>
      <c r="Q1183" s="344"/>
      <c r="R1183" s="344"/>
      <c r="S1183" s="344"/>
    </row>
    <row r="1184" spans="3:19" ht="16.5" hidden="1" customHeight="1" x14ac:dyDescent="0.25">
      <c r="C1184">
        <v>2</v>
      </c>
      <c r="D1184" t="s">
        <v>672</v>
      </c>
      <c r="E1184" t="str">
        <f t="shared" si="22"/>
        <v>2RJD</v>
      </c>
      <c r="F1184" s="218" t="s">
        <v>681</v>
      </c>
      <c r="G1184" s="460"/>
      <c r="H1184" s="218"/>
      <c r="I1184" s="218"/>
      <c r="J1184" s="218"/>
      <c r="K1184" s="218"/>
      <c r="L1184" s="218"/>
      <c r="M1184" s="218"/>
      <c r="N1184" s="344"/>
      <c r="O1184" s="344"/>
      <c r="P1184" s="344"/>
      <c r="Q1184" s="344"/>
      <c r="R1184" s="344"/>
      <c r="S1184" s="344"/>
    </row>
    <row r="1185" spans="3:19" ht="16.5" hidden="1" customHeight="1" x14ac:dyDescent="0.25">
      <c r="C1185">
        <v>2</v>
      </c>
      <c r="D1185" t="s">
        <v>674</v>
      </c>
      <c r="E1185" t="str">
        <f t="shared" si="22"/>
        <v>2RJE</v>
      </c>
      <c r="F1185" s="218" t="s">
        <v>683</v>
      </c>
      <c r="G1185" s="460"/>
      <c r="H1185" s="218"/>
      <c r="I1185" s="218"/>
      <c r="J1185" s="218"/>
      <c r="K1185" s="218"/>
      <c r="L1185" s="218"/>
      <c r="M1185" s="218"/>
      <c r="N1185" s="344"/>
      <c r="O1185" s="344"/>
      <c r="P1185" s="344"/>
      <c r="Q1185" s="344"/>
      <c r="R1185" s="344"/>
      <c r="S1185" s="344"/>
    </row>
    <row r="1186" spans="3:19" ht="16.5" hidden="1" customHeight="1" x14ac:dyDescent="0.25">
      <c r="C1186">
        <v>2</v>
      </c>
      <c r="D1186" t="s">
        <v>676</v>
      </c>
      <c r="E1186" t="str">
        <f t="shared" si="22"/>
        <v>2RJF</v>
      </c>
      <c r="F1186" s="218" t="s">
        <v>685</v>
      </c>
      <c r="G1186" s="460"/>
      <c r="H1186" s="218"/>
      <c r="I1186" s="218"/>
      <c r="J1186" s="218"/>
      <c r="K1186" s="218"/>
      <c r="L1186" s="218"/>
      <c r="M1186" s="218"/>
      <c r="N1186" s="344"/>
      <c r="O1186" s="344"/>
      <c r="P1186" s="344"/>
      <c r="Q1186" s="344"/>
      <c r="R1186" s="344"/>
      <c r="S1186" s="344"/>
    </row>
    <row r="1187" spans="3:19" ht="16.5" hidden="1" customHeight="1" x14ac:dyDescent="0.25">
      <c r="C1187">
        <v>2</v>
      </c>
      <c r="D1187" t="s">
        <v>678</v>
      </c>
      <c r="E1187" t="str">
        <f t="shared" si="22"/>
        <v>2RJL</v>
      </c>
      <c r="F1187" s="218" t="s">
        <v>687</v>
      </c>
      <c r="G1187" s="460"/>
      <c r="H1187" s="218"/>
      <c r="I1187" s="218"/>
      <c r="J1187" s="218"/>
      <c r="K1187" s="218"/>
      <c r="L1187" s="218"/>
      <c r="M1187" s="218"/>
      <c r="N1187" s="344"/>
      <c r="O1187" s="344"/>
      <c r="P1187" s="344"/>
      <c r="Q1187" s="344"/>
      <c r="R1187" s="344"/>
      <c r="S1187" s="344"/>
    </row>
    <row r="1188" spans="3:19" ht="16.5" hidden="1" customHeight="1" x14ac:dyDescent="0.25">
      <c r="C1188">
        <v>2</v>
      </c>
      <c r="D1188" t="s">
        <v>680</v>
      </c>
      <c r="E1188" t="str">
        <f t="shared" si="22"/>
        <v>2RJN</v>
      </c>
      <c r="F1188" s="218" t="s">
        <v>689</v>
      </c>
      <c r="G1188" s="460"/>
      <c r="H1188" s="218"/>
      <c r="I1188" s="218"/>
      <c r="J1188" s="218"/>
      <c r="K1188" s="218"/>
      <c r="L1188" s="218"/>
      <c r="M1188" s="218"/>
      <c r="N1188" s="344"/>
      <c r="O1188" s="344"/>
      <c r="P1188" s="344"/>
      <c r="Q1188" s="344"/>
      <c r="R1188" s="344"/>
      <c r="S1188" s="344"/>
    </row>
    <row r="1189" spans="3:19" ht="16.5" hidden="1" customHeight="1" x14ac:dyDescent="0.25">
      <c r="C1189">
        <v>2</v>
      </c>
      <c r="D1189" t="s">
        <v>682</v>
      </c>
      <c r="E1189" t="str">
        <f t="shared" si="22"/>
        <v>2RJR</v>
      </c>
      <c r="F1189" s="218" t="s">
        <v>691</v>
      </c>
      <c r="G1189" s="460"/>
      <c r="H1189" s="218"/>
      <c r="I1189" s="218"/>
      <c r="J1189" s="218"/>
      <c r="K1189" s="218"/>
      <c r="L1189" s="218"/>
      <c r="M1189" s="218"/>
      <c r="N1189" s="344"/>
      <c r="O1189" s="344"/>
      <c r="P1189" s="344"/>
      <c r="Q1189" s="344"/>
      <c r="R1189" s="344"/>
      <c r="S1189" s="344"/>
    </row>
    <row r="1190" spans="3:19" ht="16.5" hidden="1" customHeight="1" x14ac:dyDescent="0.25">
      <c r="C1190">
        <v>2</v>
      </c>
      <c r="D1190" t="s">
        <v>684</v>
      </c>
      <c r="E1190" t="str">
        <f t="shared" si="22"/>
        <v>2RJZ</v>
      </c>
      <c r="F1190" s="218" t="s">
        <v>693</v>
      </c>
      <c r="G1190" s="460"/>
      <c r="H1190" s="218"/>
      <c r="I1190" s="218"/>
      <c r="J1190" s="218"/>
      <c r="K1190" s="218"/>
      <c r="L1190" s="218"/>
      <c r="M1190" s="218"/>
      <c r="N1190" s="344"/>
      <c r="O1190" s="344"/>
      <c r="P1190" s="344"/>
      <c r="Q1190" s="344"/>
      <c r="R1190" s="344"/>
      <c r="S1190" s="344"/>
    </row>
    <row r="1191" spans="3:19" ht="16.5" hidden="1" customHeight="1" x14ac:dyDescent="0.25">
      <c r="C1191">
        <v>2</v>
      </c>
      <c r="D1191" t="s">
        <v>686</v>
      </c>
      <c r="E1191" t="str">
        <f t="shared" si="22"/>
        <v>2RK5</v>
      </c>
      <c r="F1191" s="218" t="s">
        <v>695</v>
      </c>
      <c r="G1191" s="460"/>
      <c r="H1191" s="218"/>
      <c r="I1191" s="218"/>
      <c r="J1191" s="218"/>
      <c r="K1191" s="218"/>
      <c r="L1191" s="218"/>
      <c r="M1191" s="218"/>
      <c r="N1191" s="344"/>
      <c r="O1191" s="344"/>
      <c r="P1191" s="344"/>
      <c r="Q1191" s="344"/>
      <c r="R1191" s="344"/>
      <c r="S1191" s="344"/>
    </row>
    <row r="1192" spans="3:19" ht="16.5" hidden="1" customHeight="1" x14ac:dyDescent="0.25">
      <c r="C1192">
        <v>2</v>
      </c>
      <c r="D1192" t="s">
        <v>688</v>
      </c>
      <c r="E1192" t="str">
        <f t="shared" si="22"/>
        <v>2RK9</v>
      </c>
      <c r="F1192" s="218" t="s">
        <v>697</v>
      </c>
      <c r="G1192" s="460"/>
      <c r="H1192" s="218"/>
      <c r="I1192" s="218"/>
      <c r="J1192" s="218"/>
      <c r="K1192" s="218"/>
      <c r="L1192" s="218"/>
      <c r="M1192" s="218"/>
      <c r="N1192" s="344"/>
      <c r="O1192" s="344"/>
      <c r="P1192" s="344"/>
      <c r="Q1192" s="344"/>
      <c r="R1192" s="344"/>
      <c r="S1192" s="344"/>
    </row>
    <row r="1193" spans="3:19" ht="16.5" hidden="1" customHeight="1" x14ac:dyDescent="0.25">
      <c r="C1193">
        <v>2</v>
      </c>
      <c r="D1193" t="s">
        <v>690</v>
      </c>
      <c r="E1193" t="str">
        <f t="shared" si="22"/>
        <v>2RKB</v>
      </c>
      <c r="F1193" s="218" t="s">
        <v>699</v>
      </c>
      <c r="G1193" s="460"/>
      <c r="H1193" s="218"/>
      <c r="I1193" s="218"/>
      <c r="J1193" s="218"/>
      <c r="K1193" s="218"/>
      <c r="L1193" s="218"/>
      <c r="M1193" s="218"/>
      <c r="N1193" s="344"/>
      <c r="O1193" s="344"/>
      <c r="P1193" s="344"/>
      <c r="Q1193" s="344"/>
      <c r="R1193" s="344"/>
      <c r="S1193" s="344"/>
    </row>
    <row r="1194" spans="3:19" ht="16.5" hidden="1" customHeight="1" x14ac:dyDescent="0.25">
      <c r="C1194">
        <v>2</v>
      </c>
      <c r="D1194" t="s">
        <v>692</v>
      </c>
      <c r="E1194" t="str">
        <f t="shared" si="22"/>
        <v>2RKE</v>
      </c>
      <c r="F1194" s="218" t="s">
        <v>701</v>
      </c>
      <c r="G1194" s="460"/>
      <c r="H1194" s="218"/>
      <c r="I1194" s="218"/>
      <c r="J1194" s="218"/>
      <c r="K1194" s="218"/>
      <c r="L1194" s="218"/>
      <c r="M1194" s="218"/>
      <c r="N1194" s="344"/>
      <c r="O1194" s="344"/>
      <c r="P1194" s="344"/>
      <c r="Q1194" s="344"/>
      <c r="R1194" s="344"/>
      <c r="S1194" s="344"/>
    </row>
    <row r="1195" spans="3:19" ht="16.5" hidden="1" customHeight="1" x14ac:dyDescent="0.25">
      <c r="C1195">
        <v>2</v>
      </c>
      <c r="D1195" t="s">
        <v>694</v>
      </c>
      <c r="E1195" t="str">
        <f t="shared" si="22"/>
        <v>2RL1</v>
      </c>
      <c r="F1195" s="218" t="s">
        <v>703</v>
      </c>
      <c r="G1195" s="460"/>
      <c r="H1195" s="218"/>
      <c r="I1195" s="218"/>
      <c r="J1195" s="218"/>
      <c r="K1195" s="218"/>
      <c r="L1195" s="218"/>
      <c r="M1195" s="218"/>
      <c r="N1195" s="344"/>
      <c r="O1195" s="344"/>
      <c r="P1195" s="344"/>
      <c r="Q1195" s="344"/>
      <c r="R1195" s="344"/>
      <c r="S1195" s="344"/>
    </row>
    <row r="1196" spans="3:19" ht="16.5" hidden="1" customHeight="1" x14ac:dyDescent="0.25">
      <c r="C1196">
        <v>2</v>
      </c>
      <c r="D1196" t="s">
        <v>696</v>
      </c>
      <c r="E1196" t="str">
        <f t="shared" si="22"/>
        <v>2RL4</v>
      </c>
      <c r="F1196" s="218" t="s">
        <v>705</v>
      </c>
      <c r="G1196" s="460"/>
      <c r="H1196" s="218"/>
      <c r="I1196" s="218"/>
      <c r="J1196" s="218"/>
      <c r="K1196" s="218"/>
      <c r="L1196" s="218"/>
      <c r="M1196" s="218"/>
      <c r="N1196" s="344"/>
      <c r="O1196" s="344"/>
      <c r="P1196" s="344"/>
      <c r="Q1196" s="344"/>
      <c r="R1196" s="344"/>
      <c r="S1196" s="344"/>
    </row>
    <row r="1197" spans="3:19" ht="16.5" hidden="1" customHeight="1" x14ac:dyDescent="0.25">
      <c r="C1197">
        <v>2</v>
      </c>
      <c r="D1197" t="s">
        <v>698</v>
      </c>
      <c r="E1197" t="str">
        <f t="shared" si="22"/>
        <v>2RLN</v>
      </c>
      <c r="F1197" s="218" t="s">
        <v>707</v>
      </c>
      <c r="G1197" s="460"/>
      <c r="H1197" s="218"/>
      <c r="I1197" s="218"/>
      <c r="J1197" s="218"/>
      <c r="K1197" s="218"/>
      <c r="L1197" s="218"/>
      <c r="M1197" s="218"/>
      <c r="N1197" s="344"/>
      <c r="O1197" s="344"/>
      <c r="P1197" s="344"/>
      <c r="Q1197" s="344"/>
      <c r="R1197" s="344"/>
      <c r="S1197" s="344"/>
    </row>
    <row r="1198" spans="3:19" ht="16.5" hidden="1" customHeight="1" x14ac:dyDescent="0.25">
      <c r="C1198">
        <v>2</v>
      </c>
      <c r="D1198" t="s">
        <v>700</v>
      </c>
      <c r="E1198" t="str">
        <f t="shared" si="22"/>
        <v>2RLQ</v>
      </c>
      <c r="F1198" s="218" t="s">
        <v>709</v>
      </c>
      <c r="G1198" s="460"/>
      <c r="H1198" s="218"/>
      <c r="I1198" s="218"/>
      <c r="J1198" s="218"/>
      <c r="K1198" s="218"/>
      <c r="L1198" s="218"/>
      <c r="M1198" s="218"/>
      <c r="N1198" s="344"/>
      <c r="O1198" s="344"/>
      <c r="P1198" s="344"/>
      <c r="Q1198" s="344"/>
      <c r="R1198" s="344"/>
      <c r="S1198" s="344"/>
    </row>
    <row r="1199" spans="3:19" ht="16.5" hidden="1" customHeight="1" x14ac:dyDescent="0.25">
      <c r="C1199">
        <v>2</v>
      </c>
      <c r="D1199" t="s">
        <v>702</v>
      </c>
      <c r="E1199" t="str">
        <f t="shared" si="22"/>
        <v>2RLT</v>
      </c>
      <c r="F1199" s="218" t="s">
        <v>711</v>
      </c>
      <c r="G1199" s="460"/>
      <c r="H1199" s="218"/>
      <c r="I1199" s="218"/>
      <c r="J1199" s="218"/>
      <c r="K1199" s="218"/>
      <c r="L1199" s="218"/>
      <c r="M1199" s="218"/>
      <c r="N1199" s="344"/>
      <c r="O1199" s="344"/>
      <c r="P1199" s="344"/>
      <c r="Q1199" s="344"/>
      <c r="R1199" s="344"/>
      <c r="S1199" s="344"/>
    </row>
    <row r="1200" spans="3:19" ht="16.5" hidden="1" customHeight="1" x14ac:dyDescent="0.25">
      <c r="C1200">
        <v>2</v>
      </c>
      <c r="D1200" t="s">
        <v>704</v>
      </c>
      <c r="E1200" t="str">
        <f t="shared" si="22"/>
        <v>2RLU</v>
      </c>
      <c r="F1200" s="218" t="s">
        <v>713</v>
      </c>
      <c r="G1200" s="460"/>
      <c r="H1200" s="218"/>
      <c r="I1200" s="218"/>
      <c r="J1200" s="218"/>
      <c r="K1200" s="218"/>
      <c r="L1200" s="218"/>
      <c r="M1200" s="218"/>
      <c r="N1200" s="344"/>
      <c r="O1200" s="344"/>
      <c r="P1200" s="344"/>
      <c r="Q1200" s="344"/>
      <c r="R1200" s="344"/>
      <c r="S1200" s="344"/>
    </row>
    <row r="1201" spans="3:19" ht="16.5" hidden="1" customHeight="1" x14ac:dyDescent="0.25">
      <c r="C1201">
        <v>2</v>
      </c>
      <c r="D1201" t="s">
        <v>706</v>
      </c>
      <c r="E1201" t="str">
        <f t="shared" si="22"/>
        <v>2RM1</v>
      </c>
      <c r="F1201" s="218" t="s">
        <v>715</v>
      </c>
      <c r="G1201" s="460"/>
      <c r="H1201" s="218"/>
      <c r="I1201" s="218"/>
      <c r="J1201" s="218"/>
      <c r="K1201" s="218"/>
      <c r="L1201" s="218"/>
      <c r="M1201" s="218"/>
      <c r="N1201" s="344"/>
      <c r="O1201" s="344"/>
      <c r="P1201" s="344"/>
      <c r="Q1201" s="344"/>
      <c r="R1201" s="344"/>
      <c r="S1201" s="344"/>
    </row>
    <row r="1202" spans="3:19" ht="16.5" hidden="1" customHeight="1" x14ac:dyDescent="0.25">
      <c r="C1202">
        <v>2</v>
      </c>
      <c r="D1202" t="s">
        <v>708</v>
      </c>
      <c r="E1202" t="str">
        <f t="shared" si="22"/>
        <v>2RM2</v>
      </c>
      <c r="F1202" s="218" t="s">
        <v>717</v>
      </c>
      <c r="G1202" s="460"/>
      <c r="H1202" s="218"/>
      <c r="I1202" s="218"/>
      <c r="J1202" s="218"/>
      <c r="K1202" s="218"/>
      <c r="L1202" s="218"/>
      <c r="M1202" s="218"/>
      <c r="N1202" s="344"/>
      <c r="O1202" s="344"/>
      <c r="P1202" s="344"/>
      <c r="Q1202" s="344"/>
      <c r="R1202" s="344"/>
      <c r="S1202" s="344"/>
    </row>
    <row r="1203" spans="3:19" ht="16.5" hidden="1" customHeight="1" x14ac:dyDescent="0.25">
      <c r="C1203">
        <v>2</v>
      </c>
      <c r="D1203" t="s">
        <v>710</v>
      </c>
      <c r="E1203" t="str">
        <f t="shared" si="22"/>
        <v>2RM3</v>
      </c>
      <c r="F1203" s="218" t="s">
        <v>719</v>
      </c>
      <c r="G1203" s="460"/>
      <c r="H1203" s="218"/>
      <c r="I1203" s="218"/>
      <c r="J1203" s="218"/>
      <c r="K1203" s="218"/>
      <c r="L1203" s="218"/>
      <c r="M1203" s="218"/>
      <c r="N1203" s="344"/>
      <c r="O1203" s="344"/>
      <c r="P1203" s="344"/>
      <c r="Q1203" s="344"/>
      <c r="R1203" s="344"/>
      <c r="S1203" s="344"/>
    </row>
    <row r="1204" spans="3:19" ht="16.5" hidden="1" customHeight="1" x14ac:dyDescent="0.25">
      <c r="C1204">
        <v>2</v>
      </c>
      <c r="D1204" t="s">
        <v>712</v>
      </c>
      <c r="E1204" t="str">
        <f t="shared" si="22"/>
        <v>2RM4</v>
      </c>
      <c r="F1204" s="218" t="s">
        <v>721</v>
      </c>
      <c r="G1204" s="460"/>
      <c r="H1204" s="218"/>
      <c r="I1204" s="218"/>
      <c r="J1204" s="218"/>
      <c r="K1204" s="218"/>
      <c r="L1204" s="218"/>
      <c r="M1204" s="218"/>
      <c r="N1204" s="344"/>
      <c r="O1204" s="344"/>
      <c r="P1204" s="344"/>
      <c r="Q1204" s="344"/>
      <c r="R1204" s="344"/>
      <c r="S1204" s="344"/>
    </row>
    <row r="1205" spans="3:19" ht="16.5" hidden="1" customHeight="1" x14ac:dyDescent="0.25">
      <c r="C1205">
        <v>2</v>
      </c>
      <c r="D1205" t="s">
        <v>714</v>
      </c>
      <c r="E1205" t="str">
        <f t="shared" si="22"/>
        <v>2RMC</v>
      </c>
      <c r="F1205" s="218" t="s">
        <v>723</v>
      </c>
      <c r="G1205" s="460"/>
      <c r="H1205" s="218"/>
      <c r="I1205" s="218"/>
      <c r="J1205" s="218"/>
      <c r="K1205" s="218"/>
      <c r="L1205" s="218"/>
      <c r="M1205" s="218"/>
      <c r="N1205" s="344"/>
      <c r="O1205" s="344"/>
      <c r="P1205" s="344"/>
      <c r="Q1205" s="344"/>
      <c r="R1205" s="344"/>
      <c r="S1205" s="344"/>
    </row>
    <row r="1206" spans="3:19" ht="16.5" hidden="1" customHeight="1" x14ac:dyDescent="0.25">
      <c r="C1206">
        <v>2</v>
      </c>
      <c r="D1206" t="s">
        <v>716</v>
      </c>
      <c r="E1206" t="str">
        <f t="shared" ref="E1206:E1269" si="23">C1206&amp;D1206</f>
        <v>2RMP</v>
      </c>
      <c r="F1206" s="218" t="s">
        <v>725</v>
      </c>
      <c r="G1206" s="460"/>
      <c r="H1206" s="218"/>
      <c r="I1206" s="218"/>
      <c r="J1206" s="218"/>
      <c r="K1206" s="218"/>
      <c r="L1206" s="218"/>
      <c r="M1206" s="218"/>
      <c r="N1206" s="344"/>
      <c r="O1206" s="344"/>
      <c r="P1206" s="344"/>
      <c r="Q1206" s="344"/>
      <c r="R1206" s="344"/>
      <c r="S1206" s="344"/>
    </row>
    <row r="1207" spans="3:19" ht="16.5" hidden="1" customHeight="1" x14ac:dyDescent="0.25">
      <c r="C1207">
        <v>2</v>
      </c>
      <c r="D1207" t="s">
        <v>718</v>
      </c>
      <c r="E1207" t="str">
        <f t="shared" si="23"/>
        <v>2RN1</v>
      </c>
      <c r="F1207" s="218" t="s">
        <v>727</v>
      </c>
      <c r="G1207" s="460"/>
      <c r="H1207" s="218"/>
      <c r="I1207" s="218"/>
      <c r="J1207" s="218"/>
      <c r="K1207" s="218"/>
      <c r="L1207" s="218"/>
      <c r="M1207" s="218"/>
      <c r="N1207" s="344"/>
      <c r="O1207" s="344"/>
      <c r="P1207" s="344"/>
      <c r="Q1207" s="344"/>
      <c r="R1207" s="344"/>
      <c r="S1207" s="344"/>
    </row>
    <row r="1208" spans="3:19" ht="16.5" hidden="1" customHeight="1" x14ac:dyDescent="0.25">
      <c r="C1208">
        <v>2</v>
      </c>
      <c r="D1208" t="s">
        <v>720</v>
      </c>
      <c r="E1208" t="str">
        <f t="shared" si="23"/>
        <v>2RN3</v>
      </c>
      <c r="F1208" s="218" t="s">
        <v>729</v>
      </c>
      <c r="G1208" s="460"/>
      <c r="H1208" s="218"/>
      <c r="I1208" s="218"/>
      <c r="J1208" s="218"/>
      <c r="K1208" s="218"/>
      <c r="L1208" s="218"/>
      <c r="M1208" s="218"/>
      <c r="N1208" s="344"/>
      <c r="O1208" s="344"/>
      <c r="P1208" s="344"/>
      <c r="Q1208" s="344"/>
      <c r="R1208" s="344"/>
      <c r="S1208" s="344"/>
    </row>
    <row r="1209" spans="3:19" ht="16.5" hidden="1" customHeight="1" x14ac:dyDescent="0.25">
      <c r="C1209">
        <v>2</v>
      </c>
      <c r="D1209" t="s">
        <v>722</v>
      </c>
      <c r="E1209" t="str">
        <f t="shared" si="23"/>
        <v>2RN5</v>
      </c>
      <c r="F1209" s="218" t="s">
        <v>731</v>
      </c>
      <c r="G1209" s="460"/>
      <c r="H1209" s="218"/>
      <c r="I1209" s="218"/>
      <c r="J1209" s="218"/>
      <c r="K1209" s="218"/>
      <c r="L1209" s="218"/>
      <c r="M1209" s="218"/>
      <c r="N1209" s="344"/>
      <c r="O1209" s="344"/>
      <c r="P1209" s="344"/>
      <c r="Q1209" s="344"/>
      <c r="R1209" s="344"/>
      <c r="S1209" s="344"/>
    </row>
    <row r="1210" spans="3:19" ht="16.5" hidden="1" customHeight="1" x14ac:dyDescent="0.25">
      <c r="C1210">
        <v>2</v>
      </c>
      <c r="D1210" t="s">
        <v>724</v>
      </c>
      <c r="E1210" t="str">
        <f t="shared" si="23"/>
        <v>2RN7</v>
      </c>
      <c r="F1210" s="218" t="s">
        <v>733</v>
      </c>
      <c r="G1210" s="460"/>
      <c r="H1210" s="218"/>
      <c r="I1210" s="218"/>
      <c r="J1210" s="218"/>
      <c r="K1210" s="218"/>
      <c r="L1210" s="218"/>
      <c r="M1210" s="218"/>
      <c r="N1210" s="344"/>
      <c r="O1210" s="344"/>
      <c r="P1210" s="344"/>
      <c r="Q1210" s="344"/>
      <c r="R1210" s="344"/>
      <c r="S1210" s="344"/>
    </row>
    <row r="1211" spans="3:19" ht="16.5" hidden="1" customHeight="1" x14ac:dyDescent="0.25">
      <c r="C1211">
        <v>2</v>
      </c>
      <c r="D1211" t="s">
        <v>726</v>
      </c>
      <c r="E1211" t="str">
        <f t="shared" si="23"/>
        <v>2RNA</v>
      </c>
      <c r="F1211" s="218" t="s">
        <v>735</v>
      </c>
      <c r="G1211" s="460"/>
      <c r="H1211" s="218"/>
      <c r="I1211" s="218"/>
      <c r="J1211" s="218"/>
      <c r="K1211" s="218"/>
      <c r="L1211" s="218"/>
      <c r="M1211" s="218"/>
      <c r="N1211" s="344"/>
      <c r="O1211" s="344"/>
      <c r="P1211" s="344"/>
      <c r="Q1211" s="344"/>
      <c r="R1211" s="344"/>
      <c r="S1211" s="344"/>
    </row>
    <row r="1212" spans="3:19" ht="16.5" hidden="1" customHeight="1" x14ac:dyDescent="0.25">
      <c r="C1212">
        <v>2</v>
      </c>
      <c r="D1212" t="s">
        <v>728</v>
      </c>
      <c r="E1212" t="str">
        <f t="shared" si="23"/>
        <v>2RNH</v>
      </c>
      <c r="F1212" s="218" t="s">
        <v>737</v>
      </c>
      <c r="G1212" s="460"/>
      <c r="H1212" s="218"/>
      <c r="I1212" s="218"/>
      <c r="J1212" s="218"/>
      <c r="K1212" s="218"/>
      <c r="L1212" s="218"/>
      <c r="M1212" s="218"/>
      <c r="N1212" s="344"/>
      <c r="O1212" s="344"/>
      <c r="P1212" s="344"/>
      <c r="Q1212" s="344"/>
      <c r="R1212" s="344"/>
      <c r="S1212" s="344"/>
    </row>
    <row r="1213" spans="3:19" ht="16.5" hidden="1" customHeight="1" x14ac:dyDescent="0.25">
      <c r="C1213">
        <v>2</v>
      </c>
      <c r="D1213" t="s">
        <v>730</v>
      </c>
      <c r="E1213" t="str">
        <f t="shared" si="23"/>
        <v>2RNJ</v>
      </c>
      <c r="F1213" s="218" t="s">
        <v>739</v>
      </c>
      <c r="G1213" s="460"/>
      <c r="H1213" s="218"/>
      <c r="I1213" s="218"/>
      <c r="J1213" s="218"/>
      <c r="K1213" s="218"/>
      <c r="L1213" s="218"/>
      <c r="M1213" s="218"/>
      <c r="N1213" s="344"/>
      <c r="O1213" s="344"/>
      <c r="P1213" s="344"/>
      <c r="Q1213" s="344"/>
      <c r="R1213" s="344"/>
      <c r="S1213" s="344"/>
    </row>
    <row r="1214" spans="3:19" ht="16.5" hidden="1" customHeight="1" x14ac:dyDescent="0.25">
      <c r="C1214">
        <v>2</v>
      </c>
      <c r="D1214" t="s">
        <v>732</v>
      </c>
      <c r="E1214" t="str">
        <f t="shared" si="23"/>
        <v>2RNL</v>
      </c>
      <c r="F1214" s="218" t="s">
        <v>741</v>
      </c>
      <c r="G1214" s="460"/>
      <c r="H1214" s="218"/>
      <c r="I1214" s="218"/>
      <c r="J1214" s="218"/>
      <c r="K1214" s="218"/>
      <c r="L1214" s="218"/>
      <c r="M1214" s="218"/>
      <c r="N1214" s="344"/>
      <c r="O1214" s="344"/>
      <c r="P1214" s="344"/>
      <c r="Q1214" s="344"/>
      <c r="R1214" s="344"/>
      <c r="S1214" s="344"/>
    </row>
    <row r="1215" spans="3:19" ht="16.5" hidden="1" customHeight="1" x14ac:dyDescent="0.25">
      <c r="C1215">
        <v>2</v>
      </c>
      <c r="D1215" t="s">
        <v>734</v>
      </c>
      <c r="E1215" t="str">
        <f t="shared" si="23"/>
        <v>2RNN</v>
      </c>
      <c r="F1215" s="218" t="s">
        <v>743</v>
      </c>
      <c r="G1215" s="460"/>
      <c r="H1215" s="218"/>
      <c r="I1215" s="218"/>
      <c r="J1215" s="218"/>
      <c r="K1215" s="218"/>
      <c r="L1215" s="218"/>
      <c r="M1215" s="218"/>
      <c r="N1215" s="344"/>
      <c r="O1215" s="344"/>
      <c r="P1215" s="344"/>
      <c r="Q1215" s="344"/>
      <c r="R1215" s="344"/>
      <c r="S1215" s="344"/>
    </row>
    <row r="1216" spans="3:19" ht="16.5" hidden="1" customHeight="1" x14ac:dyDescent="0.25">
      <c r="C1216">
        <v>2</v>
      </c>
      <c r="D1216" t="s">
        <v>736</v>
      </c>
      <c r="E1216" t="str">
        <f t="shared" si="23"/>
        <v>2RNQ</v>
      </c>
      <c r="F1216" s="218" t="s">
        <v>745</v>
      </c>
      <c r="G1216" s="460"/>
      <c r="H1216" s="218"/>
      <c r="I1216" s="218"/>
      <c r="J1216" s="218"/>
      <c r="K1216" s="218"/>
      <c r="L1216" s="218"/>
      <c r="M1216" s="218"/>
      <c r="N1216" s="344"/>
      <c r="O1216" s="344"/>
      <c r="P1216" s="344"/>
      <c r="Q1216" s="344"/>
      <c r="R1216" s="344"/>
      <c r="S1216" s="344"/>
    </row>
    <row r="1217" spans="3:19" ht="16.5" customHeight="1" x14ac:dyDescent="0.25">
      <c r="C1217">
        <v>2</v>
      </c>
      <c r="D1217" t="s">
        <v>738</v>
      </c>
      <c r="E1217" t="str">
        <f t="shared" si="23"/>
        <v>2RNS</v>
      </c>
      <c r="F1217" s="218" t="s">
        <v>747</v>
      </c>
      <c r="G1217" s="460"/>
      <c r="H1217" s="218">
        <v>21</v>
      </c>
      <c r="I1217" s="218">
        <v>22</v>
      </c>
      <c r="J1217" s="218">
        <v>22</v>
      </c>
      <c r="K1217" s="218">
        <v>22</v>
      </c>
      <c r="L1217" s="218">
        <v>22</v>
      </c>
      <c r="M1217" s="218">
        <v>22</v>
      </c>
      <c r="N1217" s="344">
        <v>23</v>
      </c>
      <c r="O1217" s="344">
        <v>24</v>
      </c>
      <c r="P1217" s="344">
        <v>23</v>
      </c>
      <c r="Q1217" s="344">
        <v>22</v>
      </c>
      <c r="R1217" s="344">
        <v>20</v>
      </c>
      <c r="S1217" s="344">
        <v>23</v>
      </c>
    </row>
    <row r="1218" spans="3:19" ht="16.5" hidden="1" customHeight="1" x14ac:dyDescent="0.25">
      <c r="C1218">
        <v>2</v>
      </c>
      <c r="D1218" t="s">
        <v>740</v>
      </c>
      <c r="E1218" t="str">
        <f t="shared" si="23"/>
        <v>2RNZ</v>
      </c>
      <c r="F1218" s="218" t="s">
        <v>749</v>
      </c>
      <c r="G1218" s="460"/>
      <c r="H1218" s="218"/>
      <c r="I1218" s="218"/>
      <c r="J1218" s="218"/>
      <c r="K1218" s="218"/>
      <c r="L1218" s="218"/>
      <c r="M1218" s="218"/>
      <c r="N1218" s="344"/>
      <c r="O1218" s="344"/>
      <c r="P1218" s="344"/>
      <c r="Q1218" s="344"/>
      <c r="R1218" s="344"/>
      <c r="S1218" s="344"/>
    </row>
    <row r="1219" spans="3:19" ht="16.5" hidden="1" customHeight="1" x14ac:dyDescent="0.25">
      <c r="C1219">
        <v>2</v>
      </c>
      <c r="D1219" t="s">
        <v>742</v>
      </c>
      <c r="E1219" t="str">
        <f t="shared" si="23"/>
        <v>2RP4</v>
      </c>
      <c r="F1219" s="218" t="s">
        <v>751</v>
      </c>
      <c r="G1219" s="460"/>
      <c r="H1219" s="218"/>
      <c r="I1219" s="218"/>
      <c r="J1219" s="218"/>
      <c r="K1219" s="218"/>
      <c r="L1219" s="218"/>
      <c r="M1219" s="218"/>
      <c r="N1219" s="344"/>
      <c r="O1219" s="344"/>
      <c r="P1219" s="344"/>
      <c r="Q1219" s="344"/>
      <c r="R1219" s="344"/>
      <c r="S1219" s="344"/>
    </row>
    <row r="1220" spans="3:19" ht="16.5" hidden="1" customHeight="1" x14ac:dyDescent="0.25">
      <c r="C1220">
        <v>2</v>
      </c>
      <c r="D1220" t="s">
        <v>744</v>
      </c>
      <c r="E1220" t="str">
        <f t="shared" si="23"/>
        <v>2RP5</v>
      </c>
      <c r="F1220" s="218" t="s">
        <v>753</v>
      </c>
      <c r="G1220" s="460"/>
      <c r="H1220" s="218"/>
      <c r="I1220" s="218"/>
      <c r="J1220" s="218"/>
      <c r="K1220" s="218"/>
      <c r="L1220" s="218"/>
      <c r="M1220" s="218"/>
      <c r="N1220" s="344"/>
      <c r="O1220" s="344"/>
      <c r="P1220" s="344"/>
      <c r="Q1220" s="344"/>
      <c r="R1220" s="344"/>
      <c r="S1220" s="344"/>
    </row>
    <row r="1221" spans="3:19" ht="16.5" hidden="1" customHeight="1" x14ac:dyDescent="0.25">
      <c r="C1221">
        <v>2</v>
      </c>
      <c r="D1221" t="s">
        <v>746</v>
      </c>
      <c r="E1221" t="str">
        <f t="shared" si="23"/>
        <v>2RP6</v>
      </c>
      <c r="F1221" s="218" t="s">
        <v>755</v>
      </c>
      <c r="G1221" s="460"/>
      <c r="H1221" s="218"/>
      <c r="I1221" s="218"/>
      <c r="J1221" s="218"/>
      <c r="K1221" s="218"/>
      <c r="L1221" s="218"/>
      <c r="M1221" s="218"/>
      <c r="N1221" s="344"/>
      <c r="O1221" s="344"/>
      <c r="P1221" s="344"/>
      <c r="Q1221" s="344"/>
      <c r="R1221" s="344"/>
      <c r="S1221" s="344"/>
    </row>
    <row r="1222" spans="3:19" ht="16.5" hidden="1" customHeight="1" x14ac:dyDescent="0.25">
      <c r="C1222">
        <v>2</v>
      </c>
      <c r="D1222" t="s">
        <v>748</v>
      </c>
      <c r="E1222" t="str">
        <f t="shared" si="23"/>
        <v>2RPA</v>
      </c>
      <c r="F1222" s="218" t="s">
        <v>757</v>
      </c>
      <c r="G1222" s="460"/>
      <c r="H1222" s="218"/>
      <c r="I1222" s="218"/>
      <c r="J1222" s="218"/>
      <c r="K1222" s="218"/>
      <c r="L1222" s="218"/>
      <c r="M1222" s="218"/>
      <c r="N1222" s="344"/>
      <c r="O1222" s="344"/>
      <c r="P1222" s="344"/>
      <c r="Q1222" s="344"/>
      <c r="R1222" s="344"/>
      <c r="S1222" s="344"/>
    </row>
    <row r="1223" spans="3:19" ht="16.5" hidden="1" customHeight="1" x14ac:dyDescent="0.25">
      <c r="C1223">
        <v>2</v>
      </c>
      <c r="D1223" t="s">
        <v>750</v>
      </c>
      <c r="E1223" t="str">
        <f t="shared" si="23"/>
        <v>2RPC</v>
      </c>
      <c r="F1223" s="218" t="s">
        <v>759</v>
      </c>
      <c r="G1223" s="460"/>
      <c r="H1223" s="218"/>
      <c r="I1223" s="218"/>
      <c r="J1223" s="218"/>
      <c r="K1223" s="218"/>
      <c r="L1223" s="218"/>
      <c r="M1223" s="218"/>
      <c r="N1223" s="344"/>
      <c r="O1223" s="344"/>
      <c r="P1223" s="344"/>
      <c r="Q1223" s="344"/>
      <c r="R1223" s="344"/>
      <c r="S1223" s="344"/>
    </row>
    <row r="1224" spans="3:19" ht="16.5" hidden="1" customHeight="1" x14ac:dyDescent="0.25">
      <c r="C1224">
        <v>2</v>
      </c>
      <c r="D1224" t="s">
        <v>752</v>
      </c>
      <c r="E1224" t="str">
        <f t="shared" si="23"/>
        <v>2RPL</v>
      </c>
      <c r="F1224" s="218" t="s">
        <v>761</v>
      </c>
      <c r="G1224" s="460"/>
      <c r="H1224" s="218"/>
      <c r="I1224" s="218"/>
      <c r="J1224" s="218"/>
      <c r="K1224" s="218"/>
      <c r="L1224" s="218"/>
      <c r="M1224" s="218"/>
      <c r="N1224" s="344"/>
      <c r="O1224" s="344"/>
      <c r="P1224" s="344"/>
      <c r="Q1224" s="344"/>
      <c r="R1224" s="344"/>
      <c r="S1224" s="344"/>
    </row>
    <row r="1225" spans="3:19" ht="16.5" hidden="1" customHeight="1" x14ac:dyDescent="0.25">
      <c r="C1225">
        <v>2</v>
      </c>
      <c r="D1225" t="s">
        <v>754</v>
      </c>
      <c r="E1225" t="str">
        <f t="shared" si="23"/>
        <v>2RPR</v>
      </c>
      <c r="F1225" s="218" t="s">
        <v>763</v>
      </c>
      <c r="G1225" s="460"/>
      <c r="H1225" s="218"/>
      <c r="I1225" s="218"/>
      <c r="J1225" s="218"/>
      <c r="K1225" s="218"/>
      <c r="L1225" s="218"/>
      <c r="M1225" s="218"/>
      <c r="N1225" s="344"/>
      <c r="O1225" s="344"/>
      <c r="P1225" s="344"/>
      <c r="Q1225" s="344"/>
      <c r="R1225" s="344"/>
      <c r="S1225" s="344"/>
    </row>
    <row r="1226" spans="3:19" ht="16.5" hidden="1" customHeight="1" x14ac:dyDescent="0.25">
      <c r="C1226">
        <v>2</v>
      </c>
      <c r="D1226" t="s">
        <v>756</v>
      </c>
      <c r="E1226" t="str">
        <f t="shared" si="23"/>
        <v>2RPY</v>
      </c>
      <c r="F1226" s="218" t="s">
        <v>765</v>
      </c>
      <c r="G1226" s="460"/>
      <c r="H1226" s="218"/>
      <c r="I1226" s="218"/>
      <c r="J1226" s="218"/>
      <c r="K1226" s="218"/>
      <c r="L1226" s="218"/>
      <c r="M1226" s="218"/>
      <c r="N1226" s="344"/>
      <c r="O1226" s="344"/>
      <c r="P1226" s="344"/>
      <c r="Q1226" s="344"/>
      <c r="R1226" s="344"/>
      <c r="S1226" s="344"/>
    </row>
    <row r="1227" spans="3:19" ht="16.5" hidden="1" customHeight="1" x14ac:dyDescent="0.25">
      <c r="C1227">
        <v>2</v>
      </c>
      <c r="D1227" t="s">
        <v>758</v>
      </c>
      <c r="E1227" t="str">
        <f t="shared" si="23"/>
        <v>2RQ3</v>
      </c>
      <c r="F1227" s="218" t="s">
        <v>767</v>
      </c>
      <c r="G1227" s="460"/>
      <c r="H1227" s="218"/>
      <c r="I1227" s="218"/>
      <c r="J1227" s="218"/>
      <c r="K1227" s="218"/>
      <c r="L1227" s="218"/>
      <c r="M1227" s="218"/>
      <c r="N1227" s="344"/>
      <c r="O1227" s="344"/>
      <c r="P1227" s="344"/>
      <c r="Q1227" s="344"/>
      <c r="R1227" s="344"/>
      <c r="S1227" s="344"/>
    </row>
    <row r="1228" spans="3:19" ht="16.5" hidden="1" customHeight="1" x14ac:dyDescent="0.25">
      <c r="C1228">
        <v>2</v>
      </c>
      <c r="D1228" t="s">
        <v>760</v>
      </c>
      <c r="E1228" t="str">
        <f t="shared" si="23"/>
        <v>2RQ6</v>
      </c>
      <c r="F1228" s="218" t="s">
        <v>769</v>
      </c>
      <c r="G1228" s="460"/>
      <c r="H1228" s="218"/>
      <c r="I1228" s="218"/>
      <c r="J1228" s="218"/>
      <c r="K1228" s="218"/>
      <c r="L1228" s="218"/>
      <c r="M1228" s="218"/>
      <c r="N1228" s="344"/>
      <c r="O1228" s="344"/>
      <c r="P1228" s="344"/>
      <c r="Q1228" s="344"/>
      <c r="R1228" s="344"/>
      <c r="S1228" s="344"/>
    </row>
    <row r="1229" spans="3:19" ht="16.5" hidden="1" customHeight="1" x14ac:dyDescent="0.25">
      <c r="C1229">
        <v>2</v>
      </c>
      <c r="D1229" t="s">
        <v>762</v>
      </c>
      <c r="E1229" t="str">
        <f t="shared" si="23"/>
        <v>2RQ8</v>
      </c>
      <c r="F1229" s="218" t="s">
        <v>771</v>
      </c>
      <c r="G1229" s="460"/>
      <c r="H1229" s="218"/>
      <c r="I1229" s="218"/>
      <c r="J1229" s="218"/>
      <c r="K1229" s="218"/>
      <c r="L1229" s="218"/>
      <c r="M1229" s="218"/>
      <c r="N1229" s="344"/>
      <c r="O1229" s="344"/>
      <c r="P1229" s="344"/>
      <c r="Q1229" s="344"/>
      <c r="R1229" s="344"/>
      <c r="S1229" s="344"/>
    </row>
    <row r="1230" spans="3:19" ht="16.5" hidden="1" customHeight="1" x14ac:dyDescent="0.25">
      <c r="C1230">
        <v>2</v>
      </c>
      <c r="D1230" t="s">
        <v>764</v>
      </c>
      <c r="E1230" t="str">
        <f t="shared" si="23"/>
        <v>2RQM</v>
      </c>
      <c r="F1230" s="218" t="s">
        <v>773</v>
      </c>
      <c r="G1230" s="460"/>
      <c r="H1230" s="218"/>
      <c r="I1230" s="218"/>
      <c r="J1230" s="218"/>
      <c r="K1230" s="218"/>
      <c r="L1230" s="218"/>
      <c r="M1230" s="218"/>
      <c r="N1230" s="344"/>
      <c r="O1230" s="344"/>
      <c r="P1230" s="344"/>
      <c r="Q1230" s="344"/>
      <c r="R1230" s="344"/>
      <c r="S1230" s="344"/>
    </row>
    <row r="1231" spans="3:19" ht="16.5" hidden="1" customHeight="1" x14ac:dyDescent="0.25">
      <c r="C1231">
        <v>2</v>
      </c>
      <c r="D1231" t="s">
        <v>766</v>
      </c>
      <c r="E1231" t="str">
        <f t="shared" si="23"/>
        <v>2RQN</v>
      </c>
      <c r="F1231" s="218" t="s">
        <v>775</v>
      </c>
      <c r="G1231" s="460"/>
      <c r="H1231" s="218"/>
      <c r="I1231" s="218"/>
      <c r="J1231" s="218"/>
      <c r="K1231" s="218"/>
      <c r="L1231" s="218"/>
      <c r="M1231" s="218"/>
      <c r="N1231" s="344"/>
      <c r="O1231" s="344"/>
      <c r="P1231" s="344"/>
      <c r="Q1231" s="344"/>
      <c r="R1231" s="344"/>
      <c r="S1231" s="344"/>
    </row>
    <row r="1232" spans="3:19" ht="16.5" hidden="1" customHeight="1" x14ac:dyDescent="0.25">
      <c r="C1232">
        <v>2</v>
      </c>
      <c r="D1232" t="s">
        <v>768</v>
      </c>
      <c r="E1232" t="str">
        <f t="shared" si="23"/>
        <v>2RQQ</v>
      </c>
      <c r="F1232" s="218" t="s">
        <v>777</v>
      </c>
      <c r="G1232" s="460"/>
      <c r="H1232" s="218"/>
      <c r="I1232" s="218"/>
      <c r="J1232" s="218"/>
      <c r="K1232" s="218"/>
      <c r="L1232" s="218"/>
      <c r="M1232" s="218"/>
      <c r="N1232" s="344"/>
      <c r="O1232" s="344"/>
      <c r="P1232" s="344"/>
      <c r="Q1232" s="344"/>
      <c r="R1232" s="344"/>
      <c r="S1232" s="344"/>
    </row>
    <row r="1233" spans="3:19" ht="16.5" hidden="1" customHeight="1" x14ac:dyDescent="0.25">
      <c r="C1233">
        <v>2</v>
      </c>
      <c r="D1233" t="s">
        <v>770</v>
      </c>
      <c r="E1233" t="str">
        <f t="shared" si="23"/>
        <v>2RQW</v>
      </c>
      <c r="F1233" s="218" t="s">
        <v>779</v>
      </c>
      <c r="G1233" s="460"/>
      <c r="H1233" s="218"/>
      <c r="I1233" s="218"/>
      <c r="J1233" s="218"/>
      <c r="K1233" s="218"/>
      <c r="L1233" s="218"/>
      <c r="M1233" s="218"/>
      <c r="N1233" s="344"/>
      <c r="O1233" s="344"/>
      <c r="P1233" s="344"/>
      <c r="Q1233" s="344"/>
      <c r="R1233" s="344"/>
      <c r="S1233" s="344"/>
    </row>
    <row r="1234" spans="3:19" ht="16.5" hidden="1" customHeight="1" x14ac:dyDescent="0.25">
      <c r="C1234">
        <v>2</v>
      </c>
      <c r="D1234" t="s">
        <v>772</v>
      </c>
      <c r="E1234" t="str">
        <f t="shared" si="23"/>
        <v>2RQX</v>
      </c>
      <c r="F1234" s="218" t="s">
        <v>781</v>
      </c>
      <c r="G1234" s="460"/>
      <c r="H1234" s="218"/>
      <c r="I1234" s="218"/>
      <c r="J1234" s="218"/>
      <c r="K1234" s="218"/>
      <c r="L1234" s="218"/>
      <c r="M1234" s="218"/>
      <c r="N1234" s="344"/>
      <c r="O1234" s="344"/>
      <c r="P1234" s="344"/>
      <c r="Q1234" s="344"/>
      <c r="R1234" s="344"/>
      <c r="S1234" s="344"/>
    </row>
    <row r="1235" spans="3:19" ht="16.5" hidden="1" customHeight="1" x14ac:dyDescent="0.25">
      <c r="C1235">
        <v>2</v>
      </c>
      <c r="D1235" t="s">
        <v>774</v>
      </c>
      <c r="E1235" t="str">
        <f t="shared" si="23"/>
        <v>2RR1</v>
      </c>
      <c r="F1235" s="218" t="s">
        <v>783</v>
      </c>
      <c r="G1235" s="460"/>
      <c r="H1235" s="218"/>
      <c r="I1235" s="218"/>
      <c r="J1235" s="218"/>
      <c r="K1235" s="218"/>
      <c r="L1235" s="218"/>
      <c r="M1235" s="218"/>
      <c r="N1235" s="344"/>
      <c r="O1235" s="344"/>
      <c r="P1235" s="344"/>
      <c r="Q1235" s="344"/>
      <c r="R1235" s="344"/>
      <c r="S1235" s="344"/>
    </row>
    <row r="1236" spans="3:19" ht="16.5" hidden="1" customHeight="1" x14ac:dyDescent="0.25">
      <c r="C1236">
        <v>2</v>
      </c>
      <c r="D1236" t="s">
        <v>776</v>
      </c>
      <c r="E1236" t="str">
        <f t="shared" si="23"/>
        <v>2RR7</v>
      </c>
      <c r="F1236" s="218" t="s">
        <v>785</v>
      </c>
      <c r="G1236" s="460"/>
      <c r="H1236" s="218"/>
      <c r="I1236" s="218"/>
      <c r="J1236" s="218"/>
      <c r="K1236" s="218"/>
      <c r="L1236" s="218"/>
      <c r="M1236" s="218"/>
      <c r="N1236" s="344"/>
      <c r="O1236" s="344"/>
      <c r="P1236" s="344"/>
      <c r="Q1236" s="344"/>
      <c r="R1236" s="344"/>
      <c r="S1236" s="344"/>
    </row>
    <row r="1237" spans="3:19" ht="16.5" hidden="1" customHeight="1" x14ac:dyDescent="0.25">
      <c r="C1237">
        <v>2</v>
      </c>
      <c r="D1237" t="s">
        <v>778</v>
      </c>
      <c r="E1237" t="str">
        <f t="shared" si="23"/>
        <v>2RR8</v>
      </c>
      <c r="F1237" s="218" t="s">
        <v>787</v>
      </c>
      <c r="G1237" s="460"/>
      <c r="H1237" s="218"/>
      <c r="I1237" s="218"/>
      <c r="J1237" s="218"/>
      <c r="K1237" s="218"/>
      <c r="L1237" s="218"/>
      <c r="M1237" s="218"/>
      <c r="N1237" s="344"/>
      <c r="O1237" s="344"/>
      <c r="P1237" s="344"/>
      <c r="Q1237" s="344"/>
      <c r="R1237" s="344"/>
      <c r="S1237" s="344"/>
    </row>
    <row r="1238" spans="3:19" ht="16.5" hidden="1" customHeight="1" x14ac:dyDescent="0.25">
      <c r="C1238">
        <v>2</v>
      </c>
      <c r="D1238" t="s">
        <v>780</v>
      </c>
      <c r="E1238" t="str">
        <f t="shared" si="23"/>
        <v>2RRF</v>
      </c>
      <c r="F1238" s="218" t="s">
        <v>789</v>
      </c>
      <c r="G1238" s="460"/>
      <c r="H1238" s="218"/>
      <c r="I1238" s="218"/>
      <c r="J1238" s="218"/>
      <c r="K1238" s="218"/>
      <c r="L1238" s="218"/>
      <c r="M1238" s="218"/>
      <c r="N1238" s="344"/>
      <c r="O1238" s="344"/>
      <c r="P1238" s="344"/>
      <c r="Q1238" s="344"/>
      <c r="R1238" s="344"/>
      <c r="S1238" s="344"/>
    </row>
    <row r="1239" spans="3:19" ht="16.5" hidden="1" customHeight="1" x14ac:dyDescent="0.25">
      <c r="C1239">
        <v>2</v>
      </c>
      <c r="D1239" t="s">
        <v>782</v>
      </c>
      <c r="E1239" t="str">
        <f t="shared" si="23"/>
        <v>2RRJ</v>
      </c>
      <c r="F1239" s="218" t="s">
        <v>791</v>
      </c>
      <c r="G1239" s="460"/>
      <c r="H1239" s="218"/>
      <c r="I1239" s="218"/>
      <c r="J1239" s="218"/>
      <c r="K1239" s="218"/>
      <c r="L1239" s="218"/>
      <c r="M1239" s="218"/>
      <c r="N1239" s="344"/>
      <c r="O1239" s="344"/>
      <c r="P1239" s="344"/>
      <c r="Q1239" s="344"/>
      <c r="R1239" s="344"/>
      <c r="S1239" s="344"/>
    </row>
    <row r="1240" spans="3:19" ht="16.5" hidden="1" customHeight="1" x14ac:dyDescent="0.25">
      <c r="C1240">
        <v>2</v>
      </c>
      <c r="D1240" t="s">
        <v>784</v>
      </c>
      <c r="E1240" t="str">
        <f t="shared" si="23"/>
        <v>2RRK</v>
      </c>
      <c r="F1240" s="218" t="s">
        <v>793</v>
      </c>
      <c r="G1240" s="460"/>
      <c r="H1240" s="218"/>
      <c r="I1240" s="218"/>
      <c r="J1240" s="218"/>
      <c r="K1240" s="218"/>
      <c r="L1240" s="218"/>
      <c r="M1240" s="218"/>
      <c r="N1240" s="344"/>
      <c r="O1240" s="344"/>
      <c r="P1240" s="344"/>
      <c r="Q1240" s="344"/>
      <c r="R1240" s="344"/>
      <c r="S1240" s="344"/>
    </row>
    <row r="1241" spans="3:19" ht="16.5" hidden="1" customHeight="1" x14ac:dyDescent="0.25">
      <c r="C1241">
        <v>2</v>
      </c>
      <c r="D1241" t="s">
        <v>786</v>
      </c>
      <c r="E1241" t="str">
        <f t="shared" si="23"/>
        <v>2RRV</v>
      </c>
      <c r="F1241" s="218" t="s">
        <v>795</v>
      </c>
      <c r="G1241" s="460"/>
      <c r="H1241" s="218"/>
      <c r="I1241" s="218"/>
      <c r="J1241" s="218"/>
      <c r="K1241" s="218"/>
      <c r="L1241" s="218"/>
      <c r="M1241" s="218"/>
      <c r="N1241" s="344"/>
      <c r="O1241" s="344"/>
      <c r="P1241" s="344"/>
      <c r="Q1241" s="344"/>
      <c r="R1241" s="344"/>
      <c r="S1241" s="344"/>
    </row>
    <row r="1242" spans="3:19" ht="16.5" hidden="1" customHeight="1" x14ac:dyDescent="0.25">
      <c r="C1242">
        <v>2</v>
      </c>
      <c r="D1242" t="s">
        <v>788</v>
      </c>
      <c r="E1242" t="str">
        <f t="shared" si="23"/>
        <v>2RT3</v>
      </c>
      <c r="F1242" s="218" t="s">
        <v>797</v>
      </c>
      <c r="G1242" s="460"/>
      <c r="H1242" s="218"/>
      <c r="I1242" s="218"/>
      <c r="J1242" s="218"/>
      <c r="K1242" s="218"/>
      <c r="L1242" s="218"/>
      <c r="M1242" s="218"/>
      <c r="N1242" s="344"/>
      <c r="O1242" s="344"/>
      <c r="P1242" s="344"/>
      <c r="Q1242" s="344"/>
      <c r="R1242" s="344"/>
      <c r="S1242" s="344"/>
    </row>
    <row r="1243" spans="3:19" ht="16.5" hidden="1" customHeight="1" x14ac:dyDescent="0.25">
      <c r="C1243">
        <v>2</v>
      </c>
      <c r="D1243" t="s">
        <v>790</v>
      </c>
      <c r="E1243" t="str">
        <f t="shared" si="23"/>
        <v>2RTD</v>
      </c>
      <c r="F1243" s="218" t="s">
        <v>799</v>
      </c>
      <c r="G1243" s="460"/>
      <c r="H1243" s="218"/>
      <c r="I1243" s="218"/>
      <c r="J1243" s="218"/>
      <c r="K1243" s="218"/>
      <c r="L1243" s="218"/>
      <c r="M1243" s="218"/>
      <c r="N1243" s="344"/>
      <c r="O1243" s="344"/>
      <c r="P1243" s="344"/>
      <c r="Q1243" s="344"/>
      <c r="R1243" s="344"/>
      <c r="S1243" s="344"/>
    </row>
    <row r="1244" spans="3:19" ht="16.5" hidden="1" customHeight="1" x14ac:dyDescent="0.25">
      <c r="C1244">
        <v>2</v>
      </c>
      <c r="D1244" t="s">
        <v>792</v>
      </c>
      <c r="E1244" t="str">
        <f t="shared" si="23"/>
        <v>2RTE</v>
      </c>
      <c r="F1244" s="218" t="s">
        <v>801</v>
      </c>
      <c r="G1244" s="460"/>
      <c r="H1244" s="218"/>
      <c r="I1244" s="218"/>
      <c r="J1244" s="218"/>
      <c r="K1244" s="218"/>
      <c r="L1244" s="218"/>
      <c r="M1244" s="218"/>
      <c r="N1244" s="344"/>
      <c r="O1244" s="344"/>
      <c r="P1244" s="344"/>
      <c r="Q1244" s="344"/>
      <c r="R1244" s="344"/>
      <c r="S1244" s="344"/>
    </row>
    <row r="1245" spans="3:19" ht="16.5" hidden="1" customHeight="1" x14ac:dyDescent="0.25">
      <c r="C1245">
        <v>2</v>
      </c>
      <c r="D1245" t="s">
        <v>794</v>
      </c>
      <c r="E1245" t="str">
        <f t="shared" si="23"/>
        <v>2RTF</v>
      </c>
      <c r="F1245" s="218" t="s">
        <v>803</v>
      </c>
      <c r="G1245" s="460"/>
      <c r="H1245" s="218"/>
      <c r="I1245" s="218"/>
      <c r="J1245" s="218"/>
      <c r="K1245" s="218"/>
      <c r="L1245" s="218"/>
      <c r="M1245" s="218"/>
      <c r="N1245" s="344"/>
      <c r="O1245" s="344"/>
      <c r="P1245" s="344"/>
      <c r="Q1245" s="344"/>
      <c r="R1245" s="344"/>
      <c r="S1245" s="344"/>
    </row>
    <row r="1246" spans="3:19" ht="16.5" hidden="1" customHeight="1" x14ac:dyDescent="0.25">
      <c r="C1246">
        <v>2</v>
      </c>
      <c r="D1246" t="s">
        <v>796</v>
      </c>
      <c r="E1246" t="str">
        <f t="shared" si="23"/>
        <v>2RTG</v>
      </c>
      <c r="F1246" s="218" t="s">
        <v>805</v>
      </c>
      <c r="G1246" s="460"/>
      <c r="H1246" s="218"/>
      <c r="I1246" s="218"/>
      <c r="J1246" s="218"/>
      <c r="K1246" s="218"/>
      <c r="L1246" s="218"/>
      <c r="M1246" s="218"/>
      <c r="N1246" s="344"/>
      <c r="O1246" s="344"/>
      <c r="P1246" s="344"/>
      <c r="Q1246" s="344"/>
      <c r="R1246" s="344"/>
      <c r="S1246" s="344"/>
    </row>
    <row r="1247" spans="3:19" ht="16.5" hidden="1" customHeight="1" x14ac:dyDescent="0.25">
      <c r="C1247">
        <v>2</v>
      </c>
      <c r="D1247" t="s">
        <v>798</v>
      </c>
      <c r="E1247" t="str">
        <f t="shared" si="23"/>
        <v>2RTH</v>
      </c>
      <c r="F1247" s="218" t="s">
        <v>807</v>
      </c>
      <c r="G1247" s="460"/>
      <c r="H1247" s="218"/>
      <c r="I1247" s="218"/>
      <c r="J1247" s="218"/>
      <c r="K1247" s="218"/>
      <c r="L1247" s="218"/>
      <c r="M1247" s="218"/>
      <c r="N1247" s="344"/>
      <c r="O1247" s="344"/>
      <c r="P1247" s="344"/>
      <c r="Q1247" s="344"/>
      <c r="R1247" s="344"/>
      <c r="S1247" s="344"/>
    </row>
    <row r="1248" spans="3:19" ht="16.5" hidden="1" customHeight="1" x14ac:dyDescent="0.25">
      <c r="C1248">
        <v>2</v>
      </c>
      <c r="D1248" t="s">
        <v>800</v>
      </c>
      <c r="E1248" t="str">
        <f t="shared" si="23"/>
        <v>2RTK</v>
      </c>
      <c r="F1248" s="218" t="s">
        <v>809</v>
      </c>
      <c r="G1248" s="460"/>
      <c r="H1248" s="218"/>
      <c r="I1248" s="218"/>
      <c r="J1248" s="218"/>
      <c r="K1248" s="218"/>
      <c r="L1248" s="218"/>
      <c r="M1248" s="218"/>
      <c r="N1248" s="344"/>
      <c r="O1248" s="344"/>
      <c r="P1248" s="344"/>
      <c r="Q1248" s="344"/>
      <c r="R1248" s="344"/>
      <c r="S1248" s="344"/>
    </row>
    <row r="1249" spans="3:19" ht="16.5" hidden="1" customHeight="1" x14ac:dyDescent="0.25">
      <c r="C1249">
        <v>2</v>
      </c>
      <c r="D1249" t="s">
        <v>802</v>
      </c>
      <c r="E1249" t="str">
        <f t="shared" si="23"/>
        <v>2RTP</v>
      </c>
      <c r="F1249" s="218" t="s">
        <v>811</v>
      </c>
      <c r="G1249" s="460"/>
      <c r="H1249" s="218"/>
      <c r="I1249" s="218"/>
      <c r="J1249" s="218"/>
      <c r="K1249" s="218"/>
      <c r="L1249" s="218"/>
      <c r="M1249" s="218"/>
      <c r="N1249" s="344"/>
      <c r="O1249" s="344"/>
      <c r="P1249" s="344"/>
      <c r="Q1249" s="344"/>
      <c r="R1249" s="344"/>
      <c r="S1249" s="344"/>
    </row>
    <row r="1250" spans="3:19" ht="16.5" hidden="1" customHeight="1" x14ac:dyDescent="0.25">
      <c r="C1250">
        <v>2</v>
      </c>
      <c r="D1250" t="s">
        <v>804</v>
      </c>
      <c r="E1250" t="str">
        <f t="shared" si="23"/>
        <v>2RTR</v>
      </c>
      <c r="F1250" s="218" t="s">
        <v>813</v>
      </c>
      <c r="G1250" s="460"/>
      <c r="H1250" s="218"/>
      <c r="I1250" s="218"/>
      <c r="J1250" s="218"/>
      <c r="K1250" s="218"/>
      <c r="L1250" s="218"/>
      <c r="M1250" s="218"/>
      <c r="N1250" s="344"/>
      <c r="O1250" s="344"/>
      <c r="P1250" s="344"/>
      <c r="Q1250" s="344"/>
      <c r="R1250" s="344"/>
      <c r="S1250" s="344"/>
    </row>
    <row r="1251" spans="3:19" ht="16.5" hidden="1" customHeight="1" x14ac:dyDescent="0.25">
      <c r="C1251">
        <v>2</v>
      </c>
      <c r="D1251" t="s">
        <v>806</v>
      </c>
      <c r="E1251" t="str">
        <f t="shared" si="23"/>
        <v>2RTX</v>
      </c>
      <c r="F1251" s="218" t="s">
        <v>815</v>
      </c>
      <c r="G1251" s="460"/>
      <c r="H1251" s="218"/>
      <c r="I1251" s="218"/>
      <c r="J1251" s="218"/>
      <c r="K1251" s="218"/>
      <c r="L1251" s="218"/>
      <c r="M1251" s="218"/>
      <c r="N1251" s="344"/>
      <c r="O1251" s="344"/>
      <c r="P1251" s="344"/>
      <c r="Q1251" s="344"/>
      <c r="R1251" s="344"/>
      <c r="S1251" s="344"/>
    </row>
    <row r="1252" spans="3:19" ht="16.5" hidden="1" customHeight="1" x14ac:dyDescent="0.25">
      <c r="C1252">
        <v>2</v>
      </c>
      <c r="D1252" t="s">
        <v>808</v>
      </c>
      <c r="E1252" t="str">
        <f t="shared" si="23"/>
        <v>2RV8</v>
      </c>
      <c r="F1252" s="218" t="s">
        <v>817</v>
      </c>
      <c r="G1252" s="460"/>
      <c r="H1252" s="218"/>
      <c r="I1252" s="218"/>
      <c r="J1252" s="218"/>
      <c r="K1252" s="218"/>
      <c r="L1252" s="218"/>
      <c r="M1252" s="218"/>
      <c r="N1252" s="344"/>
      <c r="O1252" s="344"/>
      <c r="P1252" s="344"/>
      <c r="Q1252" s="344"/>
      <c r="R1252" s="344"/>
      <c r="S1252" s="344"/>
    </row>
    <row r="1253" spans="3:19" ht="16.5" hidden="1" customHeight="1" x14ac:dyDescent="0.25">
      <c r="C1253">
        <v>2</v>
      </c>
      <c r="D1253" t="s">
        <v>810</v>
      </c>
      <c r="E1253" t="str">
        <f t="shared" si="23"/>
        <v>2RVJ</v>
      </c>
      <c r="F1253" s="218" t="s">
        <v>819</v>
      </c>
      <c r="G1253" s="460"/>
      <c r="H1253" s="218"/>
      <c r="I1253" s="218"/>
      <c r="J1253" s="218"/>
      <c r="K1253" s="218"/>
      <c r="L1253" s="218"/>
      <c r="M1253" s="218"/>
      <c r="N1253" s="344"/>
      <c r="O1253" s="344"/>
      <c r="P1253" s="344"/>
      <c r="Q1253" s="344"/>
      <c r="R1253" s="344"/>
      <c r="S1253" s="344"/>
    </row>
    <row r="1254" spans="3:19" ht="16.5" hidden="1" customHeight="1" x14ac:dyDescent="0.25">
      <c r="C1254">
        <v>2</v>
      </c>
      <c r="D1254" t="s">
        <v>812</v>
      </c>
      <c r="E1254" t="str">
        <f t="shared" si="23"/>
        <v>2RVL</v>
      </c>
      <c r="F1254" s="218" t="s">
        <v>821</v>
      </c>
      <c r="G1254" s="460"/>
      <c r="H1254" s="218"/>
      <c r="I1254" s="218"/>
      <c r="J1254" s="218"/>
      <c r="K1254" s="218"/>
      <c r="L1254" s="218"/>
      <c r="M1254" s="218"/>
      <c r="N1254" s="344"/>
      <c r="O1254" s="344"/>
      <c r="P1254" s="344"/>
      <c r="Q1254" s="344"/>
      <c r="R1254" s="344"/>
      <c r="S1254" s="344"/>
    </row>
    <row r="1255" spans="3:19" ht="16.5" hidden="1" customHeight="1" x14ac:dyDescent="0.25">
      <c r="C1255">
        <v>2</v>
      </c>
      <c r="D1255" t="s">
        <v>814</v>
      </c>
      <c r="E1255" t="str">
        <f t="shared" si="23"/>
        <v>2RVR</v>
      </c>
      <c r="F1255" s="218" t="s">
        <v>823</v>
      </c>
      <c r="G1255" s="460"/>
      <c r="H1255" s="218"/>
      <c r="I1255" s="218"/>
      <c r="J1255" s="218"/>
      <c r="K1255" s="218"/>
      <c r="L1255" s="218"/>
      <c r="M1255" s="218"/>
      <c r="N1255" s="344"/>
      <c r="O1255" s="344"/>
      <c r="P1255" s="344"/>
      <c r="Q1255" s="344"/>
      <c r="R1255" s="344"/>
      <c r="S1255" s="344"/>
    </row>
    <row r="1256" spans="3:19" ht="16.5" hidden="1" customHeight="1" x14ac:dyDescent="0.25">
      <c r="C1256">
        <v>2</v>
      </c>
      <c r="D1256" t="s">
        <v>816</v>
      </c>
      <c r="E1256" t="str">
        <f t="shared" si="23"/>
        <v>2RVV</v>
      </c>
      <c r="F1256" s="218" t="s">
        <v>825</v>
      </c>
      <c r="G1256" s="460"/>
      <c r="H1256" s="218"/>
      <c r="I1256" s="218"/>
      <c r="J1256" s="218"/>
      <c r="K1256" s="218"/>
      <c r="L1256" s="218"/>
      <c r="M1256" s="218"/>
      <c r="N1256" s="344"/>
      <c r="O1256" s="344"/>
      <c r="P1256" s="344"/>
      <c r="Q1256" s="344"/>
      <c r="R1256" s="344"/>
      <c r="S1256" s="344"/>
    </row>
    <row r="1257" spans="3:19" ht="16.5" hidden="1" customHeight="1" x14ac:dyDescent="0.25">
      <c r="C1257">
        <v>2</v>
      </c>
      <c r="D1257" t="s">
        <v>818</v>
      </c>
      <c r="E1257" t="str">
        <f t="shared" si="23"/>
        <v>2RVW</v>
      </c>
      <c r="F1257" s="218" t="s">
        <v>827</v>
      </c>
      <c r="G1257" s="460"/>
      <c r="H1257" s="218"/>
      <c r="I1257" s="218"/>
      <c r="J1257" s="218"/>
      <c r="K1257" s="218"/>
      <c r="L1257" s="218"/>
      <c r="M1257" s="218"/>
      <c r="N1257" s="344"/>
      <c r="O1257" s="344"/>
      <c r="P1257" s="344"/>
      <c r="Q1257" s="344"/>
      <c r="R1257" s="344"/>
      <c r="S1257" s="344"/>
    </row>
    <row r="1258" spans="3:19" ht="16.5" hidden="1" customHeight="1" x14ac:dyDescent="0.25">
      <c r="C1258">
        <v>2</v>
      </c>
      <c r="D1258" t="s">
        <v>820</v>
      </c>
      <c r="E1258" t="str">
        <f t="shared" si="23"/>
        <v>2RVY</v>
      </c>
      <c r="F1258" s="218" t="s">
        <v>829</v>
      </c>
      <c r="G1258" s="460"/>
      <c r="H1258" s="218"/>
      <c r="I1258" s="218"/>
      <c r="J1258" s="218"/>
      <c r="K1258" s="218"/>
      <c r="L1258" s="218"/>
      <c r="M1258" s="218"/>
      <c r="N1258" s="344"/>
      <c r="O1258" s="344"/>
      <c r="P1258" s="344"/>
      <c r="Q1258" s="344"/>
      <c r="R1258" s="344"/>
      <c r="S1258" s="344"/>
    </row>
    <row r="1259" spans="3:19" ht="16.5" hidden="1" customHeight="1" x14ac:dyDescent="0.25">
      <c r="C1259">
        <v>2</v>
      </c>
      <c r="D1259" t="s">
        <v>822</v>
      </c>
      <c r="E1259" t="str">
        <f t="shared" si="23"/>
        <v>2RW3</v>
      </c>
      <c r="F1259" s="218" t="s">
        <v>831</v>
      </c>
      <c r="G1259" s="460"/>
      <c r="H1259" s="218"/>
      <c r="I1259" s="218"/>
      <c r="J1259" s="218"/>
      <c r="K1259" s="218"/>
      <c r="L1259" s="218"/>
      <c r="M1259" s="218"/>
      <c r="N1259" s="344"/>
      <c r="O1259" s="344"/>
      <c r="P1259" s="344"/>
      <c r="Q1259" s="344"/>
      <c r="R1259" s="344"/>
      <c r="S1259" s="344"/>
    </row>
    <row r="1260" spans="3:19" ht="16.5" hidden="1" customHeight="1" x14ac:dyDescent="0.25">
      <c r="C1260">
        <v>2</v>
      </c>
      <c r="D1260" t="s">
        <v>824</v>
      </c>
      <c r="E1260" t="str">
        <f t="shared" si="23"/>
        <v>2RW6</v>
      </c>
      <c r="F1260" s="218" t="s">
        <v>833</v>
      </c>
      <c r="G1260" s="460"/>
      <c r="H1260" s="218"/>
      <c r="I1260" s="218"/>
      <c r="J1260" s="218"/>
      <c r="K1260" s="218"/>
      <c r="L1260" s="218"/>
      <c r="M1260" s="218"/>
      <c r="N1260" s="344"/>
      <c r="O1260" s="344"/>
      <c r="P1260" s="344"/>
      <c r="Q1260" s="344"/>
      <c r="R1260" s="344"/>
      <c r="S1260" s="344"/>
    </row>
    <row r="1261" spans="3:19" ht="16.5" hidden="1" customHeight="1" x14ac:dyDescent="0.25">
      <c r="C1261">
        <v>2</v>
      </c>
      <c r="D1261" t="s">
        <v>826</v>
      </c>
      <c r="E1261" t="str">
        <f t="shared" si="23"/>
        <v>2RWA</v>
      </c>
      <c r="F1261" s="218" t="s">
        <v>835</v>
      </c>
      <c r="G1261" s="460"/>
      <c r="H1261" s="218"/>
      <c r="I1261" s="218"/>
      <c r="J1261" s="218"/>
      <c r="K1261" s="218"/>
      <c r="L1261" s="218"/>
      <c r="M1261" s="218"/>
      <c r="N1261" s="344"/>
      <c r="O1261" s="344"/>
      <c r="P1261" s="344"/>
      <c r="Q1261" s="344"/>
      <c r="R1261" s="344"/>
      <c r="S1261" s="344"/>
    </row>
    <row r="1262" spans="3:19" ht="16.5" hidden="1" customHeight="1" x14ac:dyDescent="0.25">
      <c r="C1262">
        <v>2</v>
      </c>
      <c r="D1262" t="s">
        <v>828</v>
      </c>
      <c r="E1262" t="str">
        <f t="shared" si="23"/>
        <v>2RWD</v>
      </c>
      <c r="F1262" s="218" t="s">
        <v>837</v>
      </c>
      <c r="G1262" s="460"/>
      <c r="H1262" s="218"/>
      <c r="I1262" s="218"/>
      <c r="J1262" s="218"/>
      <c r="K1262" s="218"/>
      <c r="L1262" s="218"/>
      <c r="M1262" s="218"/>
      <c r="N1262" s="344"/>
      <c r="O1262" s="344"/>
      <c r="P1262" s="344"/>
      <c r="Q1262" s="344"/>
      <c r="R1262" s="344"/>
      <c r="S1262" s="344"/>
    </row>
    <row r="1263" spans="3:19" ht="16.5" hidden="1" customHeight="1" x14ac:dyDescent="0.25">
      <c r="C1263">
        <v>2</v>
      </c>
      <c r="D1263" t="s">
        <v>830</v>
      </c>
      <c r="E1263" t="str">
        <f t="shared" si="23"/>
        <v>2RWE</v>
      </c>
      <c r="F1263" s="218" t="s">
        <v>839</v>
      </c>
      <c r="G1263" s="460"/>
      <c r="H1263" s="218"/>
      <c r="I1263" s="218"/>
      <c r="J1263" s="218"/>
      <c r="K1263" s="218"/>
      <c r="L1263" s="218"/>
      <c r="M1263" s="218"/>
      <c r="N1263" s="344"/>
      <c r="O1263" s="344"/>
      <c r="P1263" s="344"/>
      <c r="Q1263" s="344"/>
      <c r="R1263" s="344"/>
      <c r="S1263" s="344"/>
    </row>
    <row r="1264" spans="3:19" ht="16.5" hidden="1" customHeight="1" x14ac:dyDescent="0.25">
      <c r="C1264">
        <v>2</v>
      </c>
      <c r="D1264" t="s">
        <v>832</v>
      </c>
      <c r="E1264" t="str">
        <f t="shared" si="23"/>
        <v>2RWF</v>
      </c>
      <c r="F1264" s="218" t="s">
        <v>841</v>
      </c>
      <c r="G1264" s="460"/>
      <c r="H1264" s="218"/>
      <c r="I1264" s="218"/>
      <c r="J1264" s="218"/>
      <c r="K1264" s="218"/>
      <c r="L1264" s="218"/>
      <c r="M1264" s="218"/>
      <c r="N1264" s="344"/>
      <c r="O1264" s="344"/>
      <c r="P1264" s="344"/>
      <c r="Q1264" s="344"/>
      <c r="R1264" s="344"/>
      <c r="S1264" s="344"/>
    </row>
    <row r="1265" spans="3:19" ht="16.5" hidden="1" customHeight="1" x14ac:dyDescent="0.25">
      <c r="C1265">
        <v>2</v>
      </c>
      <c r="D1265" t="s">
        <v>834</v>
      </c>
      <c r="E1265" t="str">
        <f t="shared" si="23"/>
        <v>2RWG</v>
      </c>
      <c r="F1265" s="218" t="s">
        <v>843</v>
      </c>
      <c r="G1265" s="460"/>
      <c r="H1265" s="218"/>
      <c r="I1265" s="218"/>
      <c r="J1265" s="218"/>
      <c r="K1265" s="218"/>
      <c r="L1265" s="218"/>
      <c r="M1265" s="218"/>
      <c r="N1265" s="344"/>
      <c r="O1265" s="344"/>
      <c r="P1265" s="344"/>
      <c r="Q1265" s="344"/>
      <c r="R1265" s="344"/>
      <c r="S1265" s="344"/>
    </row>
    <row r="1266" spans="3:19" ht="16.5" customHeight="1" x14ac:dyDescent="0.25">
      <c r="C1266">
        <v>2</v>
      </c>
      <c r="D1266" t="s">
        <v>836</v>
      </c>
      <c r="E1266" t="str">
        <f t="shared" si="23"/>
        <v>2RWH</v>
      </c>
      <c r="F1266" s="218" t="s">
        <v>845</v>
      </c>
      <c r="G1266" s="460"/>
      <c r="H1266" s="218">
        <v>8</v>
      </c>
      <c r="I1266" s="218">
        <v>8</v>
      </c>
      <c r="J1266" s="218">
        <v>8</v>
      </c>
      <c r="K1266" s="218">
        <v>8</v>
      </c>
      <c r="L1266" s="218">
        <v>8</v>
      </c>
      <c r="M1266" s="218">
        <v>8</v>
      </c>
      <c r="N1266" s="344">
        <v>8</v>
      </c>
      <c r="O1266" s="344">
        <v>8</v>
      </c>
      <c r="P1266" s="344">
        <v>8</v>
      </c>
      <c r="Q1266" s="344">
        <v>8</v>
      </c>
      <c r="R1266" s="344">
        <v>7</v>
      </c>
      <c r="S1266" s="344">
        <v>8</v>
      </c>
    </row>
    <row r="1267" spans="3:19" ht="16.5" hidden="1" customHeight="1" x14ac:dyDescent="0.25">
      <c r="C1267">
        <v>2</v>
      </c>
      <c r="D1267" t="s">
        <v>838</v>
      </c>
      <c r="E1267" t="str">
        <f t="shared" si="23"/>
        <v>2RWJ</v>
      </c>
      <c r="F1267" s="218" t="s">
        <v>847</v>
      </c>
      <c r="G1267" s="460"/>
      <c r="H1267" s="218"/>
      <c r="I1267" s="218"/>
      <c r="J1267" s="218"/>
      <c r="K1267" s="218"/>
      <c r="L1267" s="218"/>
      <c r="M1267" s="218"/>
      <c r="N1267" s="344"/>
      <c r="O1267" s="344"/>
      <c r="P1267" s="344"/>
      <c r="Q1267" s="344"/>
      <c r="R1267" s="344"/>
      <c r="S1267" s="344"/>
    </row>
    <row r="1268" spans="3:19" ht="16.5" hidden="1" customHeight="1" x14ac:dyDescent="0.25">
      <c r="C1268">
        <v>2</v>
      </c>
      <c r="D1268" t="s">
        <v>840</v>
      </c>
      <c r="E1268" t="str">
        <f t="shared" si="23"/>
        <v>2RWP</v>
      </c>
      <c r="F1268" s="218" t="s">
        <v>849</v>
      </c>
      <c r="G1268" s="460"/>
      <c r="H1268" s="218"/>
      <c r="I1268" s="218"/>
      <c r="J1268" s="218"/>
      <c r="K1268" s="218"/>
      <c r="L1268" s="218"/>
      <c r="M1268" s="218"/>
      <c r="N1268" s="344"/>
      <c r="O1268" s="344"/>
      <c r="P1268" s="344"/>
      <c r="Q1268" s="344"/>
      <c r="R1268" s="344"/>
      <c r="S1268" s="344"/>
    </row>
    <row r="1269" spans="3:19" ht="16.5" hidden="1" customHeight="1" x14ac:dyDescent="0.25">
      <c r="C1269">
        <v>2</v>
      </c>
      <c r="D1269" t="s">
        <v>842</v>
      </c>
      <c r="E1269" t="str">
        <f t="shared" si="23"/>
        <v>2RWW</v>
      </c>
      <c r="F1269" s="218" t="s">
        <v>851</v>
      </c>
      <c r="G1269" s="460"/>
      <c r="H1269" s="218"/>
      <c r="I1269" s="218"/>
      <c r="J1269" s="218"/>
      <c r="K1269" s="218"/>
      <c r="L1269" s="218"/>
      <c r="M1269" s="218"/>
      <c r="N1269" s="344"/>
      <c r="O1269" s="344"/>
      <c r="P1269" s="344"/>
      <c r="Q1269" s="344"/>
      <c r="R1269" s="344"/>
      <c r="S1269" s="344"/>
    </row>
    <row r="1270" spans="3:19" ht="16.5" hidden="1" customHeight="1" x14ac:dyDescent="0.25">
      <c r="C1270">
        <v>2</v>
      </c>
      <c r="D1270" t="s">
        <v>844</v>
      </c>
      <c r="E1270" t="str">
        <f t="shared" ref="E1270:E1354" si="24">C1270&amp;D1270</f>
        <v>2RWY</v>
      </c>
      <c r="F1270" s="218" t="s">
        <v>853</v>
      </c>
      <c r="G1270" s="460"/>
      <c r="H1270" s="218"/>
      <c r="I1270" s="218"/>
      <c r="J1270" s="218"/>
      <c r="K1270" s="218"/>
      <c r="L1270" s="218"/>
      <c r="M1270" s="218"/>
      <c r="N1270" s="344"/>
      <c r="O1270" s="344"/>
      <c r="P1270" s="344"/>
      <c r="Q1270" s="344"/>
      <c r="R1270" s="344"/>
      <c r="S1270" s="344"/>
    </row>
    <row r="1271" spans="3:19" ht="16.5" hidden="1" customHeight="1" x14ac:dyDescent="0.25">
      <c r="C1271">
        <v>2</v>
      </c>
      <c r="D1271" t="s">
        <v>846</v>
      </c>
      <c r="E1271" t="str">
        <f t="shared" si="24"/>
        <v>2RX1</v>
      </c>
      <c r="F1271" s="218" t="s">
        <v>855</v>
      </c>
      <c r="G1271" s="460"/>
      <c r="H1271" s="218"/>
      <c r="I1271" s="218"/>
      <c r="J1271" s="218"/>
      <c r="K1271" s="218"/>
      <c r="L1271" s="218"/>
      <c r="M1271" s="218"/>
      <c r="N1271" s="344"/>
      <c r="O1271" s="344"/>
      <c r="P1271" s="344"/>
      <c r="Q1271" s="344"/>
      <c r="R1271" s="344"/>
      <c r="S1271" s="344"/>
    </row>
    <row r="1272" spans="3:19" ht="16.5" hidden="1" customHeight="1" x14ac:dyDescent="0.25">
      <c r="C1272">
        <v>2</v>
      </c>
      <c r="D1272" t="s">
        <v>848</v>
      </c>
      <c r="E1272" t="str">
        <f t="shared" si="24"/>
        <v>2RXC</v>
      </c>
      <c r="F1272" s="218" t="s">
        <v>857</v>
      </c>
      <c r="G1272" s="460"/>
      <c r="H1272" s="218"/>
      <c r="I1272" s="218"/>
      <c r="J1272" s="218"/>
      <c r="K1272" s="218"/>
      <c r="L1272" s="218"/>
      <c r="M1272" s="218"/>
      <c r="N1272" s="344"/>
      <c r="O1272" s="344"/>
      <c r="P1272" s="344"/>
      <c r="Q1272" s="344"/>
      <c r="R1272" s="344"/>
      <c r="S1272" s="344"/>
    </row>
    <row r="1273" spans="3:19" ht="16.5" hidden="1" customHeight="1" x14ac:dyDescent="0.25">
      <c r="C1273">
        <v>2</v>
      </c>
      <c r="D1273" t="s">
        <v>850</v>
      </c>
      <c r="E1273" t="str">
        <f t="shared" si="24"/>
        <v>2RXF</v>
      </c>
      <c r="F1273" s="218" t="s">
        <v>859</v>
      </c>
      <c r="G1273" s="460"/>
      <c r="H1273" s="218"/>
      <c r="I1273" s="218"/>
      <c r="J1273" s="218"/>
      <c r="K1273" s="218"/>
      <c r="L1273" s="218"/>
      <c r="M1273" s="218"/>
      <c r="N1273" s="344"/>
      <c r="O1273" s="344"/>
      <c r="P1273" s="344"/>
      <c r="Q1273" s="344"/>
      <c r="R1273" s="344"/>
      <c r="S1273" s="344"/>
    </row>
    <row r="1274" spans="3:19" ht="16.5" hidden="1" customHeight="1" x14ac:dyDescent="0.25">
      <c r="C1274">
        <v>2</v>
      </c>
      <c r="D1274" t="s">
        <v>852</v>
      </c>
      <c r="E1274" t="str">
        <f t="shared" si="24"/>
        <v>2RXH</v>
      </c>
      <c r="F1274" s="218" t="s">
        <v>861</v>
      </c>
      <c r="G1274" s="460"/>
      <c r="H1274" s="218"/>
      <c r="I1274" s="218"/>
      <c r="J1274" s="218"/>
      <c r="K1274" s="218"/>
      <c r="L1274" s="218"/>
      <c r="M1274" s="218"/>
      <c r="N1274" s="344"/>
      <c r="O1274" s="344"/>
      <c r="P1274" s="344"/>
      <c r="Q1274" s="344"/>
      <c r="R1274" s="344"/>
      <c r="S1274" s="344"/>
    </row>
    <row r="1275" spans="3:19" ht="16.5" hidden="1" customHeight="1" x14ac:dyDescent="0.25">
      <c r="C1275">
        <v>2</v>
      </c>
      <c r="D1275" t="s">
        <v>854</v>
      </c>
      <c r="E1275" t="str">
        <f t="shared" si="24"/>
        <v>2RXK</v>
      </c>
      <c r="F1275" s="218" t="s">
        <v>863</v>
      </c>
      <c r="G1275" s="460"/>
      <c r="H1275" s="218"/>
      <c r="I1275" s="218"/>
      <c r="J1275" s="218"/>
      <c r="K1275" s="218"/>
      <c r="L1275" s="218"/>
      <c r="M1275" s="218"/>
      <c r="N1275" s="344"/>
      <c r="O1275" s="344"/>
      <c r="P1275" s="344"/>
      <c r="Q1275" s="344"/>
      <c r="R1275" s="344"/>
      <c r="S1275" s="344"/>
    </row>
    <row r="1276" spans="3:19" ht="16.5" hidden="1" customHeight="1" x14ac:dyDescent="0.25">
      <c r="C1276">
        <v>2</v>
      </c>
      <c r="D1276" t="s">
        <v>856</v>
      </c>
      <c r="E1276" t="str">
        <f t="shared" si="24"/>
        <v>2RXL</v>
      </c>
      <c r="F1276" s="218" t="s">
        <v>865</v>
      </c>
      <c r="G1276" s="460"/>
      <c r="H1276" s="218"/>
      <c r="I1276" s="218"/>
      <c r="J1276" s="218"/>
      <c r="K1276" s="218"/>
      <c r="L1276" s="218"/>
      <c r="M1276" s="218"/>
      <c r="N1276" s="344"/>
      <c r="O1276" s="344"/>
      <c r="P1276" s="344"/>
      <c r="Q1276" s="344"/>
      <c r="R1276" s="344"/>
      <c r="S1276" s="344"/>
    </row>
    <row r="1277" spans="3:19" ht="16.5" hidden="1" customHeight="1" x14ac:dyDescent="0.25">
      <c r="C1277">
        <v>2</v>
      </c>
      <c r="D1277" t="s">
        <v>858</v>
      </c>
      <c r="E1277" t="str">
        <f t="shared" si="24"/>
        <v>2RXN</v>
      </c>
      <c r="F1277" s="218" t="s">
        <v>867</v>
      </c>
      <c r="G1277" s="460"/>
      <c r="H1277" s="218"/>
      <c r="I1277" s="218"/>
      <c r="J1277" s="218"/>
      <c r="K1277" s="218"/>
      <c r="L1277" s="218"/>
      <c r="M1277" s="218"/>
      <c r="N1277" s="344"/>
      <c r="O1277" s="344"/>
      <c r="P1277" s="344"/>
      <c r="Q1277" s="344"/>
      <c r="R1277" s="344"/>
      <c r="S1277" s="344"/>
    </row>
    <row r="1278" spans="3:19" ht="16.5" hidden="1" customHeight="1" x14ac:dyDescent="0.25">
      <c r="C1278">
        <v>2</v>
      </c>
      <c r="D1278" t="s">
        <v>860</v>
      </c>
      <c r="E1278" t="str">
        <f t="shared" si="24"/>
        <v>2RXP</v>
      </c>
      <c r="F1278" s="218" t="s">
        <v>869</v>
      </c>
      <c r="G1278" s="460"/>
      <c r="H1278" s="218"/>
      <c r="I1278" s="218"/>
      <c r="J1278" s="218"/>
      <c r="K1278" s="218"/>
      <c r="L1278" s="218"/>
      <c r="M1278" s="218"/>
      <c r="N1278" s="344"/>
      <c r="O1278" s="344"/>
      <c r="P1278" s="344"/>
      <c r="Q1278" s="344"/>
      <c r="R1278" s="344"/>
      <c r="S1278" s="344"/>
    </row>
    <row r="1279" spans="3:19" ht="16.5" hidden="1" customHeight="1" x14ac:dyDescent="0.25">
      <c r="C1279">
        <v>2</v>
      </c>
      <c r="D1279" t="s">
        <v>862</v>
      </c>
      <c r="E1279" t="str">
        <f t="shared" si="24"/>
        <v>2RXQ</v>
      </c>
      <c r="F1279" s="218" t="s">
        <v>871</v>
      </c>
      <c r="G1279" s="460"/>
      <c r="H1279" s="218"/>
      <c r="I1279" s="218"/>
      <c r="J1279" s="218"/>
      <c r="K1279" s="218"/>
      <c r="L1279" s="218"/>
      <c r="M1279" s="218"/>
      <c r="N1279" s="344"/>
      <c r="O1279" s="344"/>
      <c r="P1279" s="344"/>
      <c r="Q1279" s="344"/>
      <c r="R1279" s="344"/>
      <c r="S1279" s="344"/>
    </row>
    <row r="1280" spans="3:19" ht="16.5" hidden="1" customHeight="1" x14ac:dyDescent="0.25">
      <c r="C1280">
        <v>2</v>
      </c>
      <c r="D1280" t="s">
        <v>864</v>
      </c>
      <c r="E1280" t="str">
        <f t="shared" si="24"/>
        <v>2RXR</v>
      </c>
      <c r="F1280" s="218" t="s">
        <v>873</v>
      </c>
      <c r="G1280" s="460"/>
      <c r="H1280" s="218"/>
      <c r="I1280" s="218"/>
      <c r="J1280" s="218"/>
      <c r="K1280" s="218"/>
      <c r="L1280" s="218"/>
      <c r="M1280" s="218"/>
      <c r="N1280" s="344"/>
      <c r="O1280" s="344"/>
      <c r="P1280" s="344"/>
      <c r="Q1280" s="344"/>
      <c r="R1280" s="344"/>
      <c r="S1280" s="344"/>
    </row>
    <row r="1281" spans="3:19" ht="16.5" hidden="1" customHeight="1" x14ac:dyDescent="0.25">
      <c r="C1281">
        <v>2</v>
      </c>
      <c r="D1281" t="s">
        <v>866</v>
      </c>
      <c r="E1281" t="str">
        <f t="shared" si="24"/>
        <v>2RXW</v>
      </c>
      <c r="F1281" s="218" t="s">
        <v>875</v>
      </c>
      <c r="G1281" s="460"/>
      <c r="H1281" s="218"/>
      <c r="I1281" s="218"/>
      <c r="J1281" s="218"/>
      <c r="K1281" s="218"/>
      <c r="L1281" s="218"/>
      <c r="M1281" s="218"/>
      <c r="N1281" s="344"/>
      <c r="O1281" s="344"/>
      <c r="P1281" s="344"/>
      <c r="Q1281" s="344"/>
      <c r="R1281" s="344"/>
      <c r="S1281" s="344"/>
    </row>
    <row r="1282" spans="3:19" ht="16.5" hidden="1" customHeight="1" x14ac:dyDescent="0.25">
      <c r="C1282">
        <v>2</v>
      </c>
      <c r="D1282" t="s">
        <v>868</v>
      </c>
      <c r="E1282" t="str">
        <f t="shared" si="24"/>
        <v>2RYH</v>
      </c>
      <c r="F1282" s="218" t="s">
        <v>876</v>
      </c>
      <c r="G1282" s="460"/>
      <c r="H1282" s="218"/>
      <c r="I1282" s="218"/>
      <c r="J1282" s="218"/>
      <c r="K1282" s="218"/>
      <c r="L1282" s="218"/>
      <c r="M1282" s="218"/>
      <c r="N1282" s="344"/>
      <c r="O1282" s="344"/>
      <c r="P1282" s="344"/>
      <c r="Q1282" s="344"/>
      <c r="R1282" s="344"/>
      <c r="S1282" s="344"/>
    </row>
    <row r="1283" spans="3:19" ht="16.5" hidden="1" customHeight="1" x14ac:dyDescent="0.25">
      <c r="C1283">
        <v>2</v>
      </c>
      <c r="D1283" t="s">
        <v>870</v>
      </c>
      <c r="E1283" t="str">
        <f t="shared" si="24"/>
        <v>2RYJ</v>
      </c>
      <c r="F1283" s="218" t="s">
        <v>877</v>
      </c>
      <c r="G1283" s="460"/>
      <c r="H1283" s="218"/>
      <c r="I1283" s="218"/>
      <c r="J1283" s="218"/>
      <c r="K1283" s="218"/>
      <c r="L1283" s="218"/>
      <c r="M1283" s="218"/>
      <c r="N1283" s="344"/>
      <c r="O1283" s="344"/>
      <c r="P1283" s="344"/>
      <c r="Q1283" s="344"/>
      <c r="R1283" s="344"/>
      <c r="S1283" s="344"/>
    </row>
    <row r="1284" spans="3:19" ht="16.5" hidden="1" customHeight="1" x14ac:dyDescent="0.25">
      <c r="C1284">
        <v>2</v>
      </c>
      <c r="D1284" t="s">
        <v>872</v>
      </c>
      <c r="E1284" t="str">
        <f t="shared" si="24"/>
        <v>2RYQ</v>
      </c>
      <c r="F1284" s="218" t="s">
        <v>878</v>
      </c>
      <c r="G1284" s="460"/>
      <c r="H1284" s="218"/>
      <c r="I1284" s="218"/>
      <c r="J1284" s="218"/>
      <c r="K1284" s="218"/>
      <c r="L1284" s="218"/>
      <c r="M1284" s="218"/>
      <c r="N1284" s="344"/>
      <c r="O1284" s="344"/>
      <c r="P1284" s="344"/>
      <c r="Q1284" s="344"/>
      <c r="R1284" s="344"/>
      <c r="S1284" s="344"/>
    </row>
    <row r="1285" spans="3:19" ht="16.5" hidden="1" customHeight="1" x14ac:dyDescent="0.25">
      <c r="C1285">
        <v>2</v>
      </c>
      <c r="D1285" t="s">
        <v>874</v>
      </c>
      <c r="E1285" t="str">
        <f t="shared" si="24"/>
        <v>2RYR</v>
      </c>
      <c r="F1285" s="218" t="s">
        <v>879</v>
      </c>
      <c r="G1285" s="460"/>
      <c r="H1285" s="218"/>
      <c r="I1285" s="218"/>
      <c r="J1285" s="218"/>
      <c r="K1285" s="218"/>
      <c r="L1285" s="218"/>
      <c r="M1285" s="218"/>
      <c r="N1285" s="344"/>
      <c r="O1285" s="344"/>
      <c r="P1285" s="344"/>
      <c r="Q1285" s="344"/>
      <c r="R1285" s="344"/>
      <c r="S1285" s="344"/>
    </row>
    <row r="1286" spans="3:19" ht="16.5" hidden="1" customHeight="1" x14ac:dyDescent="0.25">
      <c r="F1286" s="218" t="s">
        <v>880</v>
      </c>
      <c r="G1286" s="460"/>
      <c r="H1286" s="218"/>
      <c r="I1286" s="218"/>
      <c r="J1286" s="218"/>
      <c r="K1286" s="218"/>
      <c r="L1286" s="218"/>
      <c r="M1286" s="218"/>
      <c r="N1286" s="344"/>
      <c r="O1286" s="344"/>
      <c r="P1286" s="344"/>
      <c r="Q1286" s="344"/>
      <c r="R1286" s="344"/>
      <c r="S1286" s="344"/>
    </row>
    <row r="1287" spans="3:19" ht="16.5" hidden="1" customHeight="1" x14ac:dyDescent="0.25">
      <c r="F1287" s="218" t="s">
        <v>881</v>
      </c>
      <c r="G1287" s="460"/>
      <c r="H1287" s="218"/>
      <c r="I1287" s="218"/>
      <c r="J1287" s="218"/>
      <c r="K1287" s="218"/>
      <c r="L1287" s="218"/>
      <c r="M1287" s="218"/>
      <c r="N1287" s="344"/>
      <c r="O1287" s="344"/>
      <c r="P1287" s="344"/>
      <c r="Q1287" s="344"/>
      <c r="R1287" s="344"/>
      <c r="S1287" s="344"/>
    </row>
    <row r="1288" spans="3:19" ht="16.5" hidden="1" customHeight="1" x14ac:dyDescent="0.25">
      <c r="F1288" s="218" t="s">
        <v>882</v>
      </c>
      <c r="G1288" s="460"/>
      <c r="H1288" s="218"/>
      <c r="I1288" s="218"/>
      <c r="J1288" s="218"/>
      <c r="K1288" s="218"/>
      <c r="L1288" s="218"/>
      <c r="M1288" s="218"/>
      <c r="N1288" s="344"/>
      <c r="O1288" s="344"/>
      <c r="P1288" s="344"/>
      <c r="Q1288" s="344"/>
      <c r="R1288" s="344"/>
      <c r="S1288" s="344"/>
    </row>
    <row r="1289" spans="3:19" ht="16.5" hidden="1" customHeight="1" x14ac:dyDescent="0.25">
      <c r="F1289" s="218" t="s">
        <v>883</v>
      </c>
      <c r="G1289" s="460"/>
      <c r="H1289" s="218"/>
      <c r="I1289" s="218"/>
      <c r="J1289" s="218"/>
      <c r="K1289" s="218"/>
      <c r="L1289" s="218"/>
      <c r="M1289" s="218"/>
      <c r="N1289" s="344"/>
      <c r="O1289" s="344"/>
      <c r="P1289" s="344"/>
      <c r="Q1289" s="344"/>
      <c r="R1289" s="344"/>
      <c r="S1289" s="344"/>
    </row>
    <row r="1290" spans="3:19" ht="16.5" hidden="1" customHeight="1" x14ac:dyDescent="0.25">
      <c r="F1290" s="218" t="s">
        <v>884</v>
      </c>
      <c r="G1290" s="460"/>
      <c r="H1290" s="218"/>
      <c r="I1290" s="218"/>
      <c r="J1290" s="218"/>
      <c r="K1290" s="218"/>
      <c r="L1290" s="218"/>
      <c r="M1290" s="218"/>
      <c r="N1290" s="344"/>
      <c r="O1290" s="344"/>
      <c r="P1290" s="344"/>
      <c r="Q1290" s="344"/>
      <c r="R1290" s="344"/>
      <c r="S1290" s="344"/>
    </row>
    <row r="1291" spans="3:19" ht="16.5" hidden="1" customHeight="1" x14ac:dyDescent="0.25">
      <c r="F1291" s="218" t="s">
        <v>885</v>
      </c>
      <c r="G1291" s="460"/>
      <c r="H1291" s="218"/>
      <c r="I1291" s="218"/>
      <c r="J1291" s="218"/>
      <c r="K1291" s="218"/>
      <c r="L1291" s="218"/>
      <c r="M1291" s="218"/>
      <c r="N1291" s="344"/>
      <c r="O1291" s="344"/>
      <c r="P1291" s="344"/>
      <c r="Q1291" s="344"/>
      <c r="R1291" s="344"/>
      <c r="S1291" s="344"/>
    </row>
    <row r="1292" spans="3:19" ht="16.5" hidden="1" customHeight="1" x14ac:dyDescent="0.25">
      <c r="F1292" s="218" t="s">
        <v>886</v>
      </c>
      <c r="G1292" s="460"/>
      <c r="H1292" s="218"/>
      <c r="I1292" s="218"/>
      <c r="J1292" s="218"/>
      <c r="K1292" s="218"/>
      <c r="L1292" s="218"/>
      <c r="M1292" s="218"/>
      <c r="N1292" s="344"/>
      <c r="O1292" s="344"/>
      <c r="P1292" s="344"/>
      <c r="Q1292" s="344"/>
      <c r="R1292" s="344"/>
      <c r="S1292" s="344"/>
    </row>
    <row r="1293" spans="3:19" ht="16.5" hidden="1" customHeight="1" x14ac:dyDescent="0.25">
      <c r="F1293" s="218" t="s">
        <v>887</v>
      </c>
      <c r="G1293" s="460"/>
      <c r="H1293" s="218"/>
      <c r="I1293" s="218"/>
      <c r="J1293" s="218"/>
      <c r="K1293" s="218"/>
      <c r="L1293" s="218"/>
      <c r="M1293" s="218"/>
      <c r="N1293" s="344"/>
      <c r="O1293" s="344"/>
      <c r="P1293" s="344"/>
      <c r="Q1293" s="344"/>
      <c r="R1293" s="344"/>
      <c r="S1293" s="344"/>
    </row>
    <row r="1294" spans="3:19" ht="16.5" hidden="1" customHeight="1" x14ac:dyDescent="0.25">
      <c r="F1294" s="218" t="s">
        <v>888</v>
      </c>
      <c r="G1294" s="460"/>
      <c r="H1294" s="218"/>
      <c r="I1294" s="218"/>
      <c r="J1294" s="218"/>
      <c r="K1294" s="218"/>
      <c r="L1294" s="218"/>
      <c r="M1294" s="218"/>
      <c r="N1294" s="344"/>
      <c r="O1294" s="344"/>
      <c r="P1294" s="344"/>
      <c r="Q1294" s="344"/>
      <c r="R1294" s="344"/>
      <c r="S1294" s="344"/>
    </row>
    <row r="1295" spans="3:19" ht="16.5" hidden="1" customHeight="1" x14ac:dyDescent="0.25">
      <c r="F1295" s="218" t="s">
        <v>889</v>
      </c>
      <c r="G1295" s="460"/>
      <c r="H1295" s="218"/>
      <c r="I1295" s="218"/>
      <c r="J1295" s="218"/>
      <c r="K1295" s="218"/>
      <c r="L1295" s="218"/>
      <c r="M1295" s="218"/>
      <c r="N1295" s="344"/>
      <c r="O1295" s="344"/>
      <c r="P1295" s="344"/>
      <c r="Q1295" s="344"/>
      <c r="R1295" s="344"/>
      <c r="S1295" s="344"/>
    </row>
    <row r="1296" spans="3:19" ht="16.5" hidden="1" customHeight="1" x14ac:dyDescent="0.25">
      <c r="F1296" s="218" t="s">
        <v>890</v>
      </c>
      <c r="G1296" s="460"/>
      <c r="H1296" s="218"/>
      <c r="I1296" s="218"/>
      <c r="J1296" s="218"/>
      <c r="K1296" s="218"/>
      <c r="L1296" s="218"/>
      <c r="M1296" s="218"/>
      <c r="N1296" s="344"/>
      <c r="O1296" s="344"/>
      <c r="P1296" s="344"/>
      <c r="Q1296" s="344"/>
      <c r="R1296" s="344"/>
      <c r="S1296" s="344"/>
    </row>
    <row r="1297" spans="3:19" ht="16.5" hidden="1" customHeight="1" x14ac:dyDescent="0.25">
      <c r="F1297" s="218" t="s">
        <v>891</v>
      </c>
      <c r="G1297" s="460"/>
      <c r="H1297" s="218"/>
      <c r="I1297" s="218"/>
      <c r="J1297" s="218"/>
      <c r="K1297" s="218"/>
      <c r="L1297" s="218"/>
      <c r="M1297" s="218"/>
      <c r="N1297" s="344"/>
      <c r="O1297" s="344"/>
      <c r="P1297" s="344"/>
      <c r="Q1297" s="344"/>
      <c r="R1297" s="344"/>
      <c r="S1297" s="344"/>
    </row>
    <row r="1298" spans="3:19" ht="16.5" hidden="1" customHeight="1" x14ac:dyDescent="0.25">
      <c r="F1298" s="218" t="s">
        <v>892</v>
      </c>
      <c r="G1298" s="460"/>
      <c r="H1298" s="218"/>
      <c r="I1298" s="218"/>
      <c r="J1298" s="218"/>
      <c r="K1298" s="218"/>
      <c r="L1298" s="218"/>
      <c r="M1298" s="218"/>
      <c r="N1298" s="344"/>
      <c r="O1298" s="344"/>
      <c r="P1298" s="344"/>
      <c r="Q1298" s="344"/>
      <c r="R1298" s="344"/>
      <c r="S1298" s="344"/>
    </row>
    <row r="1299" spans="3:19" ht="16.5" hidden="1" customHeight="1" x14ac:dyDescent="0.25">
      <c r="F1299" s="218" t="s">
        <v>893</v>
      </c>
      <c r="G1299" s="460"/>
      <c r="H1299" s="218"/>
      <c r="I1299" s="218"/>
      <c r="J1299" s="218"/>
      <c r="K1299" s="218"/>
      <c r="L1299" s="218"/>
      <c r="M1299" s="218"/>
      <c r="N1299" s="344"/>
      <c r="O1299" s="344"/>
      <c r="P1299" s="344"/>
      <c r="Q1299" s="344"/>
      <c r="R1299" s="344"/>
      <c r="S1299" s="344"/>
    </row>
    <row r="1300" spans="3:19" ht="16.5" hidden="1" customHeight="1" x14ac:dyDescent="0.25">
      <c r="F1300" s="218" t="s">
        <v>894</v>
      </c>
      <c r="G1300" s="460"/>
      <c r="H1300" s="218"/>
      <c r="I1300" s="218"/>
      <c r="J1300" s="218"/>
      <c r="K1300" s="218"/>
      <c r="L1300" s="218"/>
      <c r="M1300" s="218"/>
      <c r="N1300" s="344"/>
      <c r="O1300" s="344"/>
      <c r="P1300" s="344"/>
      <c r="Q1300" s="344"/>
      <c r="R1300" s="344"/>
      <c r="S1300" s="344"/>
    </row>
    <row r="1301" spans="3:19" ht="16.5" hidden="1" customHeight="1" x14ac:dyDescent="0.25">
      <c r="F1301" s="218" t="s">
        <v>895</v>
      </c>
      <c r="G1301" s="460"/>
      <c r="H1301" s="218"/>
      <c r="I1301" s="218"/>
      <c r="J1301" s="218"/>
      <c r="K1301" s="218"/>
      <c r="L1301" s="218"/>
      <c r="M1301" s="218"/>
      <c r="N1301" s="344"/>
      <c r="O1301" s="344"/>
      <c r="P1301" s="344"/>
      <c r="Q1301" s="344"/>
      <c r="R1301" s="344"/>
      <c r="S1301" s="344"/>
    </row>
    <row r="1302" spans="3:19" ht="16.5" hidden="1" customHeight="1" x14ac:dyDescent="0.25">
      <c r="F1302" s="218" t="s">
        <v>896</v>
      </c>
      <c r="G1302" s="460"/>
      <c r="H1302" s="218"/>
      <c r="I1302" s="218"/>
      <c r="J1302" s="218"/>
      <c r="K1302" s="218"/>
      <c r="L1302" s="218"/>
      <c r="M1302" s="218"/>
      <c r="N1302" s="344"/>
      <c r="O1302" s="344"/>
      <c r="P1302" s="344"/>
      <c r="Q1302" s="344"/>
      <c r="R1302" s="344"/>
      <c r="S1302" s="344"/>
    </row>
    <row r="1303" spans="3:19" ht="16.5" customHeight="1" x14ac:dyDescent="0.25">
      <c r="F1303" s="218" t="s">
        <v>897</v>
      </c>
      <c r="G1303" s="460"/>
      <c r="H1303" s="218">
        <v>0</v>
      </c>
      <c r="I1303" s="218">
        <v>0</v>
      </c>
      <c r="J1303" s="218">
        <v>0</v>
      </c>
      <c r="K1303" s="218">
        <v>0</v>
      </c>
      <c r="L1303" s="218">
        <v>0</v>
      </c>
      <c r="M1303" s="218">
        <v>0</v>
      </c>
      <c r="N1303" s="344">
        <v>0</v>
      </c>
      <c r="O1303" s="344">
        <v>0</v>
      </c>
      <c r="P1303" s="344">
        <v>0</v>
      </c>
      <c r="Q1303" s="344">
        <v>0</v>
      </c>
      <c r="R1303" s="344">
        <v>0</v>
      </c>
      <c r="S1303" s="344">
        <v>0</v>
      </c>
    </row>
    <row r="1304" spans="3:19" ht="32.25" hidden="1" customHeight="1" x14ac:dyDescent="0.25">
      <c r="E1304" t="str">
        <f t="shared" si="24"/>
        <v/>
      </c>
      <c r="F1304" s="217" t="s">
        <v>512</v>
      </c>
      <c r="G1304" s="455" t="s">
        <v>903</v>
      </c>
      <c r="H1304" s="218"/>
      <c r="I1304" s="218"/>
      <c r="J1304" s="218"/>
      <c r="K1304" s="218"/>
      <c r="L1304" s="218"/>
      <c r="M1304" s="218"/>
      <c r="N1304" s="344"/>
      <c r="O1304" s="344"/>
      <c r="P1304" s="344"/>
      <c r="Q1304" s="344"/>
      <c r="R1304" s="344"/>
      <c r="S1304" s="344"/>
    </row>
    <row r="1305" spans="3:19" ht="16.5" hidden="1" customHeight="1" x14ac:dyDescent="0.25">
      <c r="C1305">
        <v>2</v>
      </c>
      <c r="D1305" t="s">
        <v>514</v>
      </c>
      <c r="E1305" t="str">
        <f t="shared" si="24"/>
        <v>25QT</v>
      </c>
      <c r="F1305" s="218" t="s">
        <v>515</v>
      </c>
      <c r="G1305" s="460"/>
      <c r="H1305" s="218"/>
      <c r="I1305" s="218"/>
      <c r="J1305" s="218"/>
      <c r="K1305" s="218"/>
      <c r="L1305" s="218"/>
      <c r="M1305" s="218"/>
      <c r="N1305" s="344"/>
      <c r="O1305" s="344"/>
      <c r="P1305" s="344"/>
      <c r="Q1305" s="344"/>
      <c r="R1305" s="344"/>
      <c r="S1305" s="344"/>
    </row>
    <row r="1306" spans="3:19" ht="16.5" hidden="1" customHeight="1" x14ac:dyDescent="0.25">
      <c r="C1306">
        <v>2</v>
      </c>
      <c r="D1306" t="s">
        <v>516</v>
      </c>
      <c r="E1306" t="str">
        <f t="shared" si="24"/>
        <v>2R0A</v>
      </c>
      <c r="F1306" s="218" t="s">
        <v>517</v>
      </c>
      <c r="G1306" s="460"/>
      <c r="H1306" s="218"/>
      <c r="I1306" s="218"/>
      <c r="J1306" s="218"/>
      <c r="K1306" s="218"/>
      <c r="L1306" s="218"/>
      <c r="M1306" s="218"/>
      <c r="N1306" s="344"/>
      <c r="O1306" s="344"/>
      <c r="P1306" s="344"/>
      <c r="Q1306" s="344"/>
      <c r="R1306" s="344"/>
      <c r="S1306" s="344"/>
    </row>
    <row r="1307" spans="3:19" ht="16.5" hidden="1" customHeight="1" x14ac:dyDescent="0.25">
      <c r="C1307">
        <v>2</v>
      </c>
      <c r="D1307" t="s">
        <v>518</v>
      </c>
      <c r="E1307" t="str">
        <f t="shared" si="24"/>
        <v>2R0B</v>
      </c>
      <c r="F1307" s="218" t="s">
        <v>519</v>
      </c>
      <c r="G1307" s="460"/>
      <c r="H1307" s="218"/>
      <c r="I1307" s="218"/>
      <c r="J1307" s="218"/>
      <c r="K1307" s="218"/>
      <c r="L1307" s="218"/>
      <c r="M1307" s="218"/>
      <c r="N1307" s="344"/>
      <c r="O1307" s="344"/>
      <c r="P1307" s="344"/>
      <c r="Q1307" s="344"/>
      <c r="R1307" s="344"/>
      <c r="S1307" s="344"/>
    </row>
    <row r="1308" spans="3:19" ht="16.5" hidden="1" customHeight="1" x14ac:dyDescent="0.25">
      <c r="C1308">
        <v>2</v>
      </c>
      <c r="D1308" t="s">
        <v>520</v>
      </c>
      <c r="E1308" t="str">
        <f t="shared" si="24"/>
        <v>2R0D</v>
      </c>
      <c r="F1308" s="218" t="s">
        <v>521</v>
      </c>
      <c r="G1308" s="460"/>
      <c r="H1308" s="218"/>
      <c r="I1308" s="218"/>
      <c r="J1308" s="218"/>
      <c r="K1308" s="218"/>
      <c r="L1308" s="218"/>
      <c r="M1308" s="218"/>
      <c r="N1308" s="344"/>
      <c r="O1308" s="344"/>
      <c r="P1308" s="344"/>
      <c r="Q1308" s="344"/>
      <c r="R1308" s="344"/>
      <c r="S1308" s="344"/>
    </row>
    <row r="1309" spans="3:19" ht="16.5" hidden="1" customHeight="1" x14ac:dyDescent="0.25">
      <c r="C1309">
        <v>2</v>
      </c>
      <c r="D1309" t="s">
        <v>522</v>
      </c>
      <c r="E1309" t="str">
        <f t="shared" si="24"/>
        <v>2R1F</v>
      </c>
      <c r="F1309" s="218" t="s">
        <v>523</v>
      </c>
      <c r="G1309" s="460"/>
      <c r="H1309" s="218"/>
      <c r="I1309" s="218"/>
      <c r="J1309" s="218"/>
      <c r="K1309" s="218"/>
      <c r="L1309" s="218"/>
      <c r="M1309" s="218"/>
      <c r="N1309" s="344"/>
      <c r="O1309" s="344"/>
      <c r="P1309" s="344"/>
      <c r="Q1309" s="344"/>
      <c r="R1309" s="344"/>
      <c r="S1309" s="344"/>
    </row>
    <row r="1310" spans="3:19" ht="16.5" hidden="1" customHeight="1" x14ac:dyDescent="0.25">
      <c r="C1310">
        <v>2</v>
      </c>
      <c r="D1310" t="s">
        <v>524</v>
      </c>
      <c r="E1310" t="str">
        <f t="shared" si="24"/>
        <v>2R1H</v>
      </c>
      <c r="F1310" s="218" t="s">
        <v>525</v>
      </c>
      <c r="G1310" s="460"/>
      <c r="H1310" s="218"/>
      <c r="I1310" s="218"/>
      <c r="J1310" s="218"/>
      <c r="K1310" s="218"/>
      <c r="L1310" s="218"/>
      <c r="M1310" s="218"/>
      <c r="N1310" s="344"/>
      <c r="O1310" s="344"/>
      <c r="P1310" s="344"/>
      <c r="Q1310" s="344"/>
      <c r="R1310" s="344"/>
      <c r="S1310" s="344"/>
    </row>
    <row r="1311" spans="3:19" ht="16.5" hidden="1" customHeight="1" x14ac:dyDescent="0.25">
      <c r="C1311">
        <v>2</v>
      </c>
      <c r="D1311" t="s">
        <v>526</v>
      </c>
      <c r="E1311" t="str">
        <f t="shared" si="24"/>
        <v>2R1K</v>
      </c>
      <c r="F1311" s="218" t="s">
        <v>527</v>
      </c>
      <c r="G1311" s="460"/>
      <c r="H1311" s="218"/>
      <c r="I1311" s="218"/>
      <c r="J1311" s="218"/>
      <c r="K1311" s="218"/>
      <c r="L1311" s="218"/>
      <c r="M1311" s="218"/>
      <c r="N1311" s="344"/>
      <c r="O1311" s="344"/>
      <c r="P1311" s="344"/>
      <c r="Q1311" s="344"/>
      <c r="R1311" s="344"/>
      <c r="S1311" s="344"/>
    </row>
    <row r="1312" spans="3:19" ht="16.5" hidden="1" customHeight="1" x14ac:dyDescent="0.25">
      <c r="C1312">
        <v>2</v>
      </c>
      <c r="D1312" t="s">
        <v>528</v>
      </c>
      <c r="E1312" t="str">
        <f t="shared" si="24"/>
        <v>2RA2</v>
      </c>
      <c r="F1312" s="218" t="s">
        <v>529</v>
      </c>
      <c r="G1312" s="460"/>
      <c r="H1312" s="218"/>
      <c r="I1312" s="218"/>
      <c r="J1312" s="218"/>
      <c r="K1312" s="218"/>
      <c r="L1312" s="218"/>
      <c r="M1312" s="218"/>
      <c r="N1312" s="344"/>
      <c r="O1312" s="344"/>
      <c r="P1312" s="344"/>
      <c r="Q1312" s="344"/>
      <c r="R1312" s="344"/>
      <c r="S1312" s="344"/>
    </row>
    <row r="1313" spans="3:19" ht="16.5" hidden="1" customHeight="1" x14ac:dyDescent="0.25">
      <c r="F1313" s="218" t="s">
        <v>531</v>
      </c>
      <c r="G1313" s="460"/>
      <c r="H1313" s="218"/>
      <c r="I1313" s="218"/>
      <c r="J1313" s="218"/>
      <c r="K1313" s="218"/>
      <c r="L1313" s="218"/>
      <c r="M1313" s="218"/>
      <c r="N1313" s="344"/>
      <c r="O1313" s="344"/>
      <c r="P1313" s="344"/>
      <c r="Q1313" s="344"/>
      <c r="R1313" s="344"/>
      <c r="S1313" s="344"/>
    </row>
    <row r="1314" spans="3:19" ht="16.5" hidden="1" customHeight="1" x14ac:dyDescent="0.25">
      <c r="F1314" s="218" t="s">
        <v>533</v>
      </c>
      <c r="G1314" s="460"/>
      <c r="H1314" s="218"/>
      <c r="I1314" s="218"/>
      <c r="J1314" s="218"/>
      <c r="K1314" s="218"/>
      <c r="L1314" s="218"/>
      <c r="M1314" s="218"/>
      <c r="N1314" s="344"/>
      <c r="O1314" s="344"/>
      <c r="P1314" s="344"/>
      <c r="Q1314" s="344"/>
      <c r="R1314" s="344"/>
      <c r="S1314" s="344"/>
    </row>
    <row r="1315" spans="3:19" ht="16.5" hidden="1" customHeight="1" x14ac:dyDescent="0.25">
      <c r="F1315" s="218" t="s">
        <v>535</v>
      </c>
      <c r="G1315" s="460"/>
      <c r="H1315" s="218"/>
      <c r="I1315" s="218"/>
      <c r="J1315" s="218"/>
      <c r="K1315" s="218"/>
      <c r="L1315" s="218"/>
      <c r="M1315" s="218"/>
      <c r="N1315" s="344"/>
      <c r="O1315" s="344"/>
      <c r="P1315" s="344"/>
      <c r="Q1315" s="344"/>
      <c r="R1315" s="344"/>
      <c r="S1315" s="344"/>
    </row>
    <row r="1316" spans="3:19" ht="16.5" hidden="1" customHeight="1" x14ac:dyDescent="0.25">
      <c r="F1316" s="218" t="s">
        <v>537</v>
      </c>
      <c r="G1316" s="460"/>
      <c r="H1316" s="218"/>
      <c r="I1316" s="218"/>
      <c r="J1316" s="218"/>
      <c r="K1316" s="218"/>
      <c r="L1316" s="218"/>
      <c r="M1316" s="218"/>
      <c r="N1316" s="344"/>
      <c r="O1316" s="344"/>
      <c r="P1316" s="344"/>
      <c r="Q1316" s="344"/>
      <c r="R1316" s="344"/>
      <c r="S1316" s="344"/>
    </row>
    <row r="1317" spans="3:19" ht="16.5" hidden="1" customHeight="1" x14ac:dyDescent="0.25">
      <c r="C1317">
        <v>2</v>
      </c>
      <c r="D1317" t="s">
        <v>530</v>
      </c>
      <c r="E1317" t="str">
        <f t="shared" si="24"/>
        <v>2RA3</v>
      </c>
      <c r="F1317" s="218" t="s">
        <v>539</v>
      </c>
      <c r="G1317" s="460"/>
      <c r="H1317" s="218"/>
      <c r="I1317" s="218"/>
      <c r="J1317" s="218"/>
      <c r="K1317" s="218"/>
      <c r="L1317" s="218"/>
      <c r="M1317" s="218"/>
      <c r="N1317" s="344"/>
      <c r="O1317" s="344"/>
      <c r="P1317" s="344"/>
      <c r="Q1317" s="344"/>
      <c r="R1317" s="344"/>
      <c r="S1317" s="344"/>
    </row>
    <row r="1318" spans="3:19" ht="16.5" hidden="1" customHeight="1" x14ac:dyDescent="0.25">
      <c r="C1318">
        <v>2</v>
      </c>
      <c r="D1318" t="s">
        <v>532</v>
      </c>
      <c r="E1318" t="str">
        <f t="shared" si="24"/>
        <v>2RA4</v>
      </c>
      <c r="F1318" s="218" t="s">
        <v>541</v>
      </c>
      <c r="G1318" s="460"/>
      <c r="H1318" s="218"/>
      <c r="I1318" s="218"/>
      <c r="J1318" s="218"/>
      <c r="K1318" s="218"/>
      <c r="L1318" s="218"/>
      <c r="M1318" s="218"/>
      <c r="N1318" s="344"/>
      <c r="O1318" s="344"/>
      <c r="P1318" s="344"/>
      <c r="Q1318" s="344"/>
      <c r="R1318" s="344"/>
      <c r="S1318" s="344"/>
    </row>
    <row r="1319" spans="3:19" ht="16.5" hidden="1" customHeight="1" x14ac:dyDescent="0.25">
      <c r="C1319">
        <v>2</v>
      </c>
      <c r="D1319" t="s">
        <v>534</v>
      </c>
      <c r="E1319" t="str">
        <f t="shared" si="24"/>
        <v>2RA7</v>
      </c>
      <c r="F1319" s="218" t="s">
        <v>543</v>
      </c>
      <c r="G1319" s="460"/>
      <c r="H1319" s="218"/>
      <c r="I1319" s="218"/>
      <c r="J1319" s="218"/>
      <c r="K1319" s="218"/>
      <c r="L1319" s="218"/>
      <c r="M1319" s="218"/>
      <c r="N1319" s="344"/>
      <c r="O1319" s="344"/>
      <c r="P1319" s="344"/>
      <c r="Q1319" s="344"/>
      <c r="R1319" s="344"/>
      <c r="S1319" s="344"/>
    </row>
    <row r="1320" spans="3:19" ht="16.5" hidden="1" customHeight="1" x14ac:dyDescent="0.25">
      <c r="C1320">
        <v>2</v>
      </c>
      <c r="D1320" t="s">
        <v>536</v>
      </c>
      <c r="E1320" t="str">
        <f t="shared" si="24"/>
        <v>2RA9</v>
      </c>
      <c r="F1320" s="218" t="s">
        <v>545</v>
      </c>
      <c r="G1320" s="460"/>
      <c r="H1320" s="218"/>
      <c r="I1320" s="218"/>
      <c r="J1320" s="218"/>
      <c r="K1320" s="218"/>
      <c r="L1320" s="218"/>
      <c r="M1320" s="218"/>
      <c r="N1320" s="344"/>
      <c r="O1320" s="344"/>
      <c r="P1320" s="344"/>
      <c r="Q1320" s="344"/>
      <c r="R1320" s="344"/>
      <c r="S1320" s="344"/>
    </row>
    <row r="1321" spans="3:19" ht="16.5" hidden="1" customHeight="1" x14ac:dyDescent="0.25">
      <c r="C1321">
        <v>2</v>
      </c>
      <c r="D1321" t="s">
        <v>538</v>
      </c>
      <c r="E1321" t="str">
        <f t="shared" si="24"/>
        <v>2RAE</v>
      </c>
      <c r="F1321" s="218" t="s">
        <v>547</v>
      </c>
      <c r="G1321" s="460"/>
      <c r="H1321" s="218"/>
      <c r="I1321" s="218"/>
      <c r="J1321" s="218"/>
      <c r="K1321" s="218"/>
      <c r="L1321" s="218"/>
      <c r="M1321" s="218"/>
      <c r="N1321" s="344"/>
      <c r="O1321" s="344"/>
      <c r="P1321" s="344"/>
      <c r="Q1321" s="344"/>
      <c r="R1321" s="344"/>
      <c r="S1321" s="344"/>
    </row>
    <row r="1322" spans="3:19" ht="16.5" hidden="1" customHeight="1" x14ac:dyDescent="0.25">
      <c r="C1322">
        <v>2</v>
      </c>
      <c r="D1322" t="s">
        <v>540</v>
      </c>
      <c r="E1322" t="str">
        <f t="shared" si="24"/>
        <v>2RAJ</v>
      </c>
      <c r="F1322" s="218" t="s">
        <v>549</v>
      </c>
      <c r="G1322" s="460"/>
      <c r="H1322" s="218"/>
      <c r="I1322" s="218"/>
      <c r="J1322" s="218"/>
      <c r="K1322" s="218"/>
      <c r="L1322" s="218"/>
      <c r="M1322" s="218"/>
      <c r="N1322" s="344"/>
      <c r="O1322" s="344"/>
      <c r="P1322" s="344"/>
      <c r="Q1322" s="344"/>
      <c r="R1322" s="344"/>
      <c r="S1322" s="344"/>
    </row>
    <row r="1323" spans="3:19" ht="16.5" hidden="1" customHeight="1" x14ac:dyDescent="0.25">
      <c r="C1323">
        <v>2</v>
      </c>
      <c r="D1323" t="s">
        <v>542</v>
      </c>
      <c r="E1323" t="str">
        <f t="shared" si="24"/>
        <v>2RAL</v>
      </c>
      <c r="F1323" s="218" t="s">
        <v>551</v>
      </c>
      <c r="G1323" s="460"/>
      <c r="H1323" s="218"/>
      <c r="I1323" s="218"/>
      <c r="J1323" s="218"/>
      <c r="K1323" s="218"/>
      <c r="L1323" s="218"/>
      <c r="M1323" s="218"/>
      <c r="N1323" s="344"/>
      <c r="O1323" s="344"/>
      <c r="P1323" s="344"/>
      <c r="Q1323" s="344"/>
      <c r="R1323" s="344"/>
      <c r="S1323" s="344"/>
    </row>
    <row r="1324" spans="3:19" ht="16.5" hidden="1" customHeight="1" x14ac:dyDescent="0.25">
      <c r="C1324">
        <v>2</v>
      </c>
      <c r="D1324" t="s">
        <v>544</v>
      </c>
      <c r="E1324" t="str">
        <f t="shared" si="24"/>
        <v>2RAN</v>
      </c>
      <c r="F1324" s="218" t="s">
        <v>553</v>
      </c>
      <c r="G1324" s="460"/>
      <c r="H1324" s="218"/>
      <c r="I1324" s="218"/>
      <c r="J1324" s="218"/>
      <c r="K1324" s="218"/>
      <c r="L1324" s="218"/>
      <c r="M1324" s="218"/>
      <c r="N1324" s="344"/>
      <c r="O1324" s="344"/>
      <c r="P1324" s="344"/>
      <c r="Q1324" s="344"/>
      <c r="R1324" s="344"/>
      <c r="S1324" s="344"/>
    </row>
    <row r="1325" spans="3:19" ht="16.5" hidden="1" customHeight="1" x14ac:dyDescent="0.25">
      <c r="C1325">
        <v>2</v>
      </c>
      <c r="D1325" t="s">
        <v>546</v>
      </c>
      <c r="E1325" t="str">
        <f t="shared" si="24"/>
        <v>2RAP</v>
      </c>
      <c r="F1325" s="218" t="s">
        <v>555</v>
      </c>
      <c r="G1325" s="460"/>
      <c r="H1325" s="218"/>
      <c r="I1325" s="218"/>
      <c r="J1325" s="218"/>
      <c r="K1325" s="218"/>
      <c r="L1325" s="218"/>
      <c r="M1325" s="218"/>
      <c r="N1325" s="344"/>
      <c r="O1325" s="344"/>
      <c r="P1325" s="344"/>
      <c r="Q1325" s="344"/>
      <c r="R1325" s="344"/>
      <c r="S1325" s="344"/>
    </row>
    <row r="1326" spans="3:19" ht="16.5" hidden="1" customHeight="1" x14ac:dyDescent="0.25">
      <c r="C1326">
        <v>2</v>
      </c>
      <c r="D1326" t="s">
        <v>548</v>
      </c>
      <c r="E1326" t="str">
        <f t="shared" si="24"/>
        <v>2RAS</v>
      </c>
      <c r="F1326" s="218" t="s">
        <v>557</v>
      </c>
      <c r="G1326" s="460"/>
      <c r="H1326" s="218"/>
      <c r="I1326" s="218"/>
      <c r="J1326" s="218"/>
      <c r="K1326" s="218"/>
      <c r="L1326" s="218"/>
      <c r="M1326" s="218"/>
      <c r="N1326" s="344"/>
      <c r="O1326" s="344"/>
      <c r="P1326" s="344"/>
      <c r="Q1326" s="344"/>
      <c r="R1326" s="344"/>
      <c r="S1326" s="344"/>
    </row>
    <row r="1327" spans="3:19" ht="16.5" hidden="1" customHeight="1" x14ac:dyDescent="0.25">
      <c r="C1327">
        <v>2</v>
      </c>
      <c r="D1327" t="s">
        <v>550</v>
      </c>
      <c r="E1327" t="str">
        <f t="shared" si="24"/>
        <v>2RAX</v>
      </c>
      <c r="F1327" s="218" t="s">
        <v>559</v>
      </c>
      <c r="G1327" s="460"/>
      <c r="H1327" s="218"/>
      <c r="I1327" s="218"/>
      <c r="J1327" s="218"/>
      <c r="K1327" s="218"/>
      <c r="L1327" s="218"/>
      <c r="M1327" s="218"/>
      <c r="N1327" s="344"/>
      <c r="O1327" s="344"/>
      <c r="P1327" s="344"/>
      <c r="Q1327" s="344"/>
      <c r="R1327" s="344"/>
      <c r="S1327" s="344"/>
    </row>
    <row r="1328" spans="3:19" ht="16.5" hidden="1" customHeight="1" x14ac:dyDescent="0.25">
      <c r="C1328">
        <v>2</v>
      </c>
      <c r="D1328" t="s">
        <v>552</v>
      </c>
      <c r="E1328" t="str">
        <f t="shared" si="24"/>
        <v>2RBA</v>
      </c>
      <c r="F1328" s="218" t="s">
        <v>561</v>
      </c>
      <c r="G1328" s="460"/>
      <c r="H1328" s="218"/>
      <c r="I1328" s="218"/>
      <c r="J1328" s="218"/>
      <c r="K1328" s="218"/>
      <c r="L1328" s="218"/>
      <c r="M1328" s="218"/>
      <c r="N1328" s="344"/>
      <c r="O1328" s="344"/>
      <c r="P1328" s="344"/>
      <c r="Q1328" s="344"/>
      <c r="R1328" s="344"/>
      <c r="S1328" s="344"/>
    </row>
    <row r="1329" spans="3:19" ht="16.5" hidden="1" customHeight="1" x14ac:dyDescent="0.25">
      <c r="C1329">
        <v>2</v>
      </c>
      <c r="D1329" t="s">
        <v>554</v>
      </c>
      <c r="E1329" t="str">
        <f t="shared" si="24"/>
        <v>2RBB</v>
      </c>
      <c r="F1329" s="218" t="s">
        <v>563</v>
      </c>
      <c r="G1329" s="460"/>
      <c r="H1329" s="218"/>
      <c r="I1329" s="218"/>
      <c r="J1329" s="218"/>
      <c r="K1329" s="218"/>
      <c r="L1329" s="218"/>
      <c r="M1329" s="218"/>
      <c r="N1329" s="344"/>
      <c r="O1329" s="344"/>
      <c r="P1329" s="344"/>
      <c r="Q1329" s="344"/>
      <c r="R1329" s="344"/>
      <c r="S1329" s="344"/>
    </row>
    <row r="1330" spans="3:19" ht="16.5" hidden="1" customHeight="1" x14ac:dyDescent="0.25">
      <c r="C1330">
        <v>2</v>
      </c>
      <c r="D1330" t="s">
        <v>556</v>
      </c>
      <c r="E1330" t="str">
        <f t="shared" si="24"/>
        <v>2RBD</v>
      </c>
      <c r="F1330" s="218" t="s">
        <v>565</v>
      </c>
      <c r="G1330" s="460"/>
      <c r="H1330" s="218"/>
      <c r="I1330" s="218"/>
      <c r="J1330" s="218"/>
      <c r="K1330" s="218"/>
      <c r="L1330" s="218"/>
      <c r="M1330" s="218"/>
      <c r="N1330" s="344"/>
      <c r="O1330" s="344"/>
      <c r="P1330" s="344"/>
      <c r="Q1330" s="344"/>
      <c r="R1330" s="344"/>
      <c r="S1330" s="344"/>
    </row>
    <row r="1331" spans="3:19" ht="16.5" hidden="1" customHeight="1" x14ac:dyDescent="0.25">
      <c r="C1331">
        <v>2</v>
      </c>
      <c r="D1331" t="s">
        <v>558</v>
      </c>
      <c r="E1331" t="str">
        <f t="shared" si="24"/>
        <v>2RBF</v>
      </c>
      <c r="F1331" s="218" t="s">
        <v>567</v>
      </c>
      <c r="G1331" s="460"/>
      <c r="H1331" s="218"/>
      <c r="I1331" s="218"/>
      <c r="J1331" s="218"/>
      <c r="K1331" s="218"/>
      <c r="L1331" s="218"/>
      <c r="M1331" s="218"/>
      <c r="N1331" s="344"/>
      <c r="O1331" s="344"/>
      <c r="P1331" s="344"/>
      <c r="Q1331" s="344"/>
      <c r="R1331" s="344"/>
      <c r="S1331" s="344"/>
    </row>
    <row r="1332" spans="3:19" ht="16.5" hidden="1" customHeight="1" x14ac:dyDescent="0.25">
      <c r="C1332">
        <v>2</v>
      </c>
      <c r="D1332" t="s">
        <v>560</v>
      </c>
      <c r="E1332" t="str">
        <f t="shared" si="24"/>
        <v>2RBK</v>
      </c>
      <c r="F1332" s="218" t="s">
        <v>569</v>
      </c>
      <c r="G1332" s="460"/>
      <c r="H1332" s="218"/>
      <c r="I1332" s="218"/>
      <c r="J1332" s="218"/>
      <c r="K1332" s="218"/>
      <c r="L1332" s="218"/>
      <c r="M1332" s="218"/>
      <c r="N1332" s="344"/>
      <c r="O1332" s="344"/>
      <c r="P1332" s="344"/>
      <c r="Q1332" s="344"/>
      <c r="R1332" s="344"/>
      <c r="S1332" s="344"/>
    </row>
    <row r="1333" spans="3:19" ht="16.5" hidden="1" customHeight="1" x14ac:dyDescent="0.25">
      <c r="C1333">
        <v>2</v>
      </c>
      <c r="D1333" t="s">
        <v>562</v>
      </c>
      <c r="E1333" t="str">
        <f t="shared" si="24"/>
        <v>2RBL</v>
      </c>
      <c r="F1333" s="218" t="s">
        <v>571</v>
      </c>
      <c r="G1333" s="460"/>
      <c r="H1333" s="218"/>
      <c r="I1333" s="218"/>
      <c r="J1333" s="218"/>
      <c r="K1333" s="218"/>
      <c r="L1333" s="218"/>
      <c r="M1333" s="218"/>
      <c r="N1333" s="344"/>
      <c r="O1333" s="344"/>
      <c r="P1333" s="344"/>
      <c r="Q1333" s="344"/>
      <c r="R1333" s="344"/>
      <c r="S1333" s="344"/>
    </row>
    <row r="1334" spans="3:19" ht="16.5" hidden="1" customHeight="1" x14ac:dyDescent="0.25">
      <c r="C1334">
        <v>2</v>
      </c>
      <c r="D1334" t="s">
        <v>564</v>
      </c>
      <c r="E1334" t="str">
        <f t="shared" si="24"/>
        <v>2RBN</v>
      </c>
      <c r="F1334" s="218" t="s">
        <v>573</v>
      </c>
      <c r="G1334" s="460"/>
      <c r="H1334" s="218"/>
      <c r="I1334" s="218"/>
      <c r="J1334" s="218"/>
      <c r="K1334" s="218"/>
      <c r="L1334" s="218"/>
      <c r="M1334" s="218"/>
      <c r="N1334" s="344"/>
      <c r="O1334" s="344"/>
      <c r="P1334" s="344"/>
      <c r="Q1334" s="344"/>
      <c r="R1334" s="344"/>
      <c r="S1334" s="344"/>
    </row>
    <row r="1335" spans="3:19" ht="16.5" hidden="1" customHeight="1" x14ac:dyDescent="0.25">
      <c r="C1335">
        <v>2</v>
      </c>
      <c r="D1335" t="s">
        <v>566</v>
      </c>
      <c r="E1335" t="str">
        <f t="shared" si="24"/>
        <v>2RBQ</v>
      </c>
      <c r="F1335" s="218" t="s">
        <v>575</v>
      </c>
      <c r="G1335" s="460"/>
      <c r="H1335" s="218"/>
      <c r="I1335" s="218"/>
      <c r="J1335" s="218"/>
      <c r="K1335" s="218"/>
      <c r="L1335" s="218"/>
      <c r="M1335" s="218"/>
      <c r="N1335" s="344"/>
      <c r="O1335" s="344"/>
      <c r="P1335" s="344"/>
      <c r="Q1335" s="344"/>
      <c r="R1335" s="344"/>
      <c r="S1335" s="344"/>
    </row>
    <row r="1336" spans="3:19" ht="16.5" hidden="1" customHeight="1" x14ac:dyDescent="0.25">
      <c r="C1336">
        <v>2</v>
      </c>
      <c r="D1336" t="s">
        <v>568</v>
      </c>
      <c r="E1336" t="str">
        <f t="shared" si="24"/>
        <v>2RBS</v>
      </c>
      <c r="F1336" s="218" t="s">
        <v>577</v>
      </c>
      <c r="G1336" s="460"/>
      <c r="H1336" s="218"/>
      <c r="I1336" s="218"/>
      <c r="J1336" s="218"/>
      <c r="K1336" s="218"/>
      <c r="L1336" s="218"/>
      <c r="M1336" s="218"/>
      <c r="N1336" s="344"/>
      <c r="O1336" s="344"/>
      <c r="P1336" s="344"/>
      <c r="Q1336" s="344"/>
      <c r="R1336" s="344"/>
      <c r="S1336" s="344"/>
    </row>
    <row r="1337" spans="3:19" ht="16.5" hidden="1" customHeight="1" x14ac:dyDescent="0.25">
      <c r="C1337">
        <v>2</v>
      </c>
      <c r="D1337" t="s">
        <v>570</v>
      </c>
      <c r="E1337" t="str">
        <f t="shared" si="24"/>
        <v>2RBT</v>
      </c>
      <c r="F1337" s="218" t="s">
        <v>579</v>
      </c>
      <c r="G1337" s="460"/>
      <c r="H1337" s="218"/>
      <c r="I1337" s="218"/>
      <c r="J1337" s="218"/>
      <c r="K1337" s="218"/>
      <c r="L1337" s="218"/>
      <c r="M1337" s="218"/>
      <c r="N1337" s="344"/>
      <c r="O1337" s="344"/>
      <c r="P1337" s="344"/>
      <c r="Q1337" s="344"/>
      <c r="R1337" s="344"/>
      <c r="S1337" s="344"/>
    </row>
    <row r="1338" spans="3:19" ht="16.5" hidden="1" customHeight="1" x14ac:dyDescent="0.25">
      <c r="C1338">
        <v>2</v>
      </c>
      <c r="D1338" t="s">
        <v>572</v>
      </c>
      <c r="E1338" t="str">
        <f t="shared" si="24"/>
        <v>2RBV</v>
      </c>
      <c r="F1338" s="218" t="s">
        <v>581</v>
      </c>
      <c r="G1338" s="460"/>
      <c r="H1338" s="218"/>
      <c r="I1338" s="218"/>
      <c r="J1338" s="218"/>
      <c r="K1338" s="218"/>
      <c r="L1338" s="218"/>
      <c r="M1338" s="218"/>
      <c r="N1338" s="344"/>
      <c r="O1338" s="344"/>
      <c r="P1338" s="344"/>
      <c r="Q1338" s="344"/>
      <c r="R1338" s="344"/>
      <c r="S1338" s="344"/>
    </row>
    <row r="1339" spans="3:19" ht="16.5" hidden="1" customHeight="1" x14ac:dyDescent="0.25">
      <c r="C1339">
        <v>2</v>
      </c>
      <c r="D1339" t="s">
        <v>574</v>
      </c>
      <c r="E1339" t="str">
        <f t="shared" si="24"/>
        <v>2RBZ</v>
      </c>
      <c r="F1339" s="218" t="s">
        <v>583</v>
      </c>
      <c r="G1339" s="460"/>
      <c r="H1339" s="218"/>
      <c r="I1339" s="218"/>
      <c r="J1339" s="218"/>
      <c r="K1339" s="218"/>
      <c r="L1339" s="218"/>
      <c r="M1339" s="218"/>
      <c r="N1339" s="344"/>
      <c r="O1339" s="344"/>
      <c r="P1339" s="344"/>
      <c r="Q1339" s="344"/>
      <c r="R1339" s="344"/>
      <c r="S1339" s="344"/>
    </row>
    <row r="1340" spans="3:19" ht="16.5" hidden="1" customHeight="1" x14ac:dyDescent="0.25">
      <c r="C1340">
        <v>2</v>
      </c>
      <c r="D1340" t="s">
        <v>576</v>
      </c>
      <c r="E1340" t="str">
        <f t="shared" si="24"/>
        <v>2RC1</v>
      </c>
      <c r="F1340" s="218" t="s">
        <v>585</v>
      </c>
      <c r="G1340" s="460"/>
      <c r="H1340" s="218"/>
      <c r="I1340" s="218"/>
      <c r="J1340" s="218"/>
      <c r="K1340" s="218"/>
      <c r="L1340" s="218"/>
      <c r="M1340" s="218"/>
      <c r="N1340" s="344"/>
      <c r="O1340" s="344"/>
      <c r="P1340" s="344"/>
      <c r="Q1340" s="344"/>
      <c r="R1340" s="344"/>
      <c r="S1340" s="344"/>
    </row>
    <row r="1341" spans="3:19" ht="16.5" hidden="1" customHeight="1" x14ac:dyDescent="0.25">
      <c r="C1341">
        <v>2</v>
      </c>
      <c r="D1341" t="s">
        <v>578</v>
      </c>
      <c r="E1341" t="str">
        <f t="shared" si="24"/>
        <v>2RC3</v>
      </c>
      <c r="F1341" s="218" t="s">
        <v>587</v>
      </c>
      <c r="G1341" s="460"/>
      <c r="H1341" s="218"/>
      <c r="I1341" s="218"/>
      <c r="J1341" s="218"/>
      <c r="K1341" s="218"/>
      <c r="L1341" s="218"/>
      <c r="M1341" s="218"/>
      <c r="N1341" s="344"/>
      <c r="O1341" s="344"/>
      <c r="P1341" s="344"/>
      <c r="Q1341" s="344"/>
      <c r="R1341" s="344"/>
      <c r="S1341" s="344"/>
    </row>
    <row r="1342" spans="3:19" ht="16.5" hidden="1" customHeight="1" x14ac:dyDescent="0.25">
      <c r="C1342">
        <v>2</v>
      </c>
      <c r="D1342" t="s">
        <v>580</v>
      </c>
      <c r="E1342" t="str">
        <f t="shared" si="24"/>
        <v>2RC9</v>
      </c>
      <c r="F1342" s="218" t="s">
        <v>589</v>
      </c>
      <c r="G1342" s="460"/>
      <c r="H1342" s="218"/>
      <c r="I1342" s="218"/>
      <c r="J1342" s="218"/>
      <c r="K1342" s="218"/>
      <c r="L1342" s="218"/>
      <c r="M1342" s="218"/>
      <c r="N1342" s="344"/>
      <c r="O1342" s="344"/>
      <c r="P1342" s="344"/>
      <c r="Q1342" s="344"/>
      <c r="R1342" s="344"/>
      <c r="S1342" s="344"/>
    </row>
    <row r="1343" spans="3:19" ht="16.5" hidden="1" customHeight="1" x14ac:dyDescent="0.25">
      <c r="C1343">
        <v>2</v>
      </c>
      <c r="D1343" t="s">
        <v>582</v>
      </c>
      <c r="E1343" t="str">
        <f t="shared" si="24"/>
        <v>2RCB</v>
      </c>
      <c r="F1343" s="218" t="s">
        <v>591</v>
      </c>
      <c r="G1343" s="460"/>
      <c r="H1343" s="218"/>
      <c r="I1343" s="218"/>
      <c r="J1343" s="218"/>
      <c r="K1343" s="218"/>
      <c r="L1343" s="218"/>
      <c r="M1343" s="218"/>
      <c r="N1343" s="344"/>
      <c r="O1343" s="344"/>
      <c r="P1343" s="344"/>
      <c r="Q1343" s="344"/>
      <c r="R1343" s="344"/>
      <c r="S1343" s="344"/>
    </row>
    <row r="1344" spans="3:19" ht="16.5" hidden="1" customHeight="1" x14ac:dyDescent="0.25">
      <c r="C1344">
        <v>2</v>
      </c>
      <c r="D1344" t="s">
        <v>584</v>
      </c>
      <c r="E1344" t="str">
        <f t="shared" si="24"/>
        <v>2RCC</v>
      </c>
      <c r="F1344" s="218" t="s">
        <v>593</v>
      </c>
      <c r="G1344" s="460"/>
      <c r="H1344" s="218"/>
      <c r="I1344" s="218"/>
      <c r="J1344" s="218"/>
      <c r="K1344" s="218"/>
      <c r="L1344" s="218"/>
      <c r="M1344" s="218"/>
      <c r="N1344" s="344"/>
      <c r="O1344" s="344"/>
      <c r="P1344" s="344"/>
      <c r="Q1344" s="344"/>
      <c r="R1344" s="344"/>
      <c r="S1344" s="344"/>
    </row>
    <row r="1345" spans="3:19" ht="16.5" hidden="1" customHeight="1" x14ac:dyDescent="0.25">
      <c r="C1345">
        <v>2</v>
      </c>
      <c r="D1345" t="s">
        <v>586</v>
      </c>
      <c r="E1345" t="str">
        <f t="shared" si="24"/>
        <v>2RCD</v>
      </c>
      <c r="F1345" s="218" t="s">
        <v>595</v>
      </c>
      <c r="G1345" s="460"/>
      <c r="H1345" s="218"/>
      <c r="I1345" s="218"/>
      <c r="J1345" s="218"/>
      <c r="K1345" s="218"/>
      <c r="L1345" s="218"/>
      <c r="M1345" s="218"/>
      <c r="N1345" s="344"/>
      <c r="O1345" s="344"/>
      <c r="P1345" s="344"/>
      <c r="Q1345" s="344"/>
      <c r="R1345" s="344"/>
      <c r="S1345" s="344"/>
    </row>
    <row r="1346" spans="3:19" ht="16.5" hidden="1" customHeight="1" x14ac:dyDescent="0.25">
      <c r="C1346">
        <v>2</v>
      </c>
      <c r="D1346" t="s">
        <v>588</v>
      </c>
      <c r="E1346" t="str">
        <f t="shared" si="24"/>
        <v>2RCF</v>
      </c>
      <c r="F1346" s="218" t="s">
        <v>597</v>
      </c>
      <c r="G1346" s="460"/>
      <c r="H1346" s="218"/>
      <c r="I1346" s="218"/>
      <c r="J1346" s="218"/>
      <c r="K1346" s="218"/>
      <c r="L1346" s="218"/>
      <c r="M1346" s="218"/>
      <c r="N1346" s="344"/>
      <c r="O1346" s="344"/>
      <c r="P1346" s="344"/>
      <c r="Q1346" s="344"/>
      <c r="R1346" s="344"/>
      <c r="S1346" s="344"/>
    </row>
    <row r="1347" spans="3:19" ht="16.5" hidden="1" customHeight="1" x14ac:dyDescent="0.25">
      <c r="C1347">
        <v>2</v>
      </c>
      <c r="D1347" t="s">
        <v>590</v>
      </c>
      <c r="E1347" t="str">
        <f t="shared" si="24"/>
        <v>2RCU</v>
      </c>
      <c r="F1347" s="218" t="s">
        <v>599</v>
      </c>
      <c r="G1347" s="460"/>
      <c r="H1347" s="218"/>
      <c r="I1347" s="218"/>
      <c r="J1347" s="218"/>
      <c r="K1347" s="218"/>
      <c r="L1347" s="218"/>
      <c r="M1347" s="218"/>
      <c r="N1347" s="344"/>
      <c r="O1347" s="344"/>
      <c r="P1347" s="344"/>
      <c r="Q1347" s="344"/>
      <c r="R1347" s="344"/>
      <c r="S1347" s="344"/>
    </row>
    <row r="1348" spans="3:19" ht="16.5" hidden="1" customHeight="1" x14ac:dyDescent="0.25">
      <c r="C1348">
        <v>2</v>
      </c>
      <c r="D1348" t="s">
        <v>592</v>
      </c>
      <c r="E1348" t="str">
        <f t="shared" si="24"/>
        <v>2RCX</v>
      </c>
      <c r="F1348" s="218" t="s">
        <v>601</v>
      </c>
      <c r="G1348" s="460"/>
      <c r="H1348" s="218"/>
      <c r="I1348" s="218"/>
      <c r="J1348" s="218"/>
      <c r="K1348" s="218"/>
      <c r="L1348" s="218"/>
      <c r="M1348" s="218"/>
      <c r="N1348" s="344"/>
      <c r="O1348" s="344"/>
      <c r="P1348" s="344"/>
      <c r="Q1348" s="344"/>
      <c r="R1348" s="344"/>
      <c r="S1348" s="344"/>
    </row>
    <row r="1349" spans="3:19" ht="16.5" hidden="1" customHeight="1" x14ac:dyDescent="0.25">
      <c r="C1349">
        <v>2</v>
      </c>
      <c r="D1349" t="s">
        <v>594</v>
      </c>
      <c r="E1349" t="str">
        <f t="shared" si="24"/>
        <v>2RD1</v>
      </c>
      <c r="F1349" s="218" t="s">
        <v>603</v>
      </c>
      <c r="G1349" s="460"/>
      <c r="H1349" s="218"/>
      <c r="I1349" s="218"/>
      <c r="J1349" s="218"/>
      <c r="K1349" s="218"/>
      <c r="L1349" s="218"/>
      <c r="M1349" s="218"/>
      <c r="N1349" s="344"/>
      <c r="O1349" s="344"/>
      <c r="P1349" s="344"/>
      <c r="Q1349" s="344"/>
      <c r="R1349" s="344"/>
      <c r="S1349" s="344"/>
    </row>
    <row r="1350" spans="3:19" ht="16.5" hidden="1" customHeight="1" x14ac:dyDescent="0.25">
      <c r="C1350">
        <v>2</v>
      </c>
      <c r="D1350" t="s">
        <v>596</v>
      </c>
      <c r="E1350" t="str">
        <f t="shared" si="24"/>
        <v>2RD3</v>
      </c>
      <c r="F1350" s="218" t="s">
        <v>605</v>
      </c>
      <c r="G1350" s="460"/>
      <c r="H1350" s="218"/>
      <c r="I1350" s="218"/>
      <c r="J1350" s="218"/>
      <c r="K1350" s="218"/>
      <c r="L1350" s="218"/>
      <c r="M1350" s="218"/>
      <c r="N1350" s="344"/>
      <c r="O1350" s="344"/>
      <c r="P1350" s="344"/>
      <c r="Q1350" s="344"/>
      <c r="R1350" s="344"/>
      <c r="S1350" s="344"/>
    </row>
    <row r="1351" spans="3:19" ht="16.5" hidden="1" customHeight="1" x14ac:dyDescent="0.25">
      <c r="C1351">
        <v>2</v>
      </c>
      <c r="D1351" t="s">
        <v>598</v>
      </c>
      <c r="E1351" t="str">
        <f t="shared" si="24"/>
        <v>2RD7</v>
      </c>
      <c r="F1351" s="218" t="s">
        <v>607</v>
      </c>
      <c r="G1351" s="460"/>
      <c r="H1351" s="218"/>
      <c r="I1351" s="218"/>
      <c r="J1351" s="218"/>
      <c r="K1351" s="218"/>
      <c r="L1351" s="218"/>
      <c r="M1351" s="218"/>
      <c r="N1351" s="344"/>
      <c r="O1351" s="344"/>
      <c r="P1351" s="344"/>
      <c r="Q1351" s="344"/>
      <c r="R1351" s="344"/>
      <c r="S1351" s="344"/>
    </row>
    <row r="1352" spans="3:19" ht="16.5" hidden="1" customHeight="1" x14ac:dyDescent="0.25">
      <c r="C1352">
        <v>2</v>
      </c>
      <c r="D1352" t="s">
        <v>600</v>
      </c>
      <c r="E1352" t="str">
        <f t="shared" si="24"/>
        <v>2RD8</v>
      </c>
      <c r="F1352" s="218" t="s">
        <v>609</v>
      </c>
      <c r="G1352" s="460"/>
      <c r="H1352" s="218"/>
      <c r="I1352" s="218"/>
      <c r="J1352" s="218"/>
      <c r="K1352" s="218"/>
      <c r="L1352" s="218"/>
      <c r="M1352" s="218"/>
      <c r="N1352" s="344"/>
      <c r="O1352" s="344"/>
      <c r="P1352" s="344"/>
      <c r="Q1352" s="344"/>
      <c r="R1352" s="344"/>
      <c r="S1352" s="344"/>
    </row>
    <row r="1353" spans="3:19" ht="16.5" hidden="1" customHeight="1" x14ac:dyDescent="0.25">
      <c r="C1353">
        <v>2</v>
      </c>
      <c r="D1353" t="s">
        <v>602</v>
      </c>
      <c r="E1353" t="str">
        <f t="shared" si="24"/>
        <v>2RDD</v>
      </c>
      <c r="F1353" s="218" t="s">
        <v>611</v>
      </c>
      <c r="G1353" s="460"/>
      <c r="H1353" s="218"/>
      <c r="I1353" s="218"/>
      <c r="J1353" s="218"/>
      <c r="K1353" s="218"/>
      <c r="L1353" s="218"/>
      <c r="M1353" s="218"/>
      <c r="N1353" s="344"/>
      <c r="O1353" s="344"/>
      <c r="P1353" s="344"/>
      <c r="Q1353" s="344"/>
      <c r="R1353" s="344"/>
      <c r="S1353" s="344"/>
    </row>
    <row r="1354" spans="3:19" ht="16.5" hidden="1" customHeight="1" x14ac:dyDescent="0.25">
      <c r="C1354">
        <v>2</v>
      </c>
      <c r="D1354" t="s">
        <v>604</v>
      </c>
      <c r="E1354" t="str">
        <f t="shared" si="24"/>
        <v>2RDE</v>
      </c>
      <c r="F1354" s="218" t="s">
        <v>613</v>
      </c>
      <c r="G1354" s="460"/>
      <c r="H1354" s="218"/>
      <c r="I1354" s="218"/>
      <c r="J1354" s="218"/>
      <c r="K1354" s="218"/>
      <c r="L1354" s="218"/>
      <c r="M1354" s="218"/>
      <c r="N1354" s="344"/>
      <c r="O1354" s="344"/>
      <c r="P1354" s="344"/>
      <c r="Q1354" s="344"/>
      <c r="R1354" s="344"/>
      <c r="S1354" s="344"/>
    </row>
    <row r="1355" spans="3:19" ht="16.5" hidden="1" customHeight="1" x14ac:dyDescent="0.25">
      <c r="C1355">
        <v>2</v>
      </c>
      <c r="D1355" t="s">
        <v>606</v>
      </c>
      <c r="E1355" t="str">
        <f t="shared" ref="E1355:E1418" si="25">C1355&amp;D1355</f>
        <v>2RDU</v>
      </c>
      <c r="F1355" s="218" t="s">
        <v>615</v>
      </c>
      <c r="G1355" s="460"/>
      <c r="H1355" s="218"/>
      <c r="I1355" s="218"/>
      <c r="J1355" s="218"/>
      <c r="K1355" s="218"/>
      <c r="L1355" s="218"/>
      <c r="M1355" s="218"/>
      <c r="N1355" s="344"/>
      <c r="O1355" s="344"/>
      <c r="P1355" s="344"/>
      <c r="Q1355" s="344"/>
      <c r="R1355" s="344"/>
      <c r="S1355" s="344"/>
    </row>
    <row r="1356" spans="3:19" ht="16.5" hidden="1" customHeight="1" x14ac:dyDescent="0.25">
      <c r="C1356">
        <v>2</v>
      </c>
      <c r="D1356" t="s">
        <v>608</v>
      </c>
      <c r="E1356" t="str">
        <f t="shared" si="25"/>
        <v>2RDZ</v>
      </c>
      <c r="F1356" s="218" t="s">
        <v>617</v>
      </c>
      <c r="G1356" s="460"/>
      <c r="H1356" s="218"/>
      <c r="I1356" s="218"/>
      <c r="J1356" s="218"/>
      <c r="K1356" s="218"/>
      <c r="L1356" s="218"/>
      <c r="M1356" s="218"/>
      <c r="N1356" s="344"/>
      <c r="O1356" s="344"/>
      <c r="P1356" s="344"/>
      <c r="Q1356" s="344"/>
      <c r="R1356" s="344"/>
      <c r="S1356" s="344"/>
    </row>
    <row r="1357" spans="3:19" ht="16.5" hidden="1" customHeight="1" x14ac:dyDescent="0.25">
      <c r="C1357">
        <v>2</v>
      </c>
      <c r="D1357" t="s">
        <v>610</v>
      </c>
      <c r="E1357" t="str">
        <f t="shared" si="25"/>
        <v>2RE9</v>
      </c>
      <c r="F1357" s="218" t="s">
        <v>619</v>
      </c>
      <c r="G1357" s="460"/>
      <c r="H1357" s="218"/>
      <c r="I1357" s="218"/>
      <c r="J1357" s="218"/>
      <c r="K1357" s="218"/>
      <c r="L1357" s="218"/>
      <c r="M1357" s="218"/>
      <c r="N1357" s="344"/>
      <c r="O1357" s="344"/>
      <c r="P1357" s="344"/>
      <c r="Q1357" s="344"/>
      <c r="R1357" s="344"/>
      <c r="S1357" s="344"/>
    </row>
    <row r="1358" spans="3:19" ht="16.5" hidden="1" customHeight="1" x14ac:dyDescent="0.25">
      <c r="C1358">
        <v>2</v>
      </c>
      <c r="D1358" t="s">
        <v>612</v>
      </c>
      <c r="E1358" t="str">
        <f t="shared" si="25"/>
        <v>2REF</v>
      </c>
      <c r="F1358" s="218" t="s">
        <v>621</v>
      </c>
      <c r="G1358" s="460"/>
      <c r="H1358" s="218"/>
      <c r="I1358" s="218"/>
      <c r="J1358" s="218"/>
      <c r="K1358" s="218"/>
      <c r="L1358" s="218"/>
      <c r="M1358" s="218"/>
      <c r="N1358" s="344"/>
      <c r="O1358" s="344"/>
      <c r="P1358" s="344"/>
      <c r="Q1358" s="344"/>
      <c r="R1358" s="344"/>
      <c r="S1358" s="344"/>
    </row>
    <row r="1359" spans="3:19" ht="16.5" hidden="1" customHeight="1" x14ac:dyDescent="0.25">
      <c r="C1359">
        <v>2</v>
      </c>
      <c r="D1359" t="s">
        <v>614</v>
      </c>
      <c r="E1359" t="str">
        <f t="shared" si="25"/>
        <v>2REM</v>
      </c>
      <c r="F1359" s="218" t="s">
        <v>623</v>
      </c>
      <c r="G1359" s="460"/>
      <c r="H1359" s="218"/>
      <c r="I1359" s="218"/>
      <c r="J1359" s="218"/>
      <c r="K1359" s="218"/>
      <c r="L1359" s="218"/>
      <c r="M1359" s="218"/>
      <c r="N1359" s="344"/>
      <c r="O1359" s="344"/>
      <c r="P1359" s="344"/>
      <c r="Q1359" s="344"/>
      <c r="R1359" s="344"/>
      <c r="S1359" s="344"/>
    </row>
    <row r="1360" spans="3:19" ht="16.5" hidden="1" customHeight="1" x14ac:dyDescent="0.25">
      <c r="C1360">
        <v>2</v>
      </c>
      <c r="D1360" t="s">
        <v>616</v>
      </c>
      <c r="E1360" t="str">
        <f t="shared" si="25"/>
        <v>2REN</v>
      </c>
      <c r="F1360" s="218" t="s">
        <v>625</v>
      </c>
      <c r="G1360" s="460"/>
      <c r="H1360" s="218"/>
      <c r="I1360" s="218"/>
      <c r="J1360" s="218"/>
      <c r="K1360" s="218"/>
      <c r="L1360" s="218"/>
      <c r="M1360" s="218"/>
      <c r="N1360" s="344"/>
      <c r="O1360" s="344"/>
      <c r="P1360" s="344"/>
      <c r="Q1360" s="344"/>
      <c r="R1360" s="344"/>
      <c r="S1360" s="344"/>
    </row>
    <row r="1361" spans="3:19" ht="16.5" hidden="1" customHeight="1" x14ac:dyDescent="0.25">
      <c r="C1361">
        <v>2</v>
      </c>
      <c r="D1361" t="s">
        <v>618</v>
      </c>
      <c r="E1361" t="str">
        <f t="shared" si="25"/>
        <v>2REP</v>
      </c>
      <c r="F1361" s="218" t="s">
        <v>627</v>
      </c>
      <c r="G1361" s="460"/>
      <c r="H1361" s="218"/>
      <c r="I1361" s="218"/>
      <c r="J1361" s="218"/>
      <c r="K1361" s="218"/>
      <c r="L1361" s="218"/>
      <c r="M1361" s="218"/>
      <c r="N1361" s="344"/>
      <c r="O1361" s="344"/>
      <c r="P1361" s="344"/>
      <c r="Q1361" s="344"/>
      <c r="R1361" s="344"/>
      <c r="S1361" s="344"/>
    </row>
    <row r="1362" spans="3:19" ht="16.5" hidden="1" customHeight="1" x14ac:dyDescent="0.25">
      <c r="C1362">
        <v>2</v>
      </c>
      <c r="D1362" t="s">
        <v>620</v>
      </c>
      <c r="E1362" t="str">
        <f t="shared" si="25"/>
        <v>2RET</v>
      </c>
      <c r="F1362" s="218" t="s">
        <v>629</v>
      </c>
      <c r="G1362" s="460"/>
      <c r="H1362" s="218"/>
      <c r="I1362" s="218"/>
      <c r="J1362" s="218"/>
      <c r="K1362" s="218"/>
      <c r="L1362" s="218"/>
      <c r="M1362" s="218"/>
      <c r="N1362" s="344"/>
      <c r="O1362" s="344"/>
      <c r="P1362" s="344"/>
      <c r="Q1362" s="344"/>
      <c r="R1362" s="344"/>
      <c r="S1362" s="344"/>
    </row>
    <row r="1363" spans="3:19" ht="16.5" hidden="1" customHeight="1" x14ac:dyDescent="0.25">
      <c r="C1363">
        <v>2</v>
      </c>
      <c r="D1363" t="s">
        <v>622</v>
      </c>
      <c r="E1363" t="str">
        <f t="shared" si="25"/>
        <v>2RF4</v>
      </c>
      <c r="F1363" s="218" t="s">
        <v>631</v>
      </c>
      <c r="G1363" s="460"/>
      <c r="H1363" s="218"/>
      <c r="I1363" s="218"/>
      <c r="J1363" s="218"/>
      <c r="K1363" s="218"/>
      <c r="L1363" s="218"/>
      <c r="M1363" s="218"/>
      <c r="N1363" s="344"/>
      <c r="O1363" s="344"/>
      <c r="P1363" s="344"/>
      <c r="Q1363" s="344"/>
      <c r="R1363" s="344"/>
      <c r="S1363" s="344"/>
    </row>
    <row r="1364" spans="3:19" ht="16.5" hidden="1" customHeight="1" x14ac:dyDescent="0.25">
      <c r="C1364">
        <v>2</v>
      </c>
      <c r="D1364" t="s">
        <v>624</v>
      </c>
      <c r="E1364" t="str">
        <f t="shared" si="25"/>
        <v>2RFF</v>
      </c>
      <c r="F1364" s="218" t="s">
        <v>633</v>
      </c>
      <c r="G1364" s="460"/>
      <c r="H1364" s="218"/>
      <c r="I1364" s="218"/>
      <c r="J1364" s="218"/>
      <c r="K1364" s="218"/>
      <c r="L1364" s="218"/>
      <c r="M1364" s="218"/>
      <c r="N1364" s="344"/>
      <c r="O1364" s="344"/>
      <c r="P1364" s="344"/>
      <c r="Q1364" s="344"/>
      <c r="R1364" s="344"/>
      <c r="S1364" s="344"/>
    </row>
    <row r="1365" spans="3:19" ht="16.5" hidden="1" customHeight="1" x14ac:dyDescent="0.25">
      <c r="C1365">
        <v>2</v>
      </c>
      <c r="D1365" t="s">
        <v>626</v>
      </c>
      <c r="E1365" t="str">
        <f t="shared" si="25"/>
        <v>2RFR</v>
      </c>
      <c r="F1365" s="218" t="s">
        <v>635</v>
      </c>
      <c r="G1365" s="460"/>
      <c r="H1365" s="218"/>
      <c r="I1365" s="218"/>
      <c r="J1365" s="218"/>
      <c r="K1365" s="218"/>
      <c r="L1365" s="218"/>
      <c r="M1365" s="218"/>
      <c r="N1365" s="344"/>
      <c r="O1365" s="344"/>
      <c r="P1365" s="344"/>
      <c r="Q1365" s="344"/>
      <c r="R1365" s="344"/>
      <c r="S1365" s="344"/>
    </row>
    <row r="1366" spans="3:19" ht="16.5" hidden="1" customHeight="1" x14ac:dyDescent="0.25">
      <c r="C1366">
        <v>2</v>
      </c>
      <c r="D1366" t="s">
        <v>628</v>
      </c>
      <c r="E1366" t="str">
        <f t="shared" si="25"/>
        <v>2RFS</v>
      </c>
      <c r="F1366" s="218" t="s">
        <v>637</v>
      </c>
      <c r="G1366" s="460"/>
      <c r="H1366" s="218"/>
      <c r="I1366" s="218"/>
      <c r="J1366" s="218"/>
      <c r="K1366" s="218"/>
      <c r="L1366" s="218"/>
      <c r="M1366" s="218"/>
      <c r="N1366" s="344"/>
      <c r="O1366" s="344"/>
      <c r="P1366" s="344"/>
      <c r="Q1366" s="344"/>
      <c r="R1366" s="344"/>
      <c r="S1366" s="344"/>
    </row>
    <row r="1367" spans="3:19" ht="16.5" hidden="1" customHeight="1" x14ac:dyDescent="0.25">
      <c r="C1367">
        <v>2</v>
      </c>
      <c r="D1367" t="s">
        <v>630</v>
      </c>
      <c r="E1367" t="str">
        <f t="shared" si="25"/>
        <v>2RFW</v>
      </c>
      <c r="F1367" s="218" t="s">
        <v>639</v>
      </c>
      <c r="G1367" s="460"/>
      <c r="H1367" s="218"/>
      <c r="I1367" s="218"/>
      <c r="J1367" s="218"/>
      <c r="K1367" s="218"/>
      <c r="L1367" s="218"/>
      <c r="M1367" s="218"/>
      <c r="N1367" s="344"/>
      <c r="O1367" s="344"/>
      <c r="P1367" s="344"/>
      <c r="Q1367" s="344"/>
      <c r="R1367" s="344"/>
      <c r="S1367" s="344"/>
    </row>
    <row r="1368" spans="3:19" ht="16.5" hidden="1" customHeight="1" x14ac:dyDescent="0.25">
      <c r="C1368">
        <v>2</v>
      </c>
      <c r="D1368" t="s">
        <v>632</v>
      </c>
      <c r="E1368" t="str">
        <f t="shared" si="25"/>
        <v>2RGC</v>
      </c>
      <c r="F1368" s="218" t="s">
        <v>641</v>
      </c>
      <c r="G1368" s="460"/>
      <c r="H1368" s="218"/>
      <c r="I1368" s="218"/>
      <c r="J1368" s="218"/>
      <c r="K1368" s="218"/>
      <c r="L1368" s="218"/>
      <c r="M1368" s="218"/>
      <c r="N1368" s="344"/>
      <c r="O1368" s="344"/>
      <c r="P1368" s="344"/>
      <c r="Q1368" s="344"/>
      <c r="R1368" s="344"/>
      <c r="S1368" s="344"/>
    </row>
    <row r="1369" spans="3:19" ht="16.5" hidden="1" customHeight="1" x14ac:dyDescent="0.25">
      <c r="C1369">
        <v>2</v>
      </c>
      <c r="D1369" t="s">
        <v>634</v>
      </c>
      <c r="E1369" t="str">
        <f t="shared" si="25"/>
        <v>2RGM</v>
      </c>
      <c r="F1369" s="218" t="s">
        <v>643</v>
      </c>
      <c r="G1369" s="460"/>
      <c r="H1369" s="218"/>
      <c r="I1369" s="218"/>
      <c r="J1369" s="218"/>
      <c r="K1369" s="218"/>
      <c r="L1369" s="218"/>
      <c r="M1369" s="218"/>
      <c r="N1369" s="344"/>
      <c r="O1369" s="344"/>
      <c r="P1369" s="344"/>
      <c r="Q1369" s="344"/>
      <c r="R1369" s="344"/>
      <c r="S1369" s="344"/>
    </row>
    <row r="1370" spans="3:19" ht="16.5" hidden="1" customHeight="1" x14ac:dyDescent="0.25">
      <c r="C1370">
        <v>2</v>
      </c>
      <c r="D1370" t="s">
        <v>636</v>
      </c>
      <c r="E1370" t="str">
        <f t="shared" si="25"/>
        <v>2RGN</v>
      </c>
      <c r="F1370" s="218" t="s">
        <v>645</v>
      </c>
      <c r="G1370" s="460"/>
      <c r="H1370" s="218"/>
      <c r="I1370" s="218"/>
      <c r="J1370" s="218"/>
      <c r="K1370" s="218"/>
      <c r="L1370" s="218"/>
      <c r="M1370" s="218"/>
      <c r="N1370" s="344"/>
      <c r="O1370" s="344"/>
      <c r="P1370" s="344"/>
      <c r="Q1370" s="344"/>
      <c r="R1370" s="344"/>
      <c r="S1370" s="344"/>
    </row>
    <row r="1371" spans="3:19" ht="16.5" hidden="1" customHeight="1" x14ac:dyDescent="0.25">
      <c r="C1371">
        <v>2</v>
      </c>
      <c r="D1371" t="s">
        <v>638</v>
      </c>
      <c r="E1371" t="str">
        <f t="shared" si="25"/>
        <v>2RGP</v>
      </c>
      <c r="F1371" s="218" t="s">
        <v>647</v>
      </c>
      <c r="G1371" s="460"/>
      <c r="H1371" s="218"/>
      <c r="I1371" s="218"/>
      <c r="J1371" s="218"/>
      <c r="K1371" s="218"/>
      <c r="L1371" s="218"/>
      <c r="M1371" s="218"/>
      <c r="N1371" s="344"/>
      <c r="O1371" s="344"/>
      <c r="P1371" s="344"/>
      <c r="Q1371" s="344"/>
      <c r="R1371" s="344"/>
      <c r="S1371" s="344"/>
    </row>
    <row r="1372" spans="3:19" ht="16.5" hidden="1" customHeight="1" x14ac:dyDescent="0.25">
      <c r="C1372">
        <v>2</v>
      </c>
      <c r="D1372" t="s">
        <v>640</v>
      </c>
      <c r="E1372" t="str">
        <f t="shared" si="25"/>
        <v>2RGQ</v>
      </c>
      <c r="F1372" s="218" t="s">
        <v>649</v>
      </c>
      <c r="G1372" s="460"/>
      <c r="H1372" s="218"/>
      <c r="I1372" s="218"/>
      <c r="J1372" s="218"/>
      <c r="K1372" s="218"/>
      <c r="L1372" s="218"/>
      <c r="M1372" s="218"/>
      <c r="N1372" s="344"/>
      <c r="O1372" s="344"/>
      <c r="P1372" s="344"/>
      <c r="Q1372" s="344"/>
      <c r="R1372" s="344"/>
      <c r="S1372" s="344"/>
    </row>
    <row r="1373" spans="3:19" ht="16.5" hidden="1" customHeight="1" x14ac:dyDescent="0.25">
      <c r="C1373">
        <v>2</v>
      </c>
      <c r="D1373" t="s">
        <v>642</v>
      </c>
      <c r="E1373" t="str">
        <f t="shared" si="25"/>
        <v>2RGR</v>
      </c>
      <c r="F1373" s="218" t="s">
        <v>651</v>
      </c>
      <c r="G1373" s="460"/>
      <c r="H1373" s="218"/>
      <c r="I1373" s="218"/>
      <c r="J1373" s="218"/>
      <c r="K1373" s="218"/>
      <c r="L1373" s="218"/>
      <c r="M1373" s="218"/>
      <c r="N1373" s="344"/>
      <c r="O1373" s="344"/>
      <c r="P1373" s="344"/>
      <c r="Q1373" s="344"/>
      <c r="R1373" s="344"/>
      <c r="S1373" s="344"/>
    </row>
    <row r="1374" spans="3:19" ht="16.5" hidden="1" customHeight="1" x14ac:dyDescent="0.25">
      <c r="C1374">
        <v>2</v>
      </c>
      <c r="D1374" t="s">
        <v>644</v>
      </c>
      <c r="E1374" t="str">
        <f t="shared" si="25"/>
        <v>2RGT</v>
      </c>
      <c r="F1374" s="218" t="s">
        <v>653</v>
      </c>
      <c r="G1374" s="460"/>
      <c r="H1374" s="218"/>
      <c r="I1374" s="218"/>
      <c r="J1374" s="218"/>
      <c r="K1374" s="218"/>
      <c r="L1374" s="218"/>
      <c r="M1374" s="218"/>
      <c r="N1374" s="344"/>
      <c r="O1374" s="344"/>
      <c r="P1374" s="344"/>
      <c r="Q1374" s="344"/>
      <c r="R1374" s="344"/>
      <c r="S1374" s="344"/>
    </row>
    <row r="1375" spans="3:19" ht="16.5" hidden="1" customHeight="1" x14ac:dyDescent="0.25">
      <c r="C1375">
        <v>2</v>
      </c>
      <c r="D1375" t="s">
        <v>646</v>
      </c>
      <c r="E1375" t="str">
        <f t="shared" si="25"/>
        <v>2RGZ</v>
      </c>
      <c r="F1375" s="218" t="s">
        <v>655</v>
      </c>
      <c r="G1375" s="460"/>
      <c r="H1375" s="218"/>
      <c r="I1375" s="218"/>
      <c r="J1375" s="218"/>
      <c r="K1375" s="218"/>
      <c r="L1375" s="218"/>
      <c r="M1375" s="218"/>
      <c r="N1375" s="344"/>
      <c r="O1375" s="344"/>
      <c r="P1375" s="344"/>
      <c r="Q1375" s="344"/>
      <c r="R1375" s="344"/>
      <c r="S1375" s="344"/>
    </row>
    <row r="1376" spans="3:19" ht="16.5" hidden="1" customHeight="1" x14ac:dyDescent="0.25">
      <c r="C1376">
        <v>2</v>
      </c>
      <c r="D1376" t="s">
        <v>648</v>
      </c>
      <c r="E1376" t="str">
        <f t="shared" si="25"/>
        <v>2RH5</v>
      </c>
      <c r="F1376" s="218" t="s">
        <v>657</v>
      </c>
      <c r="G1376" s="460"/>
      <c r="H1376" s="218"/>
      <c r="I1376" s="218"/>
      <c r="J1376" s="218"/>
      <c r="K1376" s="218"/>
      <c r="L1376" s="218"/>
      <c r="M1376" s="218"/>
      <c r="N1376" s="344"/>
      <c r="O1376" s="344"/>
      <c r="P1376" s="344"/>
      <c r="Q1376" s="344"/>
      <c r="R1376" s="344"/>
      <c r="S1376" s="344"/>
    </row>
    <row r="1377" spans="3:19" ht="16.5" hidden="1" customHeight="1" x14ac:dyDescent="0.25">
      <c r="C1377">
        <v>2</v>
      </c>
      <c r="D1377" t="s">
        <v>650</v>
      </c>
      <c r="E1377" t="str">
        <f t="shared" si="25"/>
        <v>2RH8</v>
      </c>
      <c r="F1377" s="218" t="s">
        <v>659</v>
      </c>
      <c r="G1377" s="460"/>
      <c r="H1377" s="218"/>
      <c r="I1377" s="218"/>
      <c r="J1377" s="218"/>
      <c r="K1377" s="218"/>
      <c r="L1377" s="218"/>
      <c r="M1377" s="218"/>
      <c r="N1377" s="344"/>
      <c r="O1377" s="344"/>
      <c r="P1377" s="344"/>
      <c r="Q1377" s="344"/>
      <c r="R1377" s="344"/>
      <c r="S1377" s="344"/>
    </row>
    <row r="1378" spans="3:19" ht="16.5" hidden="1" customHeight="1" x14ac:dyDescent="0.25">
      <c r="C1378">
        <v>2</v>
      </c>
      <c r="D1378" t="s">
        <v>652</v>
      </c>
      <c r="E1378" t="str">
        <f t="shared" si="25"/>
        <v>2RHM</v>
      </c>
      <c r="F1378" s="218" t="s">
        <v>661</v>
      </c>
      <c r="G1378" s="460"/>
      <c r="H1378" s="218"/>
      <c r="I1378" s="218"/>
      <c r="J1378" s="218"/>
      <c r="K1378" s="218"/>
      <c r="L1378" s="218"/>
      <c r="M1378" s="218"/>
      <c r="N1378" s="344"/>
      <c r="O1378" s="344"/>
      <c r="P1378" s="344"/>
      <c r="Q1378" s="344"/>
      <c r="R1378" s="344"/>
      <c r="S1378" s="344"/>
    </row>
    <row r="1379" spans="3:19" ht="16.5" hidden="1" customHeight="1" x14ac:dyDescent="0.25">
      <c r="C1379">
        <v>2</v>
      </c>
      <c r="D1379" t="s">
        <v>654</v>
      </c>
      <c r="E1379" t="str">
        <f t="shared" si="25"/>
        <v>2RHQ</v>
      </c>
      <c r="F1379" s="218" t="s">
        <v>663</v>
      </c>
      <c r="G1379" s="460"/>
      <c r="H1379" s="218"/>
      <c r="I1379" s="218"/>
      <c r="J1379" s="218"/>
      <c r="K1379" s="218"/>
      <c r="L1379" s="218"/>
      <c r="M1379" s="218"/>
      <c r="N1379" s="344"/>
      <c r="O1379" s="344"/>
      <c r="P1379" s="344"/>
      <c r="Q1379" s="344"/>
      <c r="R1379" s="344"/>
      <c r="S1379" s="344"/>
    </row>
    <row r="1380" spans="3:19" ht="16.5" hidden="1" customHeight="1" x14ac:dyDescent="0.25">
      <c r="C1380">
        <v>2</v>
      </c>
      <c r="D1380" t="s">
        <v>656</v>
      </c>
      <c r="E1380" t="str">
        <f t="shared" si="25"/>
        <v>2RHU</v>
      </c>
      <c r="F1380" s="218" t="s">
        <v>665</v>
      </c>
      <c r="G1380" s="460"/>
      <c r="H1380" s="218"/>
      <c r="I1380" s="218"/>
      <c r="J1380" s="218"/>
      <c r="K1380" s="218"/>
      <c r="L1380" s="218"/>
      <c r="M1380" s="218"/>
      <c r="N1380" s="344"/>
      <c r="O1380" s="344"/>
      <c r="P1380" s="344"/>
      <c r="Q1380" s="344"/>
      <c r="R1380" s="344"/>
      <c r="S1380" s="344"/>
    </row>
    <row r="1381" spans="3:19" ht="16.5" hidden="1" customHeight="1" x14ac:dyDescent="0.25">
      <c r="C1381">
        <v>2</v>
      </c>
      <c r="D1381" t="s">
        <v>658</v>
      </c>
      <c r="E1381" t="str">
        <f t="shared" si="25"/>
        <v>2RHW</v>
      </c>
      <c r="F1381" s="218" t="s">
        <v>667</v>
      </c>
      <c r="G1381" s="460"/>
      <c r="H1381" s="218"/>
      <c r="I1381" s="218"/>
      <c r="J1381" s="218"/>
      <c r="K1381" s="218"/>
      <c r="L1381" s="218"/>
      <c r="M1381" s="218"/>
      <c r="N1381" s="344"/>
      <c r="O1381" s="344"/>
      <c r="P1381" s="344"/>
      <c r="Q1381" s="344"/>
      <c r="R1381" s="344"/>
      <c r="S1381" s="344"/>
    </row>
    <row r="1382" spans="3:19" ht="16.5" hidden="1" customHeight="1" x14ac:dyDescent="0.25">
      <c r="C1382">
        <v>2</v>
      </c>
      <c r="D1382" t="s">
        <v>660</v>
      </c>
      <c r="E1382" t="str">
        <f t="shared" si="25"/>
        <v>2RJ1</v>
      </c>
      <c r="F1382" s="218" t="s">
        <v>669</v>
      </c>
      <c r="G1382" s="460"/>
      <c r="H1382" s="218"/>
      <c r="I1382" s="218"/>
      <c r="J1382" s="218"/>
      <c r="K1382" s="218"/>
      <c r="L1382" s="218"/>
      <c r="M1382" s="218"/>
      <c r="N1382" s="344"/>
      <c r="O1382" s="344"/>
      <c r="P1382" s="344"/>
      <c r="Q1382" s="344"/>
      <c r="R1382" s="344"/>
      <c r="S1382" s="344"/>
    </row>
    <row r="1383" spans="3:19" ht="16.5" hidden="1" customHeight="1" x14ac:dyDescent="0.25">
      <c r="C1383">
        <v>2</v>
      </c>
      <c r="D1383" t="s">
        <v>662</v>
      </c>
      <c r="E1383" t="str">
        <f t="shared" si="25"/>
        <v>2RJ2</v>
      </c>
      <c r="F1383" s="218" t="s">
        <v>671</v>
      </c>
      <c r="G1383" s="460"/>
      <c r="H1383" s="218"/>
      <c r="I1383" s="218"/>
      <c r="J1383" s="218"/>
      <c r="K1383" s="218"/>
      <c r="L1383" s="218"/>
      <c r="M1383" s="218"/>
      <c r="N1383" s="344"/>
      <c r="O1383" s="344"/>
      <c r="P1383" s="344"/>
      <c r="Q1383" s="344"/>
      <c r="R1383" s="344"/>
      <c r="S1383" s="344"/>
    </row>
    <row r="1384" spans="3:19" ht="16.5" hidden="1" customHeight="1" x14ac:dyDescent="0.25">
      <c r="C1384">
        <v>2</v>
      </c>
      <c r="D1384" t="s">
        <v>664</v>
      </c>
      <c r="E1384" t="str">
        <f t="shared" si="25"/>
        <v>2RJ5</v>
      </c>
      <c r="F1384" s="218" t="s">
        <v>673</v>
      </c>
      <c r="G1384" s="460"/>
      <c r="H1384" s="218"/>
      <c r="I1384" s="218"/>
      <c r="J1384" s="218"/>
      <c r="K1384" s="218"/>
      <c r="L1384" s="218"/>
      <c r="M1384" s="218"/>
      <c r="N1384" s="344"/>
      <c r="O1384" s="344"/>
      <c r="P1384" s="344"/>
      <c r="Q1384" s="344"/>
      <c r="R1384" s="344"/>
      <c r="S1384" s="344"/>
    </row>
    <row r="1385" spans="3:19" ht="16.5" hidden="1" customHeight="1" x14ac:dyDescent="0.25">
      <c r="C1385">
        <v>2</v>
      </c>
      <c r="D1385" t="s">
        <v>666</v>
      </c>
      <c r="E1385" t="str">
        <f t="shared" si="25"/>
        <v>2RJ6</v>
      </c>
      <c r="F1385" s="218" t="s">
        <v>675</v>
      </c>
      <c r="G1385" s="460"/>
      <c r="H1385" s="218"/>
      <c r="I1385" s="218"/>
      <c r="J1385" s="218"/>
      <c r="K1385" s="218"/>
      <c r="L1385" s="218"/>
      <c r="M1385" s="218"/>
      <c r="N1385" s="344"/>
      <c r="O1385" s="344"/>
      <c r="P1385" s="344"/>
      <c r="Q1385" s="344"/>
      <c r="R1385" s="344"/>
      <c r="S1385" s="344"/>
    </row>
    <row r="1386" spans="3:19" ht="16.5" hidden="1" customHeight="1" x14ac:dyDescent="0.25">
      <c r="C1386">
        <v>2</v>
      </c>
      <c r="D1386" t="s">
        <v>668</v>
      </c>
      <c r="E1386" t="str">
        <f t="shared" si="25"/>
        <v>2RJ7</v>
      </c>
      <c r="F1386" s="218" t="s">
        <v>677</v>
      </c>
      <c r="G1386" s="460"/>
      <c r="H1386" s="218"/>
      <c r="I1386" s="218"/>
      <c r="J1386" s="218"/>
      <c r="K1386" s="218"/>
      <c r="L1386" s="218"/>
      <c r="M1386" s="218"/>
      <c r="N1386" s="344"/>
      <c r="O1386" s="344"/>
      <c r="P1386" s="344"/>
      <c r="Q1386" s="344"/>
      <c r="R1386" s="344"/>
      <c r="S1386" s="344"/>
    </row>
    <row r="1387" spans="3:19" ht="16.5" hidden="1" customHeight="1" x14ac:dyDescent="0.25">
      <c r="C1387">
        <v>2</v>
      </c>
      <c r="D1387" t="s">
        <v>670</v>
      </c>
      <c r="E1387" t="str">
        <f t="shared" si="25"/>
        <v>2RJC</v>
      </c>
      <c r="F1387" s="218" t="s">
        <v>679</v>
      </c>
      <c r="G1387" s="460"/>
      <c r="H1387" s="218"/>
      <c r="I1387" s="218"/>
      <c r="J1387" s="218"/>
      <c r="K1387" s="218"/>
      <c r="L1387" s="218"/>
      <c r="M1387" s="218"/>
      <c r="N1387" s="344"/>
      <c r="O1387" s="344"/>
      <c r="P1387" s="344"/>
      <c r="Q1387" s="344"/>
      <c r="R1387" s="344"/>
      <c r="S1387" s="344"/>
    </row>
    <row r="1388" spans="3:19" ht="16.5" hidden="1" customHeight="1" x14ac:dyDescent="0.25">
      <c r="C1388">
        <v>2</v>
      </c>
      <c r="D1388" t="s">
        <v>672</v>
      </c>
      <c r="E1388" t="str">
        <f t="shared" si="25"/>
        <v>2RJD</v>
      </c>
      <c r="F1388" s="218" t="s">
        <v>681</v>
      </c>
      <c r="G1388" s="460"/>
      <c r="H1388" s="218"/>
      <c r="I1388" s="218"/>
      <c r="J1388" s="218"/>
      <c r="K1388" s="218"/>
      <c r="L1388" s="218"/>
      <c r="M1388" s="218"/>
      <c r="N1388" s="344"/>
      <c r="O1388" s="344"/>
      <c r="P1388" s="344"/>
      <c r="Q1388" s="344"/>
      <c r="R1388" s="344"/>
      <c r="S1388" s="344"/>
    </row>
    <row r="1389" spans="3:19" ht="16.5" hidden="1" customHeight="1" x14ac:dyDescent="0.25">
      <c r="C1389">
        <v>2</v>
      </c>
      <c r="D1389" t="s">
        <v>674</v>
      </c>
      <c r="E1389" t="str">
        <f t="shared" si="25"/>
        <v>2RJE</v>
      </c>
      <c r="F1389" s="218" t="s">
        <v>683</v>
      </c>
      <c r="G1389" s="460"/>
      <c r="H1389" s="218"/>
      <c r="I1389" s="218"/>
      <c r="J1389" s="218"/>
      <c r="K1389" s="218"/>
      <c r="L1389" s="218"/>
      <c r="M1389" s="218"/>
      <c r="N1389" s="344"/>
      <c r="O1389" s="344"/>
      <c r="P1389" s="344"/>
      <c r="Q1389" s="344"/>
      <c r="R1389" s="344"/>
      <c r="S1389" s="344"/>
    </row>
    <row r="1390" spans="3:19" ht="16.5" hidden="1" customHeight="1" x14ac:dyDescent="0.25">
      <c r="C1390">
        <v>2</v>
      </c>
      <c r="D1390" t="s">
        <v>676</v>
      </c>
      <c r="E1390" t="str">
        <f t="shared" si="25"/>
        <v>2RJF</v>
      </c>
      <c r="F1390" s="218" t="s">
        <v>685</v>
      </c>
      <c r="G1390" s="460"/>
      <c r="H1390" s="218"/>
      <c r="I1390" s="218"/>
      <c r="J1390" s="218"/>
      <c r="K1390" s="218"/>
      <c r="L1390" s="218"/>
      <c r="M1390" s="218"/>
      <c r="N1390" s="344"/>
      <c r="O1390" s="344"/>
      <c r="P1390" s="344"/>
      <c r="Q1390" s="344"/>
      <c r="R1390" s="344"/>
      <c r="S1390" s="344"/>
    </row>
    <row r="1391" spans="3:19" ht="16.5" hidden="1" customHeight="1" x14ac:dyDescent="0.25">
      <c r="C1391">
        <v>2</v>
      </c>
      <c r="D1391" t="s">
        <v>678</v>
      </c>
      <c r="E1391" t="str">
        <f t="shared" si="25"/>
        <v>2RJL</v>
      </c>
      <c r="F1391" s="218" t="s">
        <v>687</v>
      </c>
      <c r="G1391" s="460"/>
      <c r="H1391" s="218"/>
      <c r="I1391" s="218"/>
      <c r="J1391" s="218"/>
      <c r="K1391" s="218"/>
      <c r="L1391" s="218"/>
      <c r="M1391" s="218"/>
      <c r="N1391" s="344"/>
      <c r="O1391" s="344"/>
      <c r="P1391" s="344"/>
      <c r="Q1391" s="344"/>
      <c r="R1391" s="344"/>
      <c r="S1391" s="344"/>
    </row>
    <row r="1392" spans="3:19" ht="16.5" hidden="1" customHeight="1" x14ac:dyDescent="0.25">
      <c r="C1392">
        <v>2</v>
      </c>
      <c r="D1392" t="s">
        <v>680</v>
      </c>
      <c r="E1392" t="str">
        <f t="shared" si="25"/>
        <v>2RJN</v>
      </c>
      <c r="F1392" s="218" t="s">
        <v>689</v>
      </c>
      <c r="G1392" s="460"/>
      <c r="H1392" s="218"/>
      <c r="I1392" s="218"/>
      <c r="J1392" s="218"/>
      <c r="K1392" s="218"/>
      <c r="L1392" s="218"/>
      <c r="M1392" s="218"/>
      <c r="N1392" s="344"/>
      <c r="O1392" s="344"/>
      <c r="P1392" s="344"/>
      <c r="Q1392" s="344"/>
      <c r="R1392" s="344"/>
      <c r="S1392" s="344"/>
    </row>
    <row r="1393" spans="3:19" ht="16.5" hidden="1" customHeight="1" x14ac:dyDescent="0.25">
      <c r="C1393">
        <v>2</v>
      </c>
      <c r="D1393" t="s">
        <v>682</v>
      </c>
      <c r="E1393" t="str">
        <f t="shared" si="25"/>
        <v>2RJR</v>
      </c>
      <c r="F1393" s="218" t="s">
        <v>691</v>
      </c>
      <c r="G1393" s="460"/>
      <c r="H1393" s="218"/>
      <c r="I1393" s="218"/>
      <c r="J1393" s="218"/>
      <c r="K1393" s="218"/>
      <c r="L1393" s="218"/>
      <c r="M1393" s="218"/>
      <c r="N1393" s="344"/>
      <c r="O1393" s="344"/>
      <c r="P1393" s="344"/>
      <c r="Q1393" s="344"/>
      <c r="R1393" s="344"/>
      <c r="S1393" s="344"/>
    </row>
    <row r="1394" spans="3:19" ht="16.5" hidden="1" customHeight="1" x14ac:dyDescent="0.25">
      <c r="C1394">
        <v>2</v>
      </c>
      <c r="D1394" t="s">
        <v>684</v>
      </c>
      <c r="E1394" t="str">
        <f t="shared" si="25"/>
        <v>2RJZ</v>
      </c>
      <c r="F1394" s="218" t="s">
        <v>693</v>
      </c>
      <c r="G1394" s="460"/>
      <c r="H1394" s="218"/>
      <c r="I1394" s="218"/>
      <c r="J1394" s="218"/>
      <c r="K1394" s="218"/>
      <c r="L1394" s="218"/>
      <c r="M1394" s="218"/>
      <c r="N1394" s="344"/>
      <c r="O1394" s="344"/>
      <c r="P1394" s="344"/>
      <c r="Q1394" s="344"/>
      <c r="R1394" s="344"/>
      <c r="S1394" s="344"/>
    </row>
    <row r="1395" spans="3:19" ht="16.5" hidden="1" customHeight="1" x14ac:dyDescent="0.25">
      <c r="C1395">
        <v>2</v>
      </c>
      <c r="D1395" t="s">
        <v>686</v>
      </c>
      <c r="E1395" t="str">
        <f t="shared" si="25"/>
        <v>2RK5</v>
      </c>
      <c r="F1395" s="218" t="s">
        <v>695</v>
      </c>
      <c r="G1395" s="460"/>
      <c r="H1395" s="218"/>
      <c r="I1395" s="218"/>
      <c r="J1395" s="218"/>
      <c r="K1395" s="218"/>
      <c r="L1395" s="218"/>
      <c r="M1395" s="218"/>
      <c r="N1395" s="344"/>
      <c r="O1395" s="344"/>
      <c r="P1395" s="344"/>
      <c r="Q1395" s="344"/>
      <c r="R1395" s="344"/>
      <c r="S1395" s="344"/>
    </row>
    <row r="1396" spans="3:19" ht="16.5" hidden="1" customHeight="1" x14ac:dyDescent="0.25">
      <c r="C1396">
        <v>2</v>
      </c>
      <c r="D1396" t="s">
        <v>688</v>
      </c>
      <c r="E1396" t="str">
        <f t="shared" si="25"/>
        <v>2RK9</v>
      </c>
      <c r="F1396" s="218" t="s">
        <v>697</v>
      </c>
      <c r="G1396" s="460"/>
      <c r="H1396" s="218"/>
      <c r="I1396" s="218"/>
      <c r="J1396" s="218"/>
      <c r="K1396" s="218"/>
      <c r="L1396" s="218"/>
      <c r="M1396" s="218"/>
      <c r="N1396" s="344"/>
      <c r="O1396" s="344"/>
      <c r="P1396" s="344"/>
      <c r="Q1396" s="344"/>
      <c r="R1396" s="344"/>
      <c r="S1396" s="344"/>
    </row>
    <row r="1397" spans="3:19" ht="16.5" hidden="1" customHeight="1" x14ac:dyDescent="0.25">
      <c r="C1397">
        <v>2</v>
      </c>
      <c r="D1397" t="s">
        <v>690</v>
      </c>
      <c r="E1397" t="str">
        <f t="shared" si="25"/>
        <v>2RKB</v>
      </c>
      <c r="F1397" s="218" t="s">
        <v>699</v>
      </c>
      <c r="G1397" s="460"/>
      <c r="H1397" s="218"/>
      <c r="I1397" s="218"/>
      <c r="J1397" s="218"/>
      <c r="K1397" s="218"/>
      <c r="L1397" s="218"/>
      <c r="M1397" s="218"/>
      <c r="N1397" s="344"/>
      <c r="O1397" s="344"/>
      <c r="P1397" s="344"/>
      <c r="Q1397" s="344"/>
      <c r="R1397" s="344"/>
      <c r="S1397" s="344"/>
    </row>
    <row r="1398" spans="3:19" ht="16.5" hidden="1" customHeight="1" x14ac:dyDescent="0.25">
      <c r="C1398">
        <v>2</v>
      </c>
      <c r="D1398" t="s">
        <v>692</v>
      </c>
      <c r="E1398" t="str">
        <f t="shared" si="25"/>
        <v>2RKE</v>
      </c>
      <c r="F1398" s="218" t="s">
        <v>701</v>
      </c>
      <c r="G1398" s="460"/>
      <c r="H1398" s="218"/>
      <c r="I1398" s="218"/>
      <c r="J1398" s="218"/>
      <c r="K1398" s="218"/>
      <c r="L1398" s="218"/>
      <c r="M1398" s="218"/>
      <c r="N1398" s="344"/>
      <c r="O1398" s="344"/>
      <c r="P1398" s="344"/>
      <c r="Q1398" s="344"/>
      <c r="R1398" s="344"/>
      <c r="S1398" s="344"/>
    </row>
    <row r="1399" spans="3:19" ht="16.5" hidden="1" customHeight="1" x14ac:dyDescent="0.25">
      <c r="C1399">
        <v>2</v>
      </c>
      <c r="D1399" t="s">
        <v>694</v>
      </c>
      <c r="E1399" t="str">
        <f t="shared" si="25"/>
        <v>2RL1</v>
      </c>
      <c r="F1399" s="218" t="s">
        <v>703</v>
      </c>
      <c r="G1399" s="460"/>
      <c r="H1399" s="218"/>
      <c r="I1399" s="218"/>
      <c r="J1399" s="218"/>
      <c r="K1399" s="218"/>
      <c r="L1399" s="218"/>
      <c r="M1399" s="218"/>
      <c r="N1399" s="344"/>
      <c r="O1399" s="344"/>
      <c r="P1399" s="344"/>
      <c r="Q1399" s="344"/>
      <c r="R1399" s="344"/>
      <c r="S1399" s="344"/>
    </row>
    <row r="1400" spans="3:19" ht="16.5" hidden="1" customHeight="1" x14ac:dyDescent="0.25">
      <c r="C1400">
        <v>2</v>
      </c>
      <c r="D1400" t="s">
        <v>696</v>
      </c>
      <c r="E1400" t="str">
        <f t="shared" si="25"/>
        <v>2RL4</v>
      </c>
      <c r="F1400" s="218" t="s">
        <v>705</v>
      </c>
      <c r="G1400" s="460"/>
      <c r="H1400" s="218"/>
      <c r="I1400" s="218"/>
      <c r="J1400" s="218"/>
      <c r="K1400" s="218"/>
      <c r="L1400" s="218"/>
      <c r="M1400" s="218"/>
      <c r="N1400" s="344"/>
      <c r="O1400" s="344"/>
      <c r="P1400" s="344"/>
      <c r="Q1400" s="344"/>
      <c r="R1400" s="344"/>
      <c r="S1400" s="344"/>
    </row>
    <row r="1401" spans="3:19" ht="16.5" hidden="1" customHeight="1" x14ac:dyDescent="0.25">
      <c r="C1401">
        <v>2</v>
      </c>
      <c r="D1401" t="s">
        <v>698</v>
      </c>
      <c r="E1401" t="str">
        <f t="shared" si="25"/>
        <v>2RLN</v>
      </c>
      <c r="F1401" s="218" t="s">
        <v>707</v>
      </c>
      <c r="G1401" s="460"/>
      <c r="H1401" s="218"/>
      <c r="I1401" s="218"/>
      <c r="J1401" s="218"/>
      <c r="K1401" s="218"/>
      <c r="L1401" s="218"/>
      <c r="M1401" s="218"/>
      <c r="N1401" s="344"/>
      <c r="O1401" s="344"/>
      <c r="P1401" s="344"/>
      <c r="Q1401" s="344"/>
      <c r="R1401" s="344"/>
      <c r="S1401" s="344"/>
    </row>
    <row r="1402" spans="3:19" ht="16.5" hidden="1" customHeight="1" x14ac:dyDescent="0.25">
      <c r="C1402">
        <v>2</v>
      </c>
      <c r="D1402" t="s">
        <v>700</v>
      </c>
      <c r="E1402" t="str">
        <f t="shared" si="25"/>
        <v>2RLQ</v>
      </c>
      <c r="F1402" s="218" t="s">
        <v>709</v>
      </c>
      <c r="G1402" s="460"/>
      <c r="H1402" s="218"/>
      <c r="I1402" s="218"/>
      <c r="J1402" s="218"/>
      <c r="K1402" s="218"/>
      <c r="L1402" s="218"/>
      <c r="M1402" s="218"/>
      <c r="N1402" s="344"/>
      <c r="O1402" s="344"/>
      <c r="P1402" s="344"/>
      <c r="Q1402" s="344"/>
      <c r="R1402" s="344"/>
      <c r="S1402" s="344"/>
    </row>
    <row r="1403" spans="3:19" ht="16.5" hidden="1" customHeight="1" x14ac:dyDescent="0.25">
      <c r="C1403">
        <v>2</v>
      </c>
      <c r="D1403" t="s">
        <v>702</v>
      </c>
      <c r="E1403" t="str">
        <f t="shared" si="25"/>
        <v>2RLT</v>
      </c>
      <c r="F1403" s="218" t="s">
        <v>711</v>
      </c>
      <c r="G1403" s="460"/>
      <c r="H1403" s="218"/>
      <c r="I1403" s="218"/>
      <c r="J1403" s="218"/>
      <c r="K1403" s="218"/>
      <c r="L1403" s="218"/>
      <c r="M1403" s="218"/>
      <c r="N1403" s="344"/>
      <c r="O1403" s="344"/>
      <c r="P1403" s="344"/>
      <c r="Q1403" s="344"/>
      <c r="R1403" s="344"/>
      <c r="S1403" s="344"/>
    </row>
    <row r="1404" spans="3:19" ht="16.5" hidden="1" customHeight="1" x14ac:dyDescent="0.25">
      <c r="C1404">
        <v>2</v>
      </c>
      <c r="D1404" t="s">
        <v>704</v>
      </c>
      <c r="E1404" t="str">
        <f t="shared" si="25"/>
        <v>2RLU</v>
      </c>
      <c r="F1404" s="218" t="s">
        <v>713</v>
      </c>
      <c r="G1404" s="460"/>
      <c r="H1404" s="218"/>
      <c r="I1404" s="218"/>
      <c r="J1404" s="218"/>
      <c r="K1404" s="218"/>
      <c r="L1404" s="218"/>
      <c r="M1404" s="218"/>
      <c r="N1404" s="344"/>
      <c r="O1404" s="344"/>
      <c r="P1404" s="344"/>
      <c r="Q1404" s="344"/>
      <c r="R1404" s="344"/>
      <c r="S1404" s="344"/>
    </row>
    <row r="1405" spans="3:19" ht="16.5" hidden="1" customHeight="1" x14ac:dyDescent="0.25">
      <c r="C1405">
        <v>2</v>
      </c>
      <c r="D1405" t="s">
        <v>706</v>
      </c>
      <c r="E1405" t="str">
        <f t="shared" si="25"/>
        <v>2RM1</v>
      </c>
      <c r="F1405" s="218" t="s">
        <v>715</v>
      </c>
      <c r="G1405" s="460"/>
      <c r="H1405" s="218"/>
      <c r="I1405" s="218"/>
      <c r="J1405" s="218"/>
      <c r="K1405" s="218"/>
      <c r="L1405" s="218"/>
      <c r="M1405" s="218"/>
      <c r="N1405" s="344"/>
      <c r="O1405" s="344"/>
      <c r="P1405" s="344"/>
      <c r="Q1405" s="344"/>
      <c r="R1405" s="344"/>
      <c r="S1405" s="344"/>
    </row>
    <row r="1406" spans="3:19" ht="16.5" hidden="1" customHeight="1" x14ac:dyDescent="0.25">
      <c r="C1406">
        <v>2</v>
      </c>
      <c r="D1406" t="s">
        <v>708</v>
      </c>
      <c r="E1406" t="str">
        <f t="shared" si="25"/>
        <v>2RM2</v>
      </c>
      <c r="F1406" s="218" t="s">
        <v>717</v>
      </c>
      <c r="G1406" s="460"/>
      <c r="H1406" s="218"/>
      <c r="I1406" s="218"/>
      <c r="J1406" s="218"/>
      <c r="K1406" s="218"/>
      <c r="L1406" s="218"/>
      <c r="M1406" s="218"/>
      <c r="N1406" s="344"/>
      <c r="O1406" s="344"/>
      <c r="P1406" s="344"/>
      <c r="Q1406" s="344"/>
      <c r="R1406" s="344"/>
      <c r="S1406" s="344"/>
    </row>
    <row r="1407" spans="3:19" ht="16.5" hidden="1" customHeight="1" x14ac:dyDescent="0.25">
      <c r="C1407">
        <v>2</v>
      </c>
      <c r="D1407" t="s">
        <v>710</v>
      </c>
      <c r="E1407" t="str">
        <f t="shared" si="25"/>
        <v>2RM3</v>
      </c>
      <c r="F1407" s="218" t="s">
        <v>719</v>
      </c>
      <c r="G1407" s="460"/>
      <c r="H1407" s="218"/>
      <c r="I1407" s="218"/>
      <c r="J1407" s="218"/>
      <c r="K1407" s="218"/>
      <c r="L1407" s="218"/>
      <c r="M1407" s="218"/>
      <c r="N1407" s="344"/>
      <c r="O1407" s="344"/>
      <c r="P1407" s="344"/>
      <c r="Q1407" s="344"/>
      <c r="R1407" s="344"/>
      <c r="S1407" s="344"/>
    </row>
    <row r="1408" spans="3:19" ht="16.5" hidden="1" customHeight="1" x14ac:dyDescent="0.25">
      <c r="C1408">
        <v>2</v>
      </c>
      <c r="D1408" t="s">
        <v>712</v>
      </c>
      <c r="E1408" t="str">
        <f t="shared" si="25"/>
        <v>2RM4</v>
      </c>
      <c r="F1408" s="218" t="s">
        <v>721</v>
      </c>
      <c r="G1408" s="460"/>
      <c r="H1408" s="218"/>
      <c r="I1408" s="218"/>
      <c r="J1408" s="218"/>
      <c r="K1408" s="218"/>
      <c r="L1408" s="218"/>
      <c r="M1408" s="218"/>
      <c r="N1408" s="344"/>
      <c r="O1408" s="344"/>
      <c r="P1408" s="344"/>
      <c r="Q1408" s="344"/>
      <c r="R1408" s="344"/>
      <c r="S1408" s="344"/>
    </row>
    <row r="1409" spans="3:19" ht="16.5" hidden="1" customHeight="1" x14ac:dyDescent="0.25">
      <c r="C1409">
        <v>2</v>
      </c>
      <c r="D1409" t="s">
        <v>714</v>
      </c>
      <c r="E1409" t="str">
        <f t="shared" si="25"/>
        <v>2RMC</v>
      </c>
      <c r="F1409" s="218" t="s">
        <v>723</v>
      </c>
      <c r="G1409" s="460"/>
      <c r="H1409" s="218"/>
      <c r="I1409" s="218"/>
      <c r="J1409" s="218"/>
      <c r="K1409" s="218"/>
      <c r="L1409" s="218"/>
      <c r="M1409" s="218"/>
      <c r="N1409" s="344"/>
      <c r="O1409" s="344"/>
      <c r="P1409" s="344"/>
      <c r="Q1409" s="344"/>
      <c r="R1409" s="344"/>
      <c r="S1409" s="344"/>
    </row>
    <row r="1410" spans="3:19" ht="16.5" hidden="1" customHeight="1" x14ac:dyDescent="0.25">
      <c r="C1410">
        <v>2</v>
      </c>
      <c r="D1410" t="s">
        <v>716</v>
      </c>
      <c r="E1410" t="str">
        <f t="shared" si="25"/>
        <v>2RMP</v>
      </c>
      <c r="F1410" s="218" t="s">
        <v>725</v>
      </c>
      <c r="G1410" s="460"/>
      <c r="H1410" s="218"/>
      <c r="I1410" s="218"/>
      <c r="J1410" s="218"/>
      <c r="K1410" s="218"/>
      <c r="L1410" s="218"/>
      <c r="M1410" s="218"/>
      <c r="N1410" s="344"/>
      <c r="O1410" s="344"/>
      <c r="P1410" s="344"/>
      <c r="Q1410" s="344"/>
      <c r="R1410" s="344"/>
      <c r="S1410" s="344"/>
    </row>
    <row r="1411" spans="3:19" ht="16.5" hidden="1" customHeight="1" x14ac:dyDescent="0.25">
      <c r="C1411">
        <v>2</v>
      </c>
      <c r="D1411" t="s">
        <v>718</v>
      </c>
      <c r="E1411" t="str">
        <f t="shared" si="25"/>
        <v>2RN1</v>
      </c>
      <c r="F1411" s="218" t="s">
        <v>727</v>
      </c>
      <c r="G1411" s="460"/>
      <c r="H1411" s="218"/>
      <c r="I1411" s="218"/>
      <c r="J1411" s="218"/>
      <c r="K1411" s="218"/>
      <c r="L1411" s="218"/>
      <c r="M1411" s="218"/>
      <c r="N1411" s="344"/>
      <c r="O1411" s="344"/>
      <c r="P1411" s="344"/>
      <c r="Q1411" s="344"/>
      <c r="R1411" s="344"/>
      <c r="S1411" s="344"/>
    </row>
    <row r="1412" spans="3:19" ht="16.5" hidden="1" customHeight="1" x14ac:dyDescent="0.25">
      <c r="C1412">
        <v>2</v>
      </c>
      <c r="D1412" t="s">
        <v>720</v>
      </c>
      <c r="E1412" t="str">
        <f t="shared" si="25"/>
        <v>2RN3</v>
      </c>
      <c r="F1412" s="218" t="s">
        <v>729</v>
      </c>
      <c r="G1412" s="460"/>
      <c r="H1412" s="218"/>
      <c r="I1412" s="218"/>
      <c r="J1412" s="218"/>
      <c r="K1412" s="218"/>
      <c r="L1412" s="218"/>
      <c r="M1412" s="218"/>
      <c r="N1412" s="344"/>
      <c r="O1412" s="344"/>
      <c r="P1412" s="344"/>
      <c r="Q1412" s="344"/>
      <c r="R1412" s="344"/>
      <c r="S1412" s="344"/>
    </row>
    <row r="1413" spans="3:19" ht="16.5" hidden="1" customHeight="1" x14ac:dyDescent="0.25">
      <c r="C1413">
        <v>2</v>
      </c>
      <c r="D1413" t="s">
        <v>722</v>
      </c>
      <c r="E1413" t="str">
        <f t="shared" si="25"/>
        <v>2RN5</v>
      </c>
      <c r="F1413" s="218" t="s">
        <v>731</v>
      </c>
      <c r="G1413" s="460"/>
      <c r="H1413" s="218"/>
      <c r="I1413" s="218"/>
      <c r="J1413" s="218"/>
      <c r="K1413" s="218"/>
      <c r="L1413" s="218"/>
      <c r="M1413" s="218"/>
      <c r="N1413" s="344"/>
      <c r="O1413" s="344"/>
      <c r="P1413" s="344"/>
      <c r="Q1413" s="344"/>
      <c r="R1413" s="344"/>
      <c r="S1413" s="344"/>
    </row>
    <row r="1414" spans="3:19" ht="16.5" hidden="1" customHeight="1" x14ac:dyDescent="0.25">
      <c r="C1414">
        <v>2</v>
      </c>
      <c r="D1414" t="s">
        <v>724</v>
      </c>
      <c r="E1414" t="str">
        <f t="shared" si="25"/>
        <v>2RN7</v>
      </c>
      <c r="F1414" s="218" t="s">
        <v>733</v>
      </c>
      <c r="G1414" s="460"/>
      <c r="H1414" s="218"/>
      <c r="I1414" s="218"/>
      <c r="J1414" s="218"/>
      <c r="K1414" s="218"/>
      <c r="L1414" s="218"/>
      <c r="M1414" s="218"/>
      <c r="N1414" s="344"/>
      <c r="O1414" s="344"/>
      <c r="P1414" s="344"/>
      <c r="Q1414" s="344"/>
      <c r="R1414" s="344"/>
      <c r="S1414" s="344"/>
    </row>
    <row r="1415" spans="3:19" ht="16.5" hidden="1" customHeight="1" x14ac:dyDescent="0.25">
      <c r="C1415">
        <v>2</v>
      </c>
      <c r="D1415" t="s">
        <v>726</v>
      </c>
      <c r="E1415" t="str">
        <f t="shared" si="25"/>
        <v>2RNA</v>
      </c>
      <c r="F1415" s="218" t="s">
        <v>735</v>
      </c>
      <c r="G1415" s="460"/>
      <c r="H1415" s="218"/>
      <c r="I1415" s="218"/>
      <c r="J1415" s="218"/>
      <c r="K1415" s="218"/>
      <c r="L1415" s="218"/>
      <c r="M1415" s="218"/>
      <c r="N1415" s="344"/>
      <c r="O1415" s="344"/>
      <c r="P1415" s="344"/>
      <c r="Q1415" s="344"/>
      <c r="R1415" s="344"/>
      <c r="S1415" s="344"/>
    </row>
    <row r="1416" spans="3:19" ht="16.5" hidden="1" customHeight="1" x14ac:dyDescent="0.25">
      <c r="C1416">
        <v>2</v>
      </c>
      <c r="D1416" t="s">
        <v>728</v>
      </c>
      <c r="E1416" t="str">
        <f t="shared" si="25"/>
        <v>2RNH</v>
      </c>
      <c r="F1416" s="218" t="s">
        <v>737</v>
      </c>
      <c r="G1416" s="460"/>
      <c r="H1416" s="218"/>
      <c r="I1416" s="218"/>
      <c r="J1416" s="218"/>
      <c r="K1416" s="218"/>
      <c r="L1416" s="218"/>
      <c r="M1416" s="218"/>
      <c r="N1416" s="344"/>
      <c r="O1416" s="344"/>
      <c r="P1416" s="344"/>
      <c r="Q1416" s="344"/>
      <c r="R1416" s="344"/>
      <c r="S1416" s="344"/>
    </row>
    <row r="1417" spans="3:19" ht="16.5" hidden="1" customHeight="1" x14ac:dyDescent="0.25">
      <c r="C1417">
        <v>2</v>
      </c>
      <c r="D1417" t="s">
        <v>730</v>
      </c>
      <c r="E1417" t="str">
        <f t="shared" si="25"/>
        <v>2RNJ</v>
      </c>
      <c r="F1417" s="218" t="s">
        <v>739</v>
      </c>
      <c r="G1417" s="460"/>
      <c r="H1417" s="218"/>
      <c r="I1417" s="218"/>
      <c r="J1417" s="218"/>
      <c r="K1417" s="218"/>
      <c r="L1417" s="218"/>
      <c r="M1417" s="218"/>
      <c r="N1417" s="344"/>
      <c r="O1417" s="344"/>
      <c r="P1417" s="344"/>
      <c r="Q1417" s="344"/>
      <c r="R1417" s="344"/>
      <c r="S1417" s="344"/>
    </row>
    <row r="1418" spans="3:19" ht="16.5" hidden="1" customHeight="1" x14ac:dyDescent="0.25">
      <c r="C1418">
        <v>2</v>
      </c>
      <c r="D1418" t="s">
        <v>732</v>
      </c>
      <c r="E1418" t="str">
        <f t="shared" si="25"/>
        <v>2RNL</v>
      </c>
      <c r="F1418" s="218" t="s">
        <v>741</v>
      </c>
      <c r="G1418" s="460"/>
      <c r="H1418" s="218"/>
      <c r="I1418" s="218"/>
      <c r="J1418" s="218"/>
      <c r="K1418" s="218"/>
      <c r="L1418" s="218"/>
      <c r="M1418" s="218"/>
      <c r="N1418" s="344"/>
      <c r="O1418" s="344"/>
      <c r="P1418" s="344"/>
      <c r="Q1418" s="344"/>
      <c r="R1418" s="344"/>
      <c r="S1418" s="344"/>
    </row>
    <row r="1419" spans="3:19" ht="16.5" hidden="1" customHeight="1" x14ac:dyDescent="0.25">
      <c r="C1419">
        <v>2</v>
      </c>
      <c r="D1419" t="s">
        <v>734</v>
      </c>
      <c r="E1419" t="str">
        <f t="shared" ref="E1419:E1482" si="26">C1419&amp;D1419</f>
        <v>2RNN</v>
      </c>
      <c r="F1419" s="218" t="s">
        <v>743</v>
      </c>
      <c r="G1419" s="460"/>
      <c r="H1419" s="218"/>
      <c r="I1419" s="218"/>
      <c r="J1419" s="218"/>
      <c r="K1419" s="218"/>
      <c r="L1419" s="218"/>
      <c r="M1419" s="218"/>
      <c r="N1419" s="344"/>
      <c r="O1419" s="344"/>
      <c r="P1419" s="344"/>
      <c r="Q1419" s="344"/>
      <c r="R1419" s="344"/>
      <c r="S1419" s="344"/>
    </row>
    <row r="1420" spans="3:19" ht="16.5" hidden="1" customHeight="1" x14ac:dyDescent="0.25">
      <c r="C1420">
        <v>2</v>
      </c>
      <c r="D1420" t="s">
        <v>736</v>
      </c>
      <c r="E1420" t="str">
        <f t="shared" si="26"/>
        <v>2RNQ</v>
      </c>
      <c r="F1420" s="218" t="s">
        <v>745</v>
      </c>
      <c r="G1420" s="460"/>
      <c r="H1420" s="218"/>
      <c r="I1420" s="218"/>
      <c r="J1420" s="218"/>
      <c r="K1420" s="218"/>
      <c r="L1420" s="218"/>
      <c r="M1420" s="218"/>
      <c r="N1420" s="344"/>
      <c r="O1420" s="344"/>
      <c r="P1420" s="344"/>
      <c r="Q1420" s="344"/>
      <c r="R1420" s="344"/>
      <c r="S1420" s="344"/>
    </row>
    <row r="1421" spans="3:19" ht="16.5" customHeight="1" x14ac:dyDescent="0.25">
      <c r="C1421">
        <v>2</v>
      </c>
      <c r="D1421" t="s">
        <v>738</v>
      </c>
      <c r="E1421" t="str">
        <f t="shared" si="26"/>
        <v>2RNS</v>
      </c>
      <c r="F1421" s="218" t="s">
        <v>747</v>
      </c>
      <c r="G1421" s="460"/>
      <c r="H1421" s="218">
        <v>7</v>
      </c>
      <c r="I1421" s="218">
        <v>7</v>
      </c>
      <c r="J1421" s="218">
        <v>7</v>
      </c>
      <c r="K1421" s="218">
        <v>7</v>
      </c>
      <c r="L1421" s="218">
        <v>7</v>
      </c>
      <c r="M1421" s="218">
        <v>7</v>
      </c>
      <c r="N1421" s="344">
        <v>7</v>
      </c>
      <c r="O1421" s="344">
        <v>7</v>
      </c>
      <c r="P1421" s="344">
        <v>7</v>
      </c>
      <c r="Q1421" s="344">
        <v>7</v>
      </c>
      <c r="R1421" s="344">
        <v>7</v>
      </c>
      <c r="S1421" s="344">
        <v>7</v>
      </c>
    </row>
    <row r="1422" spans="3:19" ht="16.5" hidden="1" customHeight="1" x14ac:dyDescent="0.25">
      <c r="C1422">
        <v>2</v>
      </c>
      <c r="D1422" t="s">
        <v>740</v>
      </c>
      <c r="E1422" t="str">
        <f t="shared" si="26"/>
        <v>2RNZ</v>
      </c>
      <c r="F1422" s="218" t="s">
        <v>749</v>
      </c>
      <c r="G1422" s="460"/>
      <c r="H1422" s="218"/>
      <c r="I1422" s="218"/>
      <c r="J1422" s="218"/>
      <c r="K1422" s="218"/>
      <c r="L1422" s="218"/>
      <c r="M1422" s="218"/>
      <c r="N1422" s="344"/>
      <c r="O1422" s="344"/>
      <c r="P1422" s="344"/>
      <c r="Q1422" s="344"/>
      <c r="R1422" s="344"/>
      <c r="S1422" s="344"/>
    </row>
    <row r="1423" spans="3:19" ht="16.5" hidden="1" customHeight="1" x14ac:dyDescent="0.25">
      <c r="C1423">
        <v>2</v>
      </c>
      <c r="D1423" t="s">
        <v>742</v>
      </c>
      <c r="E1423" t="str">
        <f t="shared" si="26"/>
        <v>2RP4</v>
      </c>
      <c r="F1423" s="218" t="s">
        <v>751</v>
      </c>
      <c r="G1423" s="460"/>
      <c r="H1423" s="218"/>
      <c r="I1423" s="218"/>
      <c r="J1423" s="218"/>
      <c r="K1423" s="218"/>
      <c r="L1423" s="218"/>
      <c r="M1423" s="218"/>
      <c r="N1423" s="344"/>
      <c r="O1423" s="344"/>
      <c r="P1423" s="344"/>
      <c r="Q1423" s="344"/>
      <c r="R1423" s="344"/>
      <c r="S1423" s="344"/>
    </row>
    <row r="1424" spans="3:19" ht="16.5" hidden="1" customHeight="1" x14ac:dyDescent="0.25">
      <c r="C1424">
        <v>2</v>
      </c>
      <c r="D1424" t="s">
        <v>744</v>
      </c>
      <c r="E1424" t="str">
        <f t="shared" si="26"/>
        <v>2RP5</v>
      </c>
      <c r="F1424" s="218" t="s">
        <v>753</v>
      </c>
      <c r="G1424" s="460"/>
      <c r="H1424" s="218"/>
      <c r="I1424" s="218"/>
      <c r="J1424" s="218"/>
      <c r="K1424" s="218"/>
      <c r="L1424" s="218"/>
      <c r="M1424" s="218"/>
      <c r="N1424" s="344"/>
      <c r="O1424" s="344"/>
      <c r="P1424" s="344"/>
      <c r="Q1424" s="344"/>
      <c r="R1424" s="344"/>
      <c r="S1424" s="344"/>
    </row>
    <row r="1425" spans="3:19" ht="16.5" hidden="1" customHeight="1" x14ac:dyDescent="0.25">
      <c r="C1425">
        <v>2</v>
      </c>
      <c r="D1425" t="s">
        <v>746</v>
      </c>
      <c r="E1425" t="str">
        <f t="shared" si="26"/>
        <v>2RP6</v>
      </c>
      <c r="F1425" s="218" t="s">
        <v>755</v>
      </c>
      <c r="G1425" s="460"/>
      <c r="H1425" s="218"/>
      <c r="I1425" s="218"/>
      <c r="J1425" s="218"/>
      <c r="K1425" s="218"/>
      <c r="L1425" s="218"/>
      <c r="M1425" s="218"/>
      <c r="N1425" s="344"/>
      <c r="O1425" s="344"/>
      <c r="P1425" s="344"/>
      <c r="Q1425" s="344"/>
      <c r="R1425" s="344"/>
      <c r="S1425" s="344"/>
    </row>
    <row r="1426" spans="3:19" ht="16.5" hidden="1" customHeight="1" x14ac:dyDescent="0.25">
      <c r="C1426">
        <v>2</v>
      </c>
      <c r="D1426" t="s">
        <v>748</v>
      </c>
      <c r="E1426" t="str">
        <f t="shared" si="26"/>
        <v>2RPA</v>
      </c>
      <c r="F1426" s="218" t="s">
        <v>757</v>
      </c>
      <c r="G1426" s="460"/>
      <c r="H1426" s="218"/>
      <c r="I1426" s="218"/>
      <c r="J1426" s="218"/>
      <c r="K1426" s="218"/>
      <c r="L1426" s="218"/>
      <c r="M1426" s="218"/>
      <c r="N1426" s="344"/>
      <c r="O1426" s="344"/>
      <c r="P1426" s="344"/>
      <c r="Q1426" s="344"/>
      <c r="R1426" s="344"/>
      <c r="S1426" s="344"/>
    </row>
    <row r="1427" spans="3:19" ht="16.5" hidden="1" customHeight="1" x14ac:dyDescent="0.25">
      <c r="C1427">
        <v>2</v>
      </c>
      <c r="D1427" t="s">
        <v>750</v>
      </c>
      <c r="E1427" t="str">
        <f t="shared" si="26"/>
        <v>2RPC</v>
      </c>
      <c r="F1427" s="218" t="s">
        <v>759</v>
      </c>
      <c r="G1427" s="460"/>
      <c r="H1427" s="218"/>
      <c r="I1427" s="218"/>
      <c r="J1427" s="218"/>
      <c r="K1427" s="218"/>
      <c r="L1427" s="218"/>
      <c r="M1427" s="218"/>
      <c r="N1427" s="344"/>
      <c r="O1427" s="344"/>
      <c r="P1427" s="344"/>
      <c r="Q1427" s="344"/>
      <c r="R1427" s="344"/>
      <c r="S1427" s="344"/>
    </row>
    <row r="1428" spans="3:19" ht="16.5" hidden="1" customHeight="1" x14ac:dyDescent="0.25">
      <c r="C1428">
        <v>2</v>
      </c>
      <c r="D1428" t="s">
        <v>752</v>
      </c>
      <c r="E1428" t="str">
        <f t="shared" si="26"/>
        <v>2RPL</v>
      </c>
      <c r="F1428" s="218" t="s">
        <v>761</v>
      </c>
      <c r="G1428" s="460"/>
      <c r="H1428" s="218"/>
      <c r="I1428" s="218"/>
      <c r="J1428" s="218"/>
      <c r="K1428" s="218"/>
      <c r="L1428" s="218"/>
      <c r="M1428" s="218"/>
      <c r="N1428" s="344"/>
      <c r="O1428" s="344"/>
      <c r="P1428" s="344"/>
      <c r="Q1428" s="344"/>
      <c r="R1428" s="344"/>
      <c r="S1428" s="344"/>
    </row>
    <row r="1429" spans="3:19" ht="16.5" hidden="1" customHeight="1" x14ac:dyDescent="0.25">
      <c r="C1429">
        <v>2</v>
      </c>
      <c r="D1429" t="s">
        <v>754</v>
      </c>
      <c r="E1429" t="str">
        <f t="shared" si="26"/>
        <v>2RPR</v>
      </c>
      <c r="F1429" s="218" t="s">
        <v>763</v>
      </c>
      <c r="G1429" s="460"/>
      <c r="H1429" s="218"/>
      <c r="I1429" s="218"/>
      <c r="J1429" s="218"/>
      <c r="K1429" s="218"/>
      <c r="L1429" s="218"/>
      <c r="M1429" s="218"/>
      <c r="N1429" s="344"/>
      <c r="O1429" s="344"/>
      <c r="P1429" s="344"/>
      <c r="Q1429" s="344"/>
      <c r="R1429" s="344"/>
      <c r="S1429" s="344"/>
    </row>
    <row r="1430" spans="3:19" ht="16.5" hidden="1" customHeight="1" x14ac:dyDescent="0.25">
      <c r="C1430">
        <v>2</v>
      </c>
      <c r="D1430" t="s">
        <v>756</v>
      </c>
      <c r="E1430" t="str">
        <f t="shared" si="26"/>
        <v>2RPY</v>
      </c>
      <c r="F1430" s="218" t="s">
        <v>765</v>
      </c>
      <c r="G1430" s="460"/>
      <c r="H1430" s="218"/>
      <c r="I1430" s="218"/>
      <c r="J1430" s="218"/>
      <c r="K1430" s="218"/>
      <c r="L1430" s="218"/>
      <c r="M1430" s="218"/>
      <c r="N1430" s="344"/>
      <c r="O1430" s="344"/>
      <c r="P1430" s="344"/>
      <c r="Q1430" s="344"/>
      <c r="R1430" s="344"/>
      <c r="S1430" s="344"/>
    </row>
    <row r="1431" spans="3:19" ht="16.5" hidden="1" customHeight="1" x14ac:dyDescent="0.25">
      <c r="C1431">
        <v>2</v>
      </c>
      <c r="D1431" t="s">
        <v>758</v>
      </c>
      <c r="E1431" t="str">
        <f t="shared" si="26"/>
        <v>2RQ3</v>
      </c>
      <c r="F1431" s="218" t="s">
        <v>767</v>
      </c>
      <c r="G1431" s="460"/>
      <c r="H1431" s="218"/>
      <c r="I1431" s="218"/>
      <c r="J1431" s="218"/>
      <c r="K1431" s="218"/>
      <c r="L1431" s="218"/>
      <c r="M1431" s="218"/>
      <c r="N1431" s="344"/>
      <c r="O1431" s="344"/>
      <c r="P1431" s="344"/>
      <c r="Q1431" s="344"/>
      <c r="R1431" s="344"/>
      <c r="S1431" s="344"/>
    </row>
    <row r="1432" spans="3:19" ht="16.5" hidden="1" customHeight="1" x14ac:dyDescent="0.25">
      <c r="C1432">
        <v>2</v>
      </c>
      <c r="D1432" t="s">
        <v>760</v>
      </c>
      <c r="E1432" t="str">
        <f t="shared" si="26"/>
        <v>2RQ6</v>
      </c>
      <c r="F1432" s="218" t="s">
        <v>769</v>
      </c>
      <c r="G1432" s="460"/>
      <c r="H1432" s="218"/>
      <c r="I1432" s="218"/>
      <c r="J1432" s="218"/>
      <c r="K1432" s="218"/>
      <c r="L1432" s="218"/>
      <c r="M1432" s="218"/>
      <c r="N1432" s="344"/>
      <c r="O1432" s="344"/>
      <c r="P1432" s="344"/>
      <c r="Q1432" s="344"/>
      <c r="R1432" s="344"/>
      <c r="S1432" s="344"/>
    </row>
    <row r="1433" spans="3:19" ht="16.5" hidden="1" customHeight="1" x14ac:dyDescent="0.25">
      <c r="C1433">
        <v>2</v>
      </c>
      <c r="D1433" t="s">
        <v>762</v>
      </c>
      <c r="E1433" t="str">
        <f t="shared" si="26"/>
        <v>2RQ8</v>
      </c>
      <c r="F1433" s="218" t="s">
        <v>771</v>
      </c>
      <c r="G1433" s="460"/>
      <c r="H1433" s="218"/>
      <c r="I1433" s="218"/>
      <c r="J1433" s="218"/>
      <c r="K1433" s="218"/>
      <c r="L1433" s="218"/>
      <c r="M1433" s="218"/>
      <c r="N1433" s="344"/>
      <c r="O1433" s="344"/>
      <c r="P1433" s="344"/>
      <c r="Q1433" s="344"/>
      <c r="R1433" s="344"/>
      <c r="S1433" s="344"/>
    </row>
    <row r="1434" spans="3:19" ht="16.5" hidden="1" customHeight="1" x14ac:dyDescent="0.25">
      <c r="C1434">
        <v>2</v>
      </c>
      <c r="D1434" t="s">
        <v>764</v>
      </c>
      <c r="E1434" t="str">
        <f t="shared" si="26"/>
        <v>2RQM</v>
      </c>
      <c r="F1434" s="218" t="s">
        <v>773</v>
      </c>
      <c r="G1434" s="460"/>
      <c r="H1434" s="218"/>
      <c r="I1434" s="218"/>
      <c r="J1434" s="218"/>
      <c r="K1434" s="218"/>
      <c r="L1434" s="218"/>
      <c r="M1434" s="218"/>
      <c r="N1434" s="344"/>
      <c r="O1434" s="344"/>
      <c r="P1434" s="344"/>
      <c r="Q1434" s="344"/>
      <c r="R1434" s="344"/>
      <c r="S1434" s="344"/>
    </row>
    <row r="1435" spans="3:19" ht="16.5" hidden="1" customHeight="1" x14ac:dyDescent="0.25">
      <c r="C1435">
        <v>2</v>
      </c>
      <c r="D1435" t="s">
        <v>766</v>
      </c>
      <c r="E1435" t="str">
        <f t="shared" si="26"/>
        <v>2RQN</v>
      </c>
      <c r="F1435" s="218" t="s">
        <v>775</v>
      </c>
      <c r="G1435" s="460"/>
      <c r="H1435" s="218"/>
      <c r="I1435" s="218"/>
      <c r="J1435" s="218"/>
      <c r="K1435" s="218"/>
      <c r="L1435" s="218"/>
      <c r="M1435" s="218"/>
      <c r="N1435" s="344"/>
      <c r="O1435" s="344"/>
      <c r="P1435" s="344"/>
      <c r="Q1435" s="344"/>
      <c r="R1435" s="344"/>
      <c r="S1435" s="344"/>
    </row>
    <row r="1436" spans="3:19" ht="16.5" hidden="1" customHeight="1" x14ac:dyDescent="0.25">
      <c r="C1436">
        <v>2</v>
      </c>
      <c r="D1436" t="s">
        <v>768</v>
      </c>
      <c r="E1436" t="str">
        <f t="shared" si="26"/>
        <v>2RQQ</v>
      </c>
      <c r="F1436" s="218" t="s">
        <v>777</v>
      </c>
      <c r="G1436" s="460"/>
      <c r="H1436" s="218"/>
      <c r="I1436" s="218"/>
      <c r="J1436" s="218"/>
      <c r="K1436" s="218"/>
      <c r="L1436" s="218"/>
      <c r="M1436" s="218"/>
      <c r="N1436" s="344"/>
      <c r="O1436" s="344"/>
      <c r="P1436" s="344"/>
      <c r="Q1436" s="344"/>
      <c r="R1436" s="344"/>
      <c r="S1436" s="344"/>
    </row>
    <row r="1437" spans="3:19" ht="16.5" hidden="1" customHeight="1" x14ac:dyDescent="0.25">
      <c r="C1437">
        <v>2</v>
      </c>
      <c r="D1437" t="s">
        <v>770</v>
      </c>
      <c r="E1437" t="str">
        <f t="shared" si="26"/>
        <v>2RQW</v>
      </c>
      <c r="F1437" s="218" t="s">
        <v>779</v>
      </c>
      <c r="G1437" s="460"/>
      <c r="H1437" s="218"/>
      <c r="I1437" s="218"/>
      <c r="J1437" s="218"/>
      <c r="K1437" s="218"/>
      <c r="L1437" s="218"/>
      <c r="M1437" s="218"/>
      <c r="N1437" s="344"/>
      <c r="O1437" s="344"/>
      <c r="P1437" s="344"/>
      <c r="Q1437" s="344"/>
      <c r="R1437" s="344"/>
      <c r="S1437" s="344"/>
    </row>
    <row r="1438" spans="3:19" ht="16.5" hidden="1" customHeight="1" x14ac:dyDescent="0.25">
      <c r="C1438">
        <v>2</v>
      </c>
      <c r="D1438" t="s">
        <v>772</v>
      </c>
      <c r="E1438" t="str">
        <f t="shared" si="26"/>
        <v>2RQX</v>
      </c>
      <c r="F1438" s="218" t="s">
        <v>781</v>
      </c>
      <c r="G1438" s="460"/>
      <c r="H1438" s="218"/>
      <c r="I1438" s="218"/>
      <c r="J1438" s="218"/>
      <c r="K1438" s="218"/>
      <c r="L1438" s="218"/>
      <c r="M1438" s="218"/>
      <c r="N1438" s="344"/>
      <c r="O1438" s="344"/>
      <c r="P1438" s="344"/>
      <c r="Q1438" s="344"/>
      <c r="R1438" s="344"/>
      <c r="S1438" s="344"/>
    </row>
    <row r="1439" spans="3:19" ht="16.5" hidden="1" customHeight="1" x14ac:dyDescent="0.25">
      <c r="C1439">
        <v>2</v>
      </c>
      <c r="D1439" t="s">
        <v>774</v>
      </c>
      <c r="E1439" t="str">
        <f t="shared" si="26"/>
        <v>2RR1</v>
      </c>
      <c r="F1439" s="218" t="s">
        <v>783</v>
      </c>
      <c r="G1439" s="460"/>
      <c r="H1439" s="218"/>
      <c r="I1439" s="218"/>
      <c r="J1439" s="218"/>
      <c r="K1439" s="218"/>
      <c r="L1439" s="218"/>
      <c r="M1439" s="218"/>
      <c r="N1439" s="344"/>
      <c r="O1439" s="344"/>
      <c r="P1439" s="344"/>
      <c r="Q1439" s="344"/>
      <c r="R1439" s="344"/>
      <c r="S1439" s="344"/>
    </row>
    <row r="1440" spans="3:19" ht="16.5" hidden="1" customHeight="1" x14ac:dyDescent="0.25">
      <c r="C1440">
        <v>2</v>
      </c>
      <c r="D1440" t="s">
        <v>776</v>
      </c>
      <c r="E1440" t="str">
        <f t="shared" si="26"/>
        <v>2RR7</v>
      </c>
      <c r="F1440" s="218" t="s">
        <v>785</v>
      </c>
      <c r="G1440" s="460"/>
      <c r="H1440" s="218"/>
      <c r="I1440" s="218"/>
      <c r="J1440" s="218"/>
      <c r="K1440" s="218"/>
      <c r="L1440" s="218"/>
      <c r="M1440" s="218"/>
      <c r="N1440" s="344"/>
      <c r="O1440" s="344"/>
      <c r="P1440" s="344"/>
      <c r="Q1440" s="344"/>
      <c r="R1440" s="344"/>
      <c r="S1440" s="344"/>
    </row>
    <row r="1441" spans="3:19" ht="16.5" hidden="1" customHeight="1" x14ac:dyDescent="0.25">
      <c r="C1441">
        <v>2</v>
      </c>
      <c r="D1441" t="s">
        <v>778</v>
      </c>
      <c r="E1441" t="str">
        <f t="shared" si="26"/>
        <v>2RR8</v>
      </c>
      <c r="F1441" s="218" t="s">
        <v>787</v>
      </c>
      <c r="G1441" s="460"/>
      <c r="H1441" s="218"/>
      <c r="I1441" s="218"/>
      <c r="J1441" s="218"/>
      <c r="K1441" s="218"/>
      <c r="L1441" s="218"/>
      <c r="M1441" s="218"/>
      <c r="N1441" s="344"/>
      <c r="O1441" s="344"/>
      <c r="P1441" s="344"/>
      <c r="Q1441" s="344"/>
      <c r="R1441" s="344"/>
      <c r="S1441" s="344"/>
    </row>
    <row r="1442" spans="3:19" ht="16.5" hidden="1" customHeight="1" x14ac:dyDescent="0.25">
      <c r="C1442">
        <v>2</v>
      </c>
      <c r="D1442" t="s">
        <v>780</v>
      </c>
      <c r="E1442" t="str">
        <f t="shared" si="26"/>
        <v>2RRF</v>
      </c>
      <c r="F1442" s="218" t="s">
        <v>789</v>
      </c>
      <c r="G1442" s="460"/>
      <c r="H1442" s="218"/>
      <c r="I1442" s="218"/>
      <c r="J1442" s="218"/>
      <c r="K1442" s="218"/>
      <c r="L1442" s="218"/>
      <c r="M1442" s="218"/>
      <c r="N1442" s="344"/>
      <c r="O1442" s="344"/>
      <c r="P1442" s="344"/>
      <c r="Q1442" s="344"/>
      <c r="R1442" s="344"/>
      <c r="S1442" s="344"/>
    </row>
    <row r="1443" spans="3:19" ht="16.5" hidden="1" customHeight="1" x14ac:dyDescent="0.25">
      <c r="C1443">
        <v>2</v>
      </c>
      <c r="D1443" t="s">
        <v>782</v>
      </c>
      <c r="E1443" t="str">
        <f t="shared" si="26"/>
        <v>2RRJ</v>
      </c>
      <c r="F1443" s="218" t="s">
        <v>791</v>
      </c>
      <c r="G1443" s="460"/>
      <c r="H1443" s="218"/>
      <c r="I1443" s="218"/>
      <c r="J1443" s="218"/>
      <c r="K1443" s="218"/>
      <c r="L1443" s="218"/>
      <c r="M1443" s="218"/>
      <c r="N1443" s="344"/>
      <c r="O1443" s="344"/>
      <c r="P1443" s="344"/>
      <c r="Q1443" s="344"/>
      <c r="R1443" s="344"/>
      <c r="S1443" s="344"/>
    </row>
    <row r="1444" spans="3:19" ht="16.5" hidden="1" customHeight="1" x14ac:dyDescent="0.25">
      <c r="C1444">
        <v>2</v>
      </c>
      <c r="D1444" t="s">
        <v>784</v>
      </c>
      <c r="E1444" t="str">
        <f t="shared" si="26"/>
        <v>2RRK</v>
      </c>
      <c r="F1444" s="218" t="s">
        <v>793</v>
      </c>
      <c r="G1444" s="460"/>
      <c r="H1444" s="218"/>
      <c r="I1444" s="218"/>
      <c r="J1444" s="218"/>
      <c r="K1444" s="218"/>
      <c r="L1444" s="218"/>
      <c r="M1444" s="218"/>
      <c r="N1444" s="344"/>
      <c r="O1444" s="344"/>
      <c r="P1444" s="344"/>
      <c r="Q1444" s="344"/>
      <c r="R1444" s="344"/>
      <c r="S1444" s="344"/>
    </row>
    <row r="1445" spans="3:19" ht="16.5" hidden="1" customHeight="1" x14ac:dyDescent="0.25">
      <c r="C1445">
        <v>2</v>
      </c>
      <c r="D1445" t="s">
        <v>786</v>
      </c>
      <c r="E1445" t="str">
        <f t="shared" si="26"/>
        <v>2RRV</v>
      </c>
      <c r="F1445" s="218" t="s">
        <v>795</v>
      </c>
      <c r="G1445" s="460"/>
      <c r="H1445" s="218"/>
      <c r="I1445" s="218"/>
      <c r="J1445" s="218"/>
      <c r="K1445" s="218"/>
      <c r="L1445" s="218"/>
      <c r="M1445" s="218"/>
      <c r="N1445" s="344"/>
      <c r="O1445" s="344"/>
      <c r="P1445" s="344"/>
      <c r="Q1445" s="344"/>
      <c r="R1445" s="344"/>
      <c r="S1445" s="344"/>
    </row>
    <row r="1446" spans="3:19" ht="16.5" hidden="1" customHeight="1" x14ac:dyDescent="0.25">
      <c r="C1446">
        <v>2</v>
      </c>
      <c r="D1446" t="s">
        <v>788</v>
      </c>
      <c r="E1446" t="str">
        <f t="shared" si="26"/>
        <v>2RT3</v>
      </c>
      <c r="F1446" s="218" t="s">
        <v>797</v>
      </c>
      <c r="G1446" s="460"/>
      <c r="H1446" s="218"/>
      <c r="I1446" s="218"/>
      <c r="J1446" s="218"/>
      <c r="K1446" s="218"/>
      <c r="L1446" s="218"/>
      <c r="M1446" s="218"/>
      <c r="N1446" s="344"/>
      <c r="O1446" s="344"/>
      <c r="P1446" s="344"/>
      <c r="Q1446" s="344"/>
      <c r="R1446" s="344"/>
      <c r="S1446" s="344"/>
    </row>
    <row r="1447" spans="3:19" ht="16.5" hidden="1" customHeight="1" x14ac:dyDescent="0.25">
      <c r="C1447">
        <v>2</v>
      </c>
      <c r="D1447" t="s">
        <v>790</v>
      </c>
      <c r="E1447" t="str">
        <f t="shared" si="26"/>
        <v>2RTD</v>
      </c>
      <c r="F1447" s="218" t="s">
        <v>799</v>
      </c>
      <c r="G1447" s="460"/>
      <c r="H1447" s="218"/>
      <c r="I1447" s="218"/>
      <c r="J1447" s="218"/>
      <c r="K1447" s="218"/>
      <c r="L1447" s="218"/>
      <c r="M1447" s="218"/>
      <c r="N1447" s="344"/>
      <c r="O1447" s="344"/>
      <c r="P1447" s="344"/>
      <c r="Q1447" s="344"/>
      <c r="R1447" s="344"/>
      <c r="S1447" s="344"/>
    </row>
    <row r="1448" spans="3:19" ht="16.5" hidden="1" customHeight="1" x14ac:dyDescent="0.25">
      <c r="C1448">
        <v>2</v>
      </c>
      <c r="D1448" t="s">
        <v>792</v>
      </c>
      <c r="E1448" t="str">
        <f t="shared" si="26"/>
        <v>2RTE</v>
      </c>
      <c r="F1448" s="218" t="s">
        <v>801</v>
      </c>
      <c r="G1448" s="460"/>
      <c r="H1448" s="218"/>
      <c r="I1448" s="218"/>
      <c r="J1448" s="218"/>
      <c r="K1448" s="218"/>
      <c r="L1448" s="218"/>
      <c r="M1448" s="218"/>
      <c r="N1448" s="344"/>
      <c r="O1448" s="344"/>
      <c r="P1448" s="344"/>
      <c r="Q1448" s="344"/>
      <c r="R1448" s="344"/>
      <c r="S1448" s="344"/>
    </row>
    <row r="1449" spans="3:19" ht="16.5" hidden="1" customHeight="1" x14ac:dyDescent="0.25">
      <c r="C1449">
        <v>2</v>
      </c>
      <c r="D1449" t="s">
        <v>794</v>
      </c>
      <c r="E1449" t="str">
        <f t="shared" si="26"/>
        <v>2RTF</v>
      </c>
      <c r="F1449" s="218" t="s">
        <v>803</v>
      </c>
      <c r="G1449" s="460"/>
      <c r="H1449" s="218"/>
      <c r="I1449" s="218"/>
      <c r="J1449" s="218"/>
      <c r="K1449" s="218"/>
      <c r="L1449" s="218"/>
      <c r="M1449" s="218"/>
      <c r="N1449" s="344"/>
      <c r="O1449" s="344"/>
      <c r="P1449" s="344"/>
      <c r="Q1449" s="344"/>
      <c r="R1449" s="344"/>
      <c r="S1449" s="344"/>
    </row>
    <row r="1450" spans="3:19" ht="16.5" hidden="1" customHeight="1" x14ac:dyDescent="0.25">
      <c r="C1450">
        <v>2</v>
      </c>
      <c r="D1450" t="s">
        <v>796</v>
      </c>
      <c r="E1450" t="str">
        <f t="shared" si="26"/>
        <v>2RTG</v>
      </c>
      <c r="F1450" s="218" t="s">
        <v>805</v>
      </c>
      <c r="G1450" s="460"/>
      <c r="H1450" s="218"/>
      <c r="I1450" s="218"/>
      <c r="J1450" s="218"/>
      <c r="K1450" s="218"/>
      <c r="L1450" s="218"/>
      <c r="M1450" s="218"/>
      <c r="N1450" s="344"/>
      <c r="O1450" s="344"/>
      <c r="P1450" s="344"/>
      <c r="Q1450" s="344"/>
      <c r="R1450" s="344"/>
      <c r="S1450" s="344"/>
    </row>
    <row r="1451" spans="3:19" ht="16.5" hidden="1" customHeight="1" x14ac:dyDescent="0.25">
      <c r="C1451">
        <v>2</v>
      </c>
      <c r="D1451" t="s">
        <v>798</v>
      </c>
      <c r="E1451" t="str">
        <f t="shared" si="26"/>
        <v>2RTH</v>
      </c>
      <c r="F1451" s="218" t="s">
        <v>807</v>
      </c>
      <c r="G1451" s="460"/>
      <c r="H1451" s="218"/>
      <c r="I1451" s="218"/>
      <c r="J1451" s="218"/>
      <c r="K1451" s="218"/>
      <c r="L1451" s="218"/>
      <c r="M1451" s="218"/>
      <c r="N1451" s="344"/>
      <c r="O1451" s="344"/>
      <c r="P1451" s="344"/>
      <c r="Q1451" s="344"/>
      <c r="R1451" s="344"/>
      <c r="S1451" s="344"/>
    </row>
    <row r="1452" spans="3:19" ht="16.5" hidden="1" customHeight="1" x14ac:dyDescent="0.25">
      <c r="C1452">
        <v>2</v>
      </c>
      <c r="D1452" t="s">
        <v>800</v>
      </c>
      <c r="E1452" t="str">
        <f t="shared" si="26"/>
        <v>2RTK</v>
      </c>
      <c r="F1452" s="218" t="s">
        <v>809</v>
      </c>
      <c r="G1452" s="460"/>
      <c r="H1452" s="218"/>
      <c r="I1452" s="218"/>
      <c r="J1452" s="218"/>
      <c r="K1452" s="218"/>
      <c r="L1452" s="218"/>
      <c r="M1452" s="218"/>
      <c r="N1452" s="344"/>
      <c r="O1452" s="344"/>
      <c r="P1452" s="344"/>
      <c r="Q1452" s="344"/>
      <c r="R1452" s="344"/>
      <c r="S1452" s="344"/>
    </row>
    <row r="1453" spans="3:19" ht="16.5" hidden="1" customHeight="1" x14ac:dyDescent="0.25">
      <c r="C1453">
        <v>2</v>
      </c>
      <c r="D1453" t="s">
        <v>802</v>
      </c>
      <c r="E1453" t="str">
        <f t="shared" si="26"/>
        <v>2RTP</v>
      </c>
      <c r="F1453" s="218" t="s">
        <v>811</v>
      </c>
      <c r="G1453" s="460"/>
      <c r="H1453" s="218"/>
      <c r="I1453" s="218"/>
      <c r="J1453" s="218"/>
      <c r="K1453" s="218"/>
      <c r="L1453" s="218"/>
      <c r="M1453" s="218"/>
      <c r="N1453" s="344"/>
      <c r="O1453" s="344"/>
      <c r="P1453" s="344"/>
      <c r="Q1453" s="344"/>
      <c r="R1453" s="344"/>
      <c r="S1453" s="344"/>
    </row>
    <row r="1454" spans="3:19" ht="16.5" hidden="1" customHeight="1" x14ac:dyDescent="0.25">
      <c r="C1454">
        <v>2</v>
      </c>
      <c r="D1454" t="s">
        <v>804</v>
      </c>
      <c r="E1454" t="str">
        <f t="shared" si="26"/>
        <v>2RTR</v>
      </c>
      <c r="F1454" s="218" t="s">
        <v>813</v>
      </c>
      <c r="G1454" s="460"/>
      <c r="H1454" s="218"/>
      <c r="I1454" s="218"/>
      <c r="J1454" s="218"/>
      <c r="K1454" s="218"/>
      <c r="L1454" s="218"/>
      <c r="M1454" s="218"/>
      <c r="N1454" s="344"/>
      <c r="O1454" s="344"/>
      <c r="P1454" s="344"/>
      <c r="Q1454" s="344"/>
      <c r="R1454" s="344"/>
      <c r="S1454" s="344"/>
    </row>
    <row r="1455" spans="3:19" ht="16.5" hidden="1" customHeight="1" x14ac:dyDescent="0.25">
      <c r="C1455">
        <v>2</v>
      </c>
      <c r="D1455" t="s">
        <v>806</v>
      </c>
      <c r="E1455" t="str">
        <f t="shared" si="26"/>
        <v>2RTX</v>
      </c>
      <c r="F1455" s="218" t="s">
        <v>815</v>
      </c>
      <c r="G1455" s="460"/>
      <c r="H1455" s="218"/>
      <c r="I1455" s="218"/>
      <c r="J1455" s="218"/>
      <c r="K1455" s="218"/>
      <c r="L1455" s="218"/>
      <c r="M1455" s="218"/>
      <c r="N1455" s="344"/>
      <c r="O1455" s="344"/>
      <c r="P1455" s="344"/>
      <c r="Q1455" s="344"/>
      <c r="R1455" s="344"/>
      <c r="S1455" s="344"/>
    </row>
    <row r="1456" spans="3:19" ht="16.5" hidden="1" customHeight="1" x14ac:dyDescent="0.25">
      <c r="C1456">
        <v>2</v>
      </c>
      <c r="D1456" t="s">
        <v>808</v>
      </c>
      <c r="E1456" t="str">
        <f t="shared" si="26"/>
        <v>2RV8</v>
      </c>
      <c r="F1456" s="218" t="s">
        <v>817</v>
      </c>
      <c r="G1456" s="460"/>
      <c r="H1456" s="218"/>
      <c r="I1456" s="218"/>
      <c r="J1456" s="218"/>
      <c r="K1456" s="218"/>
      <c r="L1456" s="218"/>
      <c r="M1456" s="218"/>
      <c r="N1456" s="344"/>
      <c r="O1456" s="344"/>
      <c r="P1456" s="344"/>
      <c r="Q1456" s="344"/>
      <c r="R1456" s="344"/>
      <c r="S1456" s="344"/>
    </row>
    <row r="1457" spans="3:19" ht="16.5" hidden="1" customHeight="1" x14ac:dyDescent="0.25">
      <c r="C1457">
        <v>2</v>
      </c>
      <c r="D1457" t="s">
        <v>810</v>
      </c>
      <c r="E1457" t="str">
        <f t="shared" si="26"/>
        <v>2RVJ</v>
      </c>
      <c r="F1457" s="218" t="s">
        <v>819</v>
      </c>
      <c r="G1457" s="460"/>
      <c r="H1457" s="218"/>
      <c r="I1457" s="218"/>
      <c r="J1457" s="218"/>
      <c r="K1457" s="218"/>
      <c r="L1457" s="218"/>
      <c r="M1457" s="218"/>
      <c r="N1457" s="344"/>
      <c r="O1457" s="344"/>
      <c r="P1457" s="344"/>
      <c r="Q1457" s="344"/>
      <c r="R1457" s="344"/>
      <c r="S1457" s="344"/>
    </row>
    <row r="1458" spans="3:19" ht="16.5" hidden="1" customHeight="1" x14ac:dyDescent="0.25">
      <c r="C1458">
        <v>2</v>
      </c>
      <c r="D1458" t="s">
        <v>812</v>
      </c>
      <c r="E1458" t="str">
        <f t="shared" si="26"/>
        <v>2RVL</v>
      </c>
      <c r="F1458" s="218" t="s">
        <v>821</v>
      </c>
      <c r="G1458" s="460"/>
      <c r="H1458" s="218"/>
      <c r="I1458" s="218"/>
      <c r="J1458" s="218"/>
      <c r="K1458" s="218"/>
      <c r="L1458" s="218"/>
      <c r="M1458" s="218"/>
      <c r="N1458" s="344"/>
      <c r="O1458" s="344"/>
      <c r="P1458" s="344"/>
      <c r="Q1458" s="344"/>
      <c r="R1458" s="344"/>
      <c r="S1458" s="344"/>
    </row>
    <row r="1459" spans="3:19" ht="16.5" hidden="1" customHeight="1" x14ac:dyDescent="0.25">
      <c r="C1459">
        <v>2</v>
      </c>
      <c r="D1459" t="s">
        <v>814</v>
      </c>
      <c r="E1459" t="str">
        <f t="shared" si="26"/>
        <v>2RVR</v>
      </c>
      <c r="F1459" s="218" t="s">
        <v>823</v>
      </c>
      <c r="G1459" s="460"/>
      <c r="H1459" s="218"/>
      <c r="I1459" s="218"/>
      <c r="J1459" s="218"/>
      <c r="K1459" s="218"/>
      <c r="L1459" s="218"/>
      <c r="M1459" s="218"/>
      <c r="N1459" s="344"/>
      <c r="O1459" s="344"/>
      <c r="P1459" s="344"/>
      <c r="Q1459" s="344"/>
      <c r="R1459" s="344"/>
      <c r="S1459" s="344"/>
    </row>
    <row r="1460" spans="3:19" ht="16.5" hidden="1" customHeight="1" x14ac:dyDescent="0.25">
      <c r="C1460">
        <v>2</v>
      </c>
      <c r="D1460" t="s">
        <v>816</v>
      </c>
      <c r="E1460" t="str">
        <f t="shared" si="26"/>
        <v>2RVV</v>
      </c>
      <c r="F1460" s="218" t="s">
        <v>825</v>
      </c>
      <c r="G1460" s="460"/>
      <c r="H1460" s="218"/>
      <c r="I1460" s="218"/>
      <c r="J1460" s="218"/>
      <c r="K1460" s="218"/>
      <c r="L1460" s="218"/>
      <c r="M1460" s="218"/>
      <c r="N1460" s="344"/>
      <c r="O1460" s="344"/>
      <c r="P1460" s="344"/>
      <c r="Q1460" s="344"/>
      <c r="R1460" s="344"/>
      <c r="S1460" s="344"/>
    </row>
    <row r="1461" spans="3:19" ht="16.5" hidden="1" customHeight="1" x14ac:dyDescent="0.25">
      <c r="C1461">
        <v>2</v>
      </c>
      <c r="D1461" t="s">
        <v>818</v>
      </c>
      <c r="E1461" t="str">
        <f t="shared" si="26"/>
        <v>2RVW</v>
      </c>
      <c r="F1461" s="218" t="s">
        <v>827</v>
      </c>
      <c r="G1461" s="460"/>
      <c r="H1461" s="218"/>
      <c r="I1461" s="218"/>
      <c r="J1461" s="218"/>
      <c r="K1461" s="218"/>
      <c r="L1461" s="218"/>
      <c r="M1461" s="218"/>
      <c r="N1461" s="344"/>
      <c r="O1461" s="344"/>
      <c r="P1461" s="344"/>
      <c r="Q1461" s="344"/>
      <c r="R1461" s="344"/>
      <c r="S1461" s="344"/>
    </row>
    <row r="1462" spans="3:19" ht="16.5" hidden="1" customHeight="1" x14ac:dyDescent="0.25">
      <c r="C1462">
        <v>2</v>
      </c>
      <c r="D1462" t="s">
        <v>820</v>
      </c>
      <c r="E1462" t="str">
        <f t="shared" si="26"/>
        <v>2RVY</v>
      </c>
      <c r="F1462" s="218" t="s">
        <v>829</v>
      </c>
      <c r="G1462" s="460"/>
      <c r="H1462" s="218"/>
      <c r="I1462" s="218"/>
      <c r="J1462" s="218"/>
      <c r="K1462" s="218"/>
      <c r="L1462" s="218"/>
      <c r="M1462" s="218"/>
      <c r="N1462" s="344"/>
      <c r="O1462" s="344"/>
      <c r="P1462" s="344"/>
      <c r="Q1462" s="344"/>
      <c r="R1462" s="344"/>
      <c r="S1462" s="344"/>
    </row>
    <row r="1463" spans="3:19" ht="16.5" hidden="1" customHeight="1" x14ac:dyDescent="0.25">
      <c r="C1463">
        <v>2</v>
      </c>
      <c r="D1463" t="s">
        <v>822</v>
      </c>
      <c r="E1463" t="str">
        <f t="shared" si="26"/>
        <v>2RW3</v>
      </c>
      <c r="F1463" s="218" t="s">
        <v>831</v>
      </c>
      <c r="G1463" s="460"/>
      <c r="H1463" s="218"/>
      <c r="I1463" s="218"/>
      <c r="J1463" s="218"/>
      <c r="K1463" s="218"/>
      <c r="L1463" s="218"/>
      <c r="M1463" s="218"/>
      <c r="N1463" s="344"/>
      <c r="O1463" s="344"/>
      <c r="P1463" s="344"/>
      <c r="Q1463" s="344"/>
      <c r="R1463" s="344"/>
      <c r="S1463" s="344"/>
    </row>
    <row r="1464" spans="3:19" ht="16.5" hidden="1" customHeight="1" x14ac:dyDescent="0.25">
      <c r="C1464">
        <v>2</v>
      </c>
      <c r="D1464" t="s">
        <v>824</v>
      </c>
      <c r="E1464" t="str">
        <f t="shared" si="26"/>
        <v>2RW6</v>
      </c>
      <c r="F1464" s="218" t="s">
        <v>833</v>
      </c>
      <c r="G1464" s="460"/>
      <c r="H1464" s="218"/>
      <c r="I1464" s="218"/>
      <c r="J1464" s="218"/>
      <c r="K1464" s="218"/>
      <c r="L1464" s="218"/>
      <c r="M1464" s="218"/>
      <c r="N1464" s="344"/>
      <c r="O1464" s="344"/>
      <c r="P1464" s="344"/>
      <c r="Q1464" s="344"/>
      <c r="R1464" s="344"/>
      <c r="S1464" s="344"/>
    </row>
    <row r="1465" spans="3:19" ht="16.5" hidden="1" customHeight="1" x14ac:dyDescent="0.25">
      <c r="C1465">
        <v>2</v>
      </c>
      <c r="D1465" t="s">
        <v>826</v>
      </c>
      <c r="E1465" t="str">
        <f t="shared" si="26"/>
        <v>2RWA</v>
      </c>
      <c r="F1465" s="218" t="s">
        <v>835</v>
      </c>
      <c r="G1465" s="460"/>
      <c r="H1465" s="218"/>
      <c r="I1465" s="218"/>
      <c r="J1465" s="218"/>
      <c r="K1465" s="218"/>
      <c r="L1465" s="218"/>
      <c r="M1465" s="218"/>
      <c r="N1465" s="344"/>
      <c r="O1465" s="344"/>
      <c r="P1465" s="344"/>
      <c r="Q1465" s="344"/>
      <c r="R1465" s="344"/>
      <c r="S1465" s="344"/>
    </row>
    <row r="1466" spans="3:19" ht="16.5" hidden="1" customHeight="1" x14ac:dyDescent="0.25">
      <c r="C1466">
        <v>2</v>
      </c>
      <c r="D1466" t="s">
        <v>828</v>
      </c>
      <c r="E1466" t="str">
        <f t="shared" si="26"/>
        <v>2RWD</v>
      </c>
      <c r="F1466" s="218" t="s">
        <v>837</v>
      </c>
      <c r="G1466" s="460"/>
      <c r="H1466" s="218"/>
      <c r="I1466" s="218"/>
      <c r="J1466" s="218"/>
      <c r="K1466" s="218"/>
      <c r="L1466" s="218"/>
      <c r="M1466" s="218"/>
      <c r="N1466" s="344"/>
      <c r="O1466" s="344"/>
      <c r="P1466" s="344"/>
      <c r="Q1466" s="344"/>
      <c r="R1466" s="344"/>
      <c r="S1466" s="344"/>
    </row>
    <row r="1467" spans="3:19" ht="16.5" hidden="1" customHeight="1" x14ac:dyDescent="0.25">
      <c r="C1467">
        <v>2</v>
      </c>
      <c r="D1467" t="s">
        <v>830</v>
      </c>
      <c r="E1467" t="str">
        <f t="shared" si="26"/>
        <v>2RWE</v>
      </c>
      <c r="F1467" s="218" t="s">
        <v>839</v>
      </c>
      <c r="G1467" s="460"/>
      <c r="H1467" s="218"/>
      <c r="I1467" s="218"/>
      <c r="J1467" s="218"/>
      <c r="K1467" s="218"/>
      <c r="L1467" s="218"/>
      <c r="M1467" s="218"/>
      <c r="N1467" s="344"/>
      <c r="O1467" s="344"/>
      <c r="P1467" s="344"/>
      <c r="Q1467" s="344"/>
      <c r="R1467" s="344"/>
      <c r="S1467" s="344"/>
    </row>
    <row r="1468" spans="3:19" ht="16.5" hidden="1" customHeight="1" x14ac:dyDescent="0.25">
      <c r="C1468">
        <v>2</v>
      </c>
      <c r="D1468" t="s">
        <v>832</v>
      </c>
      <c r="E1468" t="str">
        <f t="shared" si="26"/>
        <v>2RWF</v>
      </c>
      <c r="F1468" s="218" t="s">
        <v>841</v>
      </c>
      <c r="G1468" s="460"/>
      <c r="H1468" s="218"/>
      <c r="I1468" s="218"/>
      <c r="J1468" s="218"/>
      <c r="K1468" s="218"/>
      <c r="L1468" s="218"/>
      <c r="M1468" s="218"/>
      <c r="N1468" s="344"/>
      <c r="O1468" s="344"/>
      <c r="P1468" s="344"/>
      <c r="Q1468" s="344"/>
      <c r="R1468" s="344"/>
      <c r="S1468" s="344"/>
    </row>
    <row r="1469" spans="3:19" ht="16.5" hidden="1" customHeight="1" x14ac:dyDescent="0.25">
      <c r="C1469">
        <v>2</v>
      </c>
      <c r="D1469" t="s">
        <v>834</v>
      </c>
      <c r="E1469" t="str">
        <f t="shared" si="26"/>
        <v>2RWG</v>
      </c>
      <c r="F1469" s="218" t="s">
        <v>843</v>
      </c>
      <c r="G1469" s="460"/>
      <c r="H1469" s="218"/>
      <c r="I1469" s="218"/>
      <c r="J1469" s="218"/>
      <c r="K1469" s="218"/>
      <c r="L1469" s="218"/>
      <c r="M1469" s="218"/>
      <c r="N1469" s="344"/>
      <c r="O1469" s="344"/>
      <c r="P1469" s="344"/>
      <c r="Q1469" s="344"/>
      <c r="R1469" s="344"/>
      <c r="S1469" s="344"/>
    </row>
    <row r="1470" spans="3:19" ht="16.5" customHeight="1" x14ac:dyDescent="0.25">
      <c r="C1470">
        <v>2</v>
      </c>
      <c r="D1470" t="s">
        <v>836</v>
      </c>
      <c r="E1470" t="str">
        <f t="shared" si="26"/>
        <v>2RWH</v>
      </c>
      <c r="F1470" s="218" t="s">
        <v>845</v>
      </c>
      <c r="G1470" s="460"/>
      <c r="H1470" s="218">
        <v>2</v>
      </c>
      <c r="I1470" s="218">
        <v>2</v>
      </c>
      <c r="J1470" s="218">
        <v>2</v>
      </c>
      <c r="K1470" s="218">
        <v>2</v>
      </c>
      <c r="L1470" s="218">
        <v>2</v>
      </c>
      <c r="M1470" s="218">
        <v>2</v>
      </c>
      <c r="N1470" s="344">
        <v>2</v>
      </c>
      <c r="O1470" s="344">
        <v>3</v>
      </c>
      <c r="P1470" s="344">
        <v>2</v>
      </c>
      <c r="Q1470" s="344">
        <v>2</v>
      </c>
      <c r="R1470" s="344">
        <v>2</v>
      </c>
      <c r="S1470" s="344">
        <v>2</v>
      </c>
    </row>
    <row r="1471" spans="3:19" ht="16.5" hidden="1" customHeight="1" x14ac:dyDescent="0.25">
      <c r="C1471">
        <v>2</v>
      </c>
      <c r="D1471" t="s">
        <v>838</v>
      </c>
      <c r="E1471" t="str">
        <f t="shared" si="26"/>
        <v>2RWJ</v>
      </c>
      <c r="F1471" s="218" t="s">
        <v>847</v>
      </c>
      <c r="G1471" s="460"/>
      <c r="H1471" s="218"/>
      <c r="I1471" s="218"/>
      <c r="J1471" s="218"/>
      <c r="K1471" s="218"/>
      <c r="L1471" s="218"/>
      <c r="M1471" s="218"/>
      <c r="N1471" s="344"/>
      <c r="O1471" s="344"/>
      <c r="P1471" s="344"/>
      <c r="Q1471" s="344"/>
      <c r="R1471" s="344"/>
      <c r="S1471" s="344"/>
    </row>
    <row r="1472" spans="3:19" ht="16.5" hidden="1" customHeight="1" x14ac:dyDescent="0.25">
      <c r="C1472">
        <v>2</v>
      </c>
      <c r="D1472" t="s">
        <v>840</v>
      </c>
      <c r="E1472" t="str">
        <f t="shared" si="26"/>
        <v>2RWP</v>
      </c>
      <c r="F1472" s="218" t="s">
        <v>849</v>
      </c>
      <c r="G1472" s="460"/>
      <c r="H1472" s="218"/>
      <c r="I1472" s="218"/>
      <c r="J1472" s="218"/>
      <c r="K1472" s="218"/>
      <c r="L1472" s="218"/>
      <c r="M1472" s="218"/>
      <c r="N1472" s="344"/>
      <c r="O1472" s="344"/>
      <c r="P1472" s="344"/>
      <c r="Q1472" s="344"/>
      <c r="R1472" s="344"/>
      <c r="S1472" s="344"/>
    </row>
    <row r="1473" spans="3:19" ht="16.5" hidden="1" customHeight="1" x14ac:dyDescent="0.25">
      <c r="C1473">
        <v>2</v>
      </c>
      <c r="D1473" t="s">
        <v>842</v>
      </c>
      <c r="E1473" t="str">
        <f t="shared" si="26"/>
        <v>2RWW</v>
      </c>
      <c r="F1473" s="218" t="s">
        <v>851</v>
      </c>
      <c r="G1473" s="460"/>
      <c r="H1473" s="218"/>
      <c r="I1473" s="218"/>
      <c r="J1473" s="218"/>
      <c r="K1473" s="218"/>
      <c r="L1473" s="218"/>
      <c r="M1473" s="218"/>
      <c r="N1473" s="344"/>
      <c r="O1473" s="344"/>
      <c r="P1473" s="344"/>
      <c r="Q1473" s="344"/>
      <c r="R1473" s="344"/>
      <c r="S1473" s="344"/>
    </row>
    <row r="1474" spans="3:19" ht="16.5" hidden="1" customHeight="1" x14ac:dyDescent="0.25">
      <c r="C1474">
        <v>2</v>
      </c>
      <c r="D1474" t="s">
        <v>844</v>
      </c>
      <c r="E1474" t="str">
        <f t="shared" si="26"/>
        <v>2RWY</v>
      </c>
      <c r="F1474" s="218" t="s">
        <v>853</v>
      </c>
      <c r="G1474" s="460"/>
      <c r="H1474" s="218"/>
      <c r="I1474" s="218"/>
      <c r="J1474" s="218"/>
      <c r="K1474" s="218"/>
      <c r="L1474" s="218"/>
      <c r="M1474" s="218"/>
      <c r="N1474" s="344"/>
      <c r="O1474" s="344"/>
      <c r="P1474" s="344"/>
      <c r="Q1474" s="344"/>
      <c r="R1474" s="344"/>
      <c r="S1474" s="344"/>
    </row>
    <row r="1475" spans="3:19" ht="16.5" hidden="1" customHeight="1" x14ac:dyDescent="0.25">
      <c r="C1475">
        <v>2</v>
      </c>
      <c r="D1475" t="s">
        <v>846</v>
      </c>
      <c r="E1475" t="str">
        <f t="shared" si="26"/>
        <v>2RX1</v>
      </c>
      <c r="F1475" s="218" t="s">
        <v>855</v>
      </c>
      <c r="G1475" s="460"/>
      <c r="H1475" s="218"/>
      <c r="I1475" s="218"/>
      <c r="J1475" s="218"/>
      <c r="K1475" s="218"/>
      <c r="L1475" s="218"/>
      <c r="M1475" s="218"/>
      <c r="N1475" s="344"/>
      <c r="O1475" s="344"/>
      <c r="P1475" s="344"/>
      <c r="Q1475" s="344"/>
      <c r="R1475" s="344"/>
      <c r="S1475" s="344"/>
    </row>
    <row r="1476" spans="3:19" ht="16.5" hidden="1" customHeight="1" x14ac:dyDescent="0.25">
      <c r="C1476">
        <v>2</v>
      </c>
      <c r="D1476" t="s">
        <v>848</v>
      </c>
      <c r="E1476" t="str">
        <f t="shared" si="26"/>
        <v>2RXC</v>
      </c>
      <c r="F1476" s="218" t="s">
        <v>857</v>
      </c>
      <c r="G1476" s="460"/>
      <c r="H1476" s="218"/>
      <c r="I1476" s="218"/>
      <c r="J1476" s="218"/>
      <c r="K1476" s="218"/>
      <c r="L1476" s="218"/>
      <c r="M1476" s="218"/>
      <c r="N1476" s="344"/>
      <c r="O1476" s="344"/>
      <c r="P1476" s="344"/>
      <c r="Q1476" s="344"/>
      <c r="R1476" s="344"/>
      <c r="S1476" s="344"/>
    </row>
    <row r="1477" spans="3:19" ht="16.5" hidden="1" customHeight="1" x14ac:dyDescent="0.25">
      <c r="C1477">
        <v>2</v>
      </c>
      <c r="D1477" t="s">
        <v>850</v>
      </c>
      <c r="E1477" t="str">
        <f t="shared" si="26"/>
        <v>2RXF</v>
      </c>
      <c r="F1477" s="218" t="s">
        <v>859</v>
      </c>
      <c r="G1477" s="460"/>
      <c r="H1477" s="218"/>
      <c r="I1477" s="218"/>
      <c r="J1477" s="218"/>
      <c r="K1477" s="218"/>
      <c r="L1477" s="218"/>
      <c r="M1477" s="218"/>
      <c r="N1477" s="344"/>
      <c r="O1477" s="344"/>
      <c r="P1477" s="344"/>
      <c r="Q1477" s="344"/>
      <c r="R1477" s="344"/>
      <c r="S1477" s="344"/>
    </row>
    <row r="1478" spans="3:19" ht="16.5" hidden="1" customHeight="1" x14ac:dyDescent="0.25">
      <c r="C1478">
        <v>2</v>
      </c>
      <c r="D1478" t="s">
        <v>852</v>
      </c>
      <c r="E1478" t="str">
        <f t="shared" si="26"/>
        <v>2RXH</v>
      </c>
      <c r="F1478" s="218" t="s">
        <v>861</v>
      </c>
      <c r="G1478" s="460"/>
      <c r="H1478" s="218"/>
      <c r="I1478" s="218"/>
      <c r="J1478" s="218"/>
      <c r="K1478" s="218"/>
      <c r="L1478" s="218"/>
      <c r="M1478" s="218"/>
      <c r="N1478" s="344"/>
      <c r="O1478" s="344"/>
      <c r="P1478" s="344"/>
      <c r="Q1478" s="344"/>
      <c r="R1478" s="344"/>
      <c r="S1478" s="344"/>
    </row>
    <row r="1479" spans="3:19" ht="16.5" hidden="1" customHeight="1" x14ac:dyDescent="0.25">
      <c r="C1479">
        <v>2</v>
      </c>
      <c r="D1479" t="s">
        <v>854</v>
      </c>
      <c r="E1479" t="str">
        <f t="shared" si="26"/>
        <v>2RXK</v>
      </c>
      <c r="F1479" s="218" t="s">
        <v>863</v>
      </c>
      <c r="G1479" s="460"/>
      <c r="H1479" s="218"/>
      <c r="I1479" s="218"/>
      <c r="J1479" s="218"/>
      <c r="K1479" s="218"/>
      <c r="L1479" s="218"/>
      <c r="M1479" s="218"/>
      <c r="N1479" s="344"/>
      <c r="O1479" s="344"/>
      <c r="P1479" s="344"/>
      <c r="Q1479" s="344"/>
      <c r="R1479" s="344"/>
      <c r="S1479" s="344"/>
    </row>
    <row r="1480" spans="3:19" ht="16.5" hidden="1" customHeight="1" x14ac:dyDescent="0.25">
      <c r="C1480">
        <v>2</v>
      </c>
      <c r="D1480" t="s">
        <v>856</v>
      </c>
      <c r="E1480" t="str">
        <f t="shared" si="26"/>
        <v>2RXL</v>
      </c>
      <c r="F1480" s="218" t="s">
        <v>865</v>
      </c>
      <c r="G1480" s="460"/>
      <c r="H1480" s="218"/>
      <c r="I1480" s="218"/>
      <c r="J1480" s="218"/>
      <c r="K1480" s="218"/>
      <c r="L1480" s="218"/>
      <c r="M1480" s="218"/>
      <c r="N1480" s="344"/>
      <c r="O1480" s="344"/>
      <c r="P1480" s="344"/>
      <c r="Q1480" s="344"/>
      <c r="R1480" s="344"/>
      <c r="S1480" s="344"/>
    </row>
    <row r="1481" spans="3:19" ht="16.5" hidden="1" customHeight="1" x14ac:dyDescent="0.25">
      <c r="C1481">
        <v>2</v>
      </c>
      <c r="D1481" t="s">
        <v>858</v>
      </c>
      <c r="E1481" t="str">
        <f t="shared" si="26"/>
        <v>2RXN</v>
      </c>
      <c r="F1481" s="218" t="s">
        <v>867</v>
      </c>
      <c r="G1481" s="460"/>
      <c r="H1481" s="218"/>
      <c r="I1481" s="218"/>
      <c r="J1481" s="218"/>
      <c r="K1481" s="218"/>
      <c r="L1481" s="218"/>
      <c r="M1481" s="218"/>
      <c r="N1481" s="344"/>
      <c r="O1481" s="344"/>
      <c r="P1481" s="344"/>
      <c r="Q1481" s="344"/>
      <c r="R1481" s="344"/>
      <c r="S1481" s="344"/>
    </row>
    <row r="1482" spans="3:19" ht="16.5" hidden="1" customHeight="1" x14ac:dyDescent="0.25">
      <c r="C1482">
        <v>2</v>
      </c>
      <c r="D1482" t="s">
        <v>860</v>
      </c>
      <c r="E1482" t="str">
        <f t="shared" si="26"/>
        <v>2RXP</v>
      </c>
      <c r="F1482" s="218" t="s">
        <v>869</v>
      </c>
      <c r="G1482" s="460"/>
      <c r="H1482" s="218"/>
      <c r="I1482" s="218"/>
      <c r="J1482" s="218"/>
      <c r="K1482" s="218"/>
      <c r="L1482" s="218"/>
      <c r="M1482" s="218"/>
      <c r="N1482" s="344"/>
      <c r="O1482" s="344"/>
      <c r="P1482" s="344"/>
      <c r="Q1482" s="344"/>
      <c r="R1482" s="344"/>
      <c r="S1482" s="344"/>
    </row>
    <row r="1483" spans="3:19" ht="16.5" hidden="1" customHeight="1" x14ac:dyDescent="0.25">
      <c r="C1483">
        <v>2</v>
      </c>
      <c r="D1483" t="s">
        <v>862</v>
      </c>
      <c r="E1483" t="str">
        <f t="shared" ref="E1483:E1489" si="27">C1483&amp;D1483</f>
        <v>2RXQ</v>
      </c>
      <c r="F1483" s="218" t="s">
        <v>871</v>
      </c>
      <c r="G1483" s="460"/>
      <c r="H1483" s="218"/>
      <c r="I1483" s="218"/>
      <c r="J1483" s="218"/>
      <c r="K1483" s="218"/>
      <c r="L1483" s="218"/>
      <c r="M1483" s="218"/>
      <c r="N1483" s="344"/>
      <c r="O1483" s="344"/>
      <c r="P1483" s="344"/>
      <c r="Q1483" s="344"/>
      <c r="R1483" s="344"/>
      <c r="S1483" s="344"/>
    </row>
    <row r="1484" spans="3:19" ht="16.5" hidden="1" customHeight="1" x14ac:dyDescent="0.25">
      <c r="C1484">
        <v>2</v>
      </c>
      <c r="D1484" t="s">
        <v>864</v>
      </c>
      <c r="E1484" t="str">
        <f t="shared" si="27"/>
        <v>2RXR</v>
      </c>
      <c r="F1484" s="218" t="s">
        <v>873</v>
      </c>
      <c r="G1484" s="460"/>
      <c r="H1484" s="218"/>
      <c r="I1484" s="218"/>
      <c r="J1484" s="218"/>
      <c r="K1484" s="218"/>
      <c r="L1484" s="218"/>
      <c r="M1484" s="218"/>
      <c r="N1484" s="344"/>
      <c r="O1484" s="344"/>
      <c r="P1484" s="344"/>
      <c r="Q1484" s="344"/>
      <c r="R1484" s="344"/>
      <c r="S1484" s="344"/>
    </row>
    <row r="1485" spans="3:19" ht="16.5" hidden="1" customHeight="1" x14ac:dyDescent="0.25">
      <c r="C1485">
        <v>2</v>
      </c>
      <c r="D1485" t="s">
        <v>866</v>
      </c>
      <c r="E1485" t="str">
        <f t="shared" si="27"/>
        <v>2RXW</v>
      </c>
      <c r="F1485" s="218" t="s">
        <v>875</v>
      </c>
      <c r="G1485" s="460"/>
      <c r="H1485" s="218"/>
      <c r="I1485" s="218"/>
      <c r="J1485" s="218"/>
      <c r="K1485" s="218"/>
      <c r="L1485" s="218"/>
      <c r="M1485" s="218"/>
      <c r="N1485" s="344"/>
      <c r="O1485" s="344"/>
      <c r="P1485" s="344"/>
      <c r="Q1485" s="344"/>
      <c r="R1485" s="344"/>
      <c r="S1485" s="344"/>
    </row>
    <row r="1486" spans="3:19" ht="16.5" hidden="1" customHeight="1" x14ac:dyDescent="0.25">
      <c r="C1486">
        <v>2</v>
      </c>
      <c r="D1486" t="s">
        <v>868</v>
      </c>
      <c r="E1486" t="str">
        <f t="shared" si="27"/>
        <v>2RYH</v>
      </c>
      <c r="F1486" s="218" t="s">
        <v>876</v>
      </c>
      <c r="G1486" s="460"/>
      <c r="H1486" s="218"/>
      <c r="I1486" s="218"/>
      <c r="J1486" s="218"/>
      <c r="K1486" s="218"/>
      <c r="L1486" s="218"/>
      <c r="M1486" s="218"/>
      <c r="N1486" s="344"/>
      <c r="O1486" s="344"/>
      <c r="P1486" s="344"/>
      <c r="Q1486" s="344"/>
      <c r="R1486" s="344"/>
      <c r="S1486" s="344"/>
    </row>
    <row r="1487" spans="3:19" ht="16.5" hidden="1" customHeight="1" x14ac:dyDescent="0.25">
      <c r="C1487">
        <v>2</v>
      </c>
      <c r="D1487" t="s">
        <v>870</v>
      </c>
      <c r="E1487" t="str">
        <f t="shared" si="27"/>
        <v>2RYJ</v>
      </c>
      <c r="F1487" s="218" t="s">
        <v>877</v>
      </c>
      <c r="G1487" s="460"/>
      <c r="H1487" s="218"/>
      <c r="I1487" s="218"/>
      <c r="J1487" s="218"/>
      <c r="K1487" s="218"/>
      <c r="L1487" s="218"/>
      <c r="M1487" s="218"/>
      <c r="N1487" s="344"/>
      <c r="O1487" s="344"/>
      <c r="P1487" s="344"/>
      <c r="Q1487" s="344"/>
      <c r="R1487" s="344"/>
      <c r="S1487" s="344"/>
    </row>
    <row r="1488" spans="3:19" ht="16.5" hidden="1" customHeight="1" x14ac:dyDescent="0.25">
      <c r="C1488">
        <v>2</v>
      </c>
      <c r="D1488" t="s">
        <v>872</v>
      </c>
      <c r="E1488" t="str">
        <f t="shared" si="27"/>
        <v>2RYQ</v>
      </c>
      <c r="F1488" s="218" t="s">
        <v>878</v>
      </c>
      <c r="G1488" s="460"/>
      <c r="H1488" s="218"/>
      <c r="I1488" s="218"/>
      <c r="J1488" s="218"/>
      <c r="K1488" s="218"/>
      <c r="L1488" s="218"/>
      <c r="M1488" s="218"/>
      <c r="N1488" s="344"/>
      <c r="O1488" s="344"/>
      <c r="P1488" s="344"/>
      <c r="Q1488" s="344"/>
      <c r="R1488" s="344"/>
      <c r="S1488" s="344"/>
    </row>
    <row r="1489" spans="3:19" ht="16.5" hidden="1" customHeight="1" x14ac:dyDescent="0.25">
      <c r="C1489">
        <v>2</v>
      </c>
      <c r="D1489" t="s">
        <v>874</v>
      </c>
      <c r="E1489" t="str">
        <f t="shared" si="27"/>
        <v>2RYR</v>
      </c>
      <c r="F1489" s="218" t="s">
        <v>879</v>
      </c>
      <c r="G1489" s="460"/>
      <c r="H1489" s="218"/>
      <c r="I1489" s="218"/>
      <c r="J1489" s="218"/>
      <c r="K1489" s="218"/>
      <c r="L1489" s="218"/>
      <c r="M1489" s="218"/>
      <c r="N1489" s="344"/>
      <c r="O1489" s="344"/>
      <c r="P1489" s="344"/>
      <c r="Q1489" s="344"/>
      <c r="R1489" s="344"/>
      <c r="S1489" s="344"/>
    </row>
    <row r="1490" spans="3:19" ht="16.5" hidden="1" customHeight="1" x14ac:dyDescent="0.25">
      <c r="F1490" s="218" t="s">
        <v>880</v>
      </c>
      <c r="G1490" s="460"/>
      <c r="H1490" s="218"/>
      <c r="I1490" s="218"/>
      <c r="J1490" s="218"/>
      <c r="K1490" s="218"/>
      <c r="L1490" s="218"/>
      <c r="M1490" s="218"/>
      <c r="N1490" s="344"/>
      <c r="O1490" s="344"/>
      <c r="P1490" s="344"/>
      <c r="Q1490" s="344"/>
      <c r="R1490" s="344"/>
      <c r="S1490" s="344"/>
    </row>
    <row r="1491" spans="3:19" ht="16.5" hidden="1" customHeight="1" x14ac:dyDescent="0.25">
      <c r="F1491" s="218" t="s">
        <v>881</v>
      </c>
      <c r="G1491" s="460"/>
      <c r="H1491" s="218"/>
      <c r="I1491" s="218"/>
      <c r="J1491" s="218"/>
      <c r="K1491" s="218"/>
      <c r="L1491" s="218"/>
      <c r="M1491" s="218"/>
      <c r="N1491" s="344"/>
      <c r="O1491" s="344"/>
      <c r="P1491" s="344"/>
      <c r="Q1491" s="344"/>
      <c r="R1491" s="344"/>
      <c r="S1491" s="344"/>
    </row>
    <row r="1492" spans="3:19" ht="16.5" hidden="1" customHeight="1" x14ac:dyDescent="0.25">
      <c r="F1492" s="218" t="s">
        <v>882</v>
      </c>
      <c r="G1492" s="460"/>
      <c r="H1492" s="218"/>
      <c r="I1492" s="218"/>
      <c r="J1492" s="218"/>
      <c r="K1492" s="218"/>
      <c r="L1492" s="218"/>
      <c r="M1492" s="218"/>
      <c r="N1492" s="344"/>
      <c r="O1492" s="344"/>
      <c r="P1492" s="344"/>
      <c r="Q1492" s="344"/>
      <c r="R1492" s="344"/>
      <c r="S1492" s="344"/>
    </row>
    <row r="1493" spans="3:19" ht="16.5" hidden="1" customHeight="1" x14ac:dyDescent="0.25">
      <c r="F1493" s="218" t="s">
        <v>883</v>
      </c>
      <c r="G1493" s="460"/>
      <c r="H1493" s="218"/>
      <c r="I1493" s="218"/>
      <c r="J1493" s="218"/>
      <c r="K1493" s="218"/>
      <c r="L1493" s="218"/>
      <c r="M1493" s="218"/>
      <c r="N1493" s="344"/>
      <c r="O1493" s="344"/>
      <c r="P1493" s="344"/>
      <c r="Q1493" s="344"/>
      <c r="R1493" s="344"/>
      <c r="S1493" s="344"/>
    </row>
    <row r="1494" spans="3:19" ht="16.5" hidden="1" customHeight="1" x14ac:dyDescent="0.25">
      <c r="F1494" s="218" t="s">
        <v>884</v>
      </c>
      <c r="G1494" s="460"/>
      <c r="H1494" s="218"/>
      <c r="I1494" s="218"/>
      <c r="J1494" s="218"/>
      <c r="K1494" s="218"/>
      <c r="L1494" s="218"/>
      <c r="M1494" s="218"/>
      <c r="N1494" s="344"/>
      <c r="O1494" s="344"/>
      <c r="P1494" s="344"/>
      <c r="Q1494" s="344"/>
      <c r="R1494" s="344"/>
      <c r="S1494" s="344"/>
    </row>
    <row r="1495" spans="3:19" ht="16.5" hidden="1" customHeight="1" x14ac:dyDescent="0.25">
      <c r="F1495" s="218" t="s">
        <v>885</v>
      </c>
      <c r="G1495" s="460"/>
      <c r="H1495" s="218"/>
      <c r="I1495" s="218"/>
      <c r="J1495" s="218"/>
      <c r="K1495" s="218"/>
      <c r="L1495" s="218"/>
      <c r="M1495" s="218"/>
      <c r="N1495" s="344"/>
      <c r="O1495" s="344"/>
      <c r="P1495" s="344"/>
      <c r="Q1495" s="344"/>
      <c r="R1495" s="344"/>
      <c r="S1495" s="344"/>
    </row>
    <row r="1496" spans="3:19" ht="16.5" hidden="1" customHeight="1" x14ac:dyDescent="0.25">
      <c r="F1496" s="218" t="s">
        <v>886</v>
      </c>
      <c r="G1496" s="460"/>
      <c r="H1496" s="218"/>
      <c r="I1496" s="218"/>
      <c r="J1496" s="218"/>
      <c r="K1496" s="218"/>
      <c r="L1496" s="218"/>
      <c r="M1496" s="218"/>
      <c r="N1496" s="344"/>
      <c r="O1496" s="344"/>
      <c r="P1496" s="344"/>
      <c r="Q1496" s="344"/>
      <c r="R1496" s="344"/>
      <c r="S1496" s="344"/>
    </row>
    <row r="1497" spans="3:19" ht="16.5" hidden="1" customHeight="1" x14ac:dyDescent="0.25">
      <c r="F1497" s="218" t="s">
        <v>887</v>
      </c>
      <c r="G1497" s="460"/>
      <c r="H1497" s="218"/>
      <c r="I1497" s="218"/>
      <c r="J1497" s="218"/>
      <c r="K1497" s="218"/>
      <c r="L1497" s="218"/>
      <c r="M1497" s="218"/>
      <c r="N1497" s="344"/>
      <c r="O1497" s="344"/>
      <c r="P1497" s="344"/>
      <c r="Q1497" s="344"/>
      <c r="R1497" s="344"/>
      <c r="S1497" s="344"/>
    </row>
    <row r="1498" spans="3:19" ht="16.5" hidden="1" customHeight="1" x14ac:dyDescent="0.25">
      <c r="F1498" s="218" t="s">
        <v>888</v>
      </c>
      <c r="G1498" s="460"/>
      <c r="H1498" s="218"/>
      <c r="I1498" s="218"/>
      <c r="J1498" s="218"/>
      <c r="K1498" s="218"/>
      <c r="L1498" s="218"/>
      <c r="M1498" s="218"/>
      <c r="N1498" s="344"/>
      <c r="O1498" s="344"/>
      <c r="P1498" s="344"/>
      <c r="Q1498" s="344"/>
      <c r="R1498" s="344"/>
      <c r="S1498" s="344"/>
    </row>
    <row r="1499" spans="3:19" ht="16.5" hidden="1" customHeight="1" x14ac:dyDescent="0.25">
      <c r="F1499" s="218" t="s">
        <v>889</v>
      </c>
      <c r="G1499" s="460"/>
      <c r="H1499" s="218"/>
      <c r="I1499" s="218"/>
      <c r="J1499" s="218"/>
      <c r="K1499" s="218"/>
      <c r="L1499" s="218"/>
      <c r="M1499" s="218"/>
      <c r="N1499" s="344"/>
      <c r="O1499" s="344"/>
      <c r="P1499" s="344"/>
      <c r="Q1499" s="344"/>
      <c r="R1499" s="344"/>
      <c r="S1499" s="344"/>
    </row>
    <row r="1500" spans="3:19" ht="16.5" hidden="1" customHeight="1" x14ac:dyDescent="0.25">
      <c r="F1500" s="218" t="s">
        <v>890</v>
      </c>
      <c r="G1500" s="460"/>
      <c r="H1500" s="218"/>
      <c r="I1500" s="218"/>
      <c r="J1500" s="218"/>
      <c r="K1500" s="218"/>
      <c r="L1500" s="218"/>
      <c r="M1500" s="218"/>
      <c r="N1500" s="344"/>
      <c r="O1500" s="344"/>
      <c r="P1500" s="344"/>
      <c r="Q1500" s="344"/>
      <c r="R1500" s="344"/>
      <c r="S1500" s="344"/>
    </row>
    <row r="1501" spans="3:19" ht="16.5" hidden="1" customHeight="1" x14ac:dyDescent="0.25">
      <c r="F1501" s="218" t="s">
        <v>891</v>
      </c>
      <c r="G1501" s="460"/>
      <c r="H1501" s="218"/>
      <c r="I1501" s="218"/>
      <c r="J1501" s="218"/>
      <c r="K1501" s="218"/>
      <c r="L1501" s="218"/>
      <c r="M1501" s="218"/>
      <c r="N1501" s="344"/>
      <c r="O1501" s="344"/>
      <c r="P1501" s="344"/>
      <c r="Q1501" s="344"/>
      <c r="R1501" s="344"/>
      <c r="S1501" s="344"/>
    </row>
    <row r="1502" spans="3:19" ht="16.5" hidden="1" customHeight="1" x14ac:dyDescent="0.25">
      <c r="F1502" s="218" t="s">
        <v>892</v>
      </c>
      <c r="G1502" s="460"/>
      <c r="H1502" s="218"/>
      <c r="I1502" s="218"/>
      <c r="J1502" s="218"/>
      <c r="K1502" s="218"/>
      <c r="L1502" s="218"/>
      <c r="M1502" s="218"/>
      <c r="N1502" s="344"/>
      <c r="O1502" s="344"/>
      <c r="P1502" s="344"/>
      <c r="Q1502" s="344"/>
      <c r="R1502" s="344"/>
      <c r="S1502" s="344"/>
    </row>
    <row r="1503" spans="3:19" ht="16.5" hidden="1" customHeight="1" x14ac:dyDescent="0.25">
      <c r="F1503" s="218" t="s">
        <v>893</v>
      </c>
      <c r="G1503" s="460"/>
      <c r="H1503" s="218"/>
      <c r="I1503" s="218"/>
      <c r="J1503" s="218"/>
      <c r="K1503" s="218"/>
      <c r="L1503" s="218"/>
      <c r="M1503" s="218"/>
      <c r="N1503" s="344"/>
      <c r="O1503" s="344"/>
      <c r="P1503" s="344"/>
      <c r="Q1503" s="344"/>
      <c r="R1503" s="344"/>
      <c r="S1503" s="344"/>
    </row>
    <row r="1504" spans="3:19" ht="16.5" hidden="1" customHeight="1" x14ac:dyDescent="0.25">
      <c r="F1504" s="218" t="s">
        <v>894</v>
      </c>
      <c r="G1504" s="460"/>
      <c r="H1504" s="218"/>
      <c r="I1504" s="218"/>
      <c r="J1504" s="218"/>
      <c r="K1504" s="218"/>
      <c r="L1504" s="218"/>
      <c r="M1504" s="218"/>
      <c r="N1504" s="344"/>
      <c r="O1504" s="344"/>
      <c r="P1504" s="344"/>
      <c r="Q1504" s="344"/>
      <c r="R1504" s="344"/>
      <c r="S1504" s="344"/>
    </row>
    <row r="1505" spans="6:19" ht="16.5" hidden="1" customHeight="1" x14ac:dyDescent="0.25">
      <c r="F1505" s="218" t="s">
        <v>895</v>
      </c>
      <c r="G1505" s="460"/>
      <c r="H1505" s="218"/>
      <c r="I1505" s="218"/>
      <c r="J1505" s="218"/>
      <c r="K1505" s="218"/>
      <c r="L1505" s="218"/>
      <c r="M1505" s="218"/>
      <c r="N1505" s="344"/>
      <c r="O1505" s="344"/>
      <c r="P1505" s="344"/>
      <c r="Q1505" s="344"/>
      <c r="R1505" s="344"/>
      <c r="S1505" s="344"/>
    </row>
    <row r="1506" spans="6:19" ht="16.5" hidden="1" customHeight="1" x14ac:dyDescent="0.25">
      <c r="F1506" s="218" t="s">
        <v>896</v>
      </c>
      <c r="G1506" s="460"/>
      <c r="H1506" s="218"/>
      <c r="I1506" s="218"/>
      <c r="J1506" s="218"/>
      <c r="K1506" s="218"/>
      <c r="L1506" s="218"/>
      <c r="M1506" s="218"/>
      <c r="N1506" s="344"/>
      <c r="O1506" s="344"/>
      <c r="P1506" s="344"/>
      <c r="Q1506" s="344"/>
      <c r="R1506" s="344"/>
      <c r="S1506" s="344"/>
    </row>
    <row r="1507" spans="6:19" ht="16.5" customHeight="1" x14ac:dyDescent="0.25">
      <c r="F1507" s="218" t="s">
        <v>897</v>
      </c>
      <c r="G1507" s="460"/>
      <c r="H1507" s="218">
        <v>0</v>
      </c>
      <c r="I1507" s="218">
        <v>0</v>
      </c>
      <c r="J1507" s="218">
        <v>0</v>
      </c>
      <c r="K1507" s="218">
        <v>0</v>
      </c>
      <c r="L1507" s="218">
        <v>0</v>
      </c>
      <c r="M1507" s="218">
        <v>0</v>
      </c>
      <c r="N1507" s="344">
        <v>0</v>
      </c>
      <c r="O1507" s="344">
        <v>0</v>
      </c>
      <c r="P1507" s="344">
        <v>0</v>
      </c>
      <c r="Q1507" s="344">
        <v>0</v>
      </c>
      <c r="R1507" s="344">
        <v>0</v>
      </c>
      <c r="S1507" s="344">
        <v>0</v>
      </c>
    </row>
    <row r="1508" spans="6:19" ht="15" hidden="1" x14ac:dyDescent="0.25">
      <c r="F1508" s="1" t="s">
        <v>904</v>
      </c>
      <c r="G1508" s="1" t="s">
        <v>905</v>
      </c>
      <c r="H1508">
        <f t="shared" ref="H1508:S1508" si="28">SUM(H80:H1507)</f>
        <v>362</v>
      </c>
      <c r="I1508">
        <f t="shared" si="28"/>
        <v>380</v>
      </c>
      <c r="J1508">
        <f t="shared" si="28"/>
        <v>376</v>
      </c>
      <c r="K1508">
        <f t="shared" si="28"/>
        <v>373</v>
      </c>
      <c r="L1508">
        <f t="shared" si="28"/>
        <v>372</v>
      </c>
      <c r="M1508">
        <f t="shared" si="28"/>
        <v>376</v>
      </c>
      <c r="N1508">
        <f t="shared" si="28"/>
        <v>388</v>
      </c>
      <c r="O1508">
        <f t="shared" si="28"/>
        <v>404</v>
      </c>
      <c r="P1508">
        <f t="shared" si="28"/>
        <v>380</v>
      </c>
      <c r="Q1508">
        <f t="shared" si="28"/>
        <v>373</v>
      </c>
      <c r="R1508">
        <f t="shared" si="28"/>
        <v>356</v>
      </c>
      <c r="S1508">
        <f t="shared" si="28"/>
        <v>386</v>
      </c>
    </row>
    <row r="1509" spans="6:19" ht="15" x14ac:dyDescent="0.25"/>
    <row r="1510" spans="6:19" ht="15" x14ac:dyDescent="0.25"/>
    <row r="1511" spans="6:19" ht="15.75" x14ac:dyDescent="0.25">
      <c r="F1511" s="453" t="s">
        <v>470</v>
      </c>
      <c r="G1511" s="454"/>
    </row>
    <row r="1512" spans="6:19" ht="15" x14ac:dyDescent="0.25"/>
    <row r="1513" spans="6:19" ht="15" x14ac:dyDescent="0.25">
      <c r="G1513" s="108" t="s">
        <v>906</v>
      </c>
      <c r="H1513" s="220"/>
      <c r="I1513" s="220"/>
      <c r="J1513" s="220"/>
      <c r="K1513" s="220"/>
      <c r="L1513" s="220"/>
      <c r="M1513" s="220"/>
      <c r="N1513" s="220"/>
      <c r="O1513" s="220"/>
      <c r="P1513" s="220"/>
      <c r="Q1513" s="220"/>
      <c r="R1513" s="220"/>
      <c r="S1513" s="220"/>
    </row>
    <row r="1514" spans="6:19" ht="16.5" thickBot="1" x14ac:dyDescent="0.3">
      <c r="G1514" s="216" t="s">
        <v>907</v>
      </c>
      <c r="H1514" s="214">
        <v>45017</v>
      </c>
      <c r="I1514" s="214">
        <v>45047</v>
      </c>
      <c r="J1514" s="214">
        <v>45078</v>
      </c>
      <c r="K1514" s="214">
        <v>45108</v>
      </c>
      <c r="L1514" s="214">
        <v>45139</v>
      </c>
      <c r="M1514" s="214">
        <v>45170</v>
      </c>
      <c r="N1514" s="214">
        <v>45200</v>
      </c>
      <c r="O1514" s="214">
        <v>45231</v>
      </c>
      <c r="P1514" s="214">
        <v>45261</v>
      </c>
      <c r="Q1514" s="214">
        <v>45292</v>
      </c>
      <c r="R1514" s="214">
        <v>45323</v>
      </c>
      <c r="S1514" s="214">
        <v>45352</v>
      </c>
    </row>
    <row r="1515" spans="6:19" ht="15" x14ac:dyDescent="0.25">
      <c r="G1515" s="221" t="s">
        <v>908</v>
      </c>
      <c r="H1515" s="218">
        <v>140</v>
      </c>
      <c r="I1515" s="218">
        <v>140</v>
      </c>
      <c r="J1515" s="218">
        <v>140</v>
      </c>
      <c r="K1515" s="218">
        <v>140</v>
      </c>
      <c r="L1515" s="218">
        <v>140</v>
      </c>
      <c r="M1515" s="218">
        <v>140</v>
      </c>
      <c r="N1515" s="218">
        <v>140</v>
      </c>
      <c r="O1515" s="218">
        <v>140</v>
      </c>
      <c r="P1515" s="218">
        <v>140</v>
      </c>
      <c r="Q1515" s="218">
        <v>140</v>
      </c>
      <c r="R1515" s="218">
        <v>140</v>
      </c>
      <c r="S1515" s="218">
        <v>140</v>
      </c>
    </row>
    <row r="1516" spans="6:19" ht="15" x14ac:dyDescent="0.25">
      <c r="G1516" s="223" t="s">
        <v>909</v>
      </c>
      <c r="H1516" s="218">
        <v>0</v>
      </c>
      <c r="I1516" s="218">
        <v>0</v>
      </c>
      <c r="J1516" s="218">
        <v>0</v>
      </c>
      <c r="K1516" s="218">
        <v>0</v>
      </c>
      <c r="L1516" s="218">
        <v>0</v>
      </c>
      <c r="M1516" s="218">
        <v>0</v>
      </c>
      <c r="N1516" s="344">
        <v>0</v>
      </c>
      <c r="O1516" s="344">
        <v>0</v>
      </c>
      <c r="P1516" s="344">
        <v>0</v>
      </c>
      <c r="Q1516" s="344">
        <v>0</v>
      </c>
      <c r="R1516" s="344">
        <v>0</v>
      </c>
      <c r="S1516" s="344">
        <v>0</v>
      </c>
    </row>
    <row r="1517" spans="6:19" ht="15" x14ac:dyDescent="0.25">
      <c r="G1517" s="222" t="s">
        <v>910</v>
      </c>
      <c r="H1517" s="218">
        <v>29</v>
      </c>
      <c r="I1517" s="218">
        <v>29</v>
      </c>
      <c r="J1517" s="218">
        <v>29</v>
      </c>
      <c r="K1517" s="218">
        <v>29</v>
      </c>
      <c r="L1517" s="218">
        <v>29</v>
      </c>
      <c r="M1517" s="218">
        <v>29</v>
      </c>
      <c r="N1517" s="344">
        <v>29</v>
      </c>
      <c r="O1517" s="344">
        <v>29</v>
      </c>
      <c r="P1517" s="344">
        <v>29</v>
      </c>
      <c r="Q1517" s="344">
        <v>29</v>
      </c>
      <c r="R1517" s="344">
        <v>29</v>
      </c>
      <c r="S1517" s="344">
        <v>29</v>
      </c>
    </row>
    <row r="1518" spans="6:19" ht="15" x14ac:dyDescent="0.25">
      <c r="G1518" s="223" t="s">
        <v>911</v>
      </c>
      <c r="H1518" s="237">
        <v>14</v>
      </c>
      <c r="I1518" s="272">
        <v>14</v>
      </c>
      <c r="J1518" s="272">
        <v>14</v>
      </c>
      <c r="K1518" s="272">
        <v>14</v>
      </c>
      <c r="L1518" s="272">
        <v>14</v>
      </c>
      <c r="M1518" s="272">
        <v>14</v>
      </c>
      <c r="N1518" s="352">
        <v>14</v>
      </c>
      <c r="O1518" s="352">
        <v>14</v>
      </c>
      <c r="P1518" s="352">
        <v>14</v>
      </c>
      <c r="Q1518" s="352">
        <v>14</v>
      </c>
      <c r="R1518" s="352">
        <v>14</v>
      </c>
      <c r="S1518" s="352">
        <v>14</v>
      </c>
    </row>
    <row r="1519" spans="6:19" ht="15" x14ac:dyDescent="0.25">
      <c r="G1519" s="222" t="s">
        <v>912</v>
      </c>
      <c r="H1519" s="237">
        <v>7</v>
      </c>
      <c r="I1519" s="272">
        <v>7</v>
      </c>
      <c r="J1519" s="272">
        <v>7</v>
      </c>
      <c r="K1519" s="272">
        <v>7</v>
      </c>
      <c r="L1519" s="272">
        <v>7</v>
      </c>
      <c r="M1519" s="272">
        <v>7</v>
      </c>
      <c r="N1519" s="352">
        <v>7</v>
      </c>
      <c r="O1519" s="352">
        <v>7</v>
      </c>
      <c r="P1519" s="352">
        <v>7</v>
      </c>
      <c r="Q1519" s="352">
        <v>7</v>
      </c>
      <c r="R1519" s="352">
        <v>7</v>
      </c>
      <c r="S1519" s="352">
        <v>7</v>
      </c>
    </row>
    <row r="1520" spans="6:19" ht="15" x14ac:dyDescent="0.25">
      <c r="G1520" s="222" t="s">
        <v>913</v>
      </c>
      <c r="H1520" s="237">
        <v>6</v>
      </c>
      <c r="I1520" s="272">
        <v>6</v>
      </c>
      <c r="J1520" s="272">
        <v>6</v>
      </c>
      <c r="K1520" s="272">
        <v>6</v>
      </c>
      <c r="L1520" s="272">
        <v>6</v>
      </c>
      <c r="M1520" s="272">
        <v>6</v>
      </c>
      <c r="N1520" s="352">
        <v>6</v>
      </c>
      <c r="O1520" s="352">
        <v>6</v>
      </c>
      <c r="P1520" s="352">
        <v>6</v>
      </c>
      <c r="Q1520" s="352">
        <v>6</v>
      </c>
      <c r="R1520" s="352">
        <v>6</v>
      </c>
      <c r="S1520" s="352">
        <v>6</v>
      </c>
    </row>
    <row r="1521" spans="6:23" ht="15" x14ac:dyDescent="0.25">
      <c r="G1521" s="222" t="s">
        <v>914</v>
      </c>
      <c r="H1521" s="218">
        <v>0</v>
      </c>
      <c r="I1521" s="218">
        <v>0</v>
      </c>
      <c r="J1521" s="218">
        <v>0</v>
      </c>
      <c r="K1521" s="218">
        <v>0</v>
      </c>
      <c r="L1521" s="218">
        <v>0</v>
      </c>
      <c r="M1521" s="218">
        <v>0</v>
      </c>
      <c r="N1521" s="344">
        <v>0</v>
      </c>
      <c r="O1521" s="344">
        <v>0</v>
      </c>
      <c r="P1521" s="344">
        <v>0</v>
      </c>
      <c r="Q1521" s="344">
        <v>0</v>
      </c>
      <c r="R1521" s="344">
        <v>0</v>
      </c>
      <c r="S1521" s="344">
        <v>0</v>
      </c>
    </row>
    <row r="1522" spans="6:23" ht="15" x14ac:dyDescent="0.25"/>
    <row r="1523" spans="6:23" ht="15" x14ac:dyDescent="0.25"/>
    <row r="1524" spans="6:23" ht="15" x14ac:dyDescent="0.25"/>
    <row r="1525" spans="6:23" ht="15.75" x14ac:dyDescent="0.25">
      <c r="F1525" s="453" t="s">
        <v>474</v>
      </c>
      <c r="G1525" s="454"/>
    </row>
    <row r="1526" spans="6:23" ht="15" x14ac:dyDescent="0.25"/>
    <row r="1527" spans="6:23" ht="49.15" customHeight="1" x14ac:dyDescent="0.25">
      <c r="F1527" s="471" t="s">
        <v>915</v>
      </c>
      <c r="G1527" s="472"/>
      <c r="H1527" s="473"/>
      <c r="I1527" s="474"/>
      <c r="J1527" s="474"/>
      <c r="K1527" s="474"/>
      <c r="L1527" s="474"/>
      <c r="M1527" s="474"/>
      <c r="N1527" s="474"/>
      <c r="O1527" s="474"/>
      <c r="P1527" s="474"/>
      <c r="Q1527" s="474"/>
      <c r="R1527" s="474"/>
      <c r="S1527" s="474"/>
      <c r="U1527" s="482" t="s">
        <v>916</v>
      </c>
      <c r="V1527" s="483"/>
      <c r="W1527" s="483"/>
    </row>
    <row r="1528" spans="6:23" ht="16.5" thickBot="1" x14ac:dyDescent="0.3">
      <c r="F1528" s="216" t="s">
        <v>917</v>
      </c>
      <c r="G1528" s="234" t="s">
        <v>918</v>
      </c>
      <c r="H1528" s="214">
        <v>45017</v>
      </c>
      <c r="I1528" s="214">
        <v>45047</v>
      </c>
      <c r="J1528" s="214">
        <v>45078</v>
      </c>
      <c r="K1528" s="214">
        <v>45108</v>
      </c>
      <c r="L1528" s="214">
        <v>45139</v>
      </c>
      <c r="M1528" s="214">
        <v>45170</v>
      </c>
      <c r="N1528" s="214">
        <v>45200</v>
      </c>
      <c r="O1528" s="214">
        <v>45231</v>
      </c>
      <c r="P1528" s="214">
        <v>45261</v>
      </c>
      <c r="Q1528" s="214">
        <v>45292</v>
      </c>
      <c r="R1528" s="214">
        <v>45323</v>
      </c>
      <c r="S1528" s="214">
        <v>45352</v>
      </c>
      <c r="U1528" s="360" t="s">
        <v>61</v>
      </c>
      <c r="V1528" s="347" t="s">
        <v>65</v>
      </c>
      <c r="W1528" s="347" t="s">
        <v>68</v>
      </c>
    </row>
    <row r="1529" spans="6:23" ht="15" x14ac:dyDescent="0.25">
      <c r="F1529" s="223" t="s">
        <v>919</v>
      </c>
      <c r="G1529" s="235" t="s">
        <v>920</v>
      </c>
      <c r="H1529" s="218">
        <v>30</v>
      </c>
      <c r="I1529" s="218">
        <v>30</v>
      </c>
      <c r="J1529" s="218">
        <v>30</v>
      </c>
      <c r="K1529" s="218">
        <v>30</v>
      </c>
      <c r="L1529" s="218">
        <v>30</v>
      </c>
      <c r="M1529" s="218">
        <v>30</v>
      </c>
      <c r="N1529" s="218">
        <v>80</v>
      </c>
      <c r="O1529" s="218">
        <v>80</v>
      </c>
      <c r="P1529" s="218">
        <v>80</v>
      </c>
      <c r="Q1529" s="218">
        <v>80</v>
      </c>
      <c r="R1529" s="218">
        <v>80</v>
      </c>
      <c r="S1529" s="218">
        <v>80</v>
      </c>
      <c r="U1529" s="363"/>
      <c r="V1529" s="364">
        <v>1</v>
      </c>
      <c r="W1529" s="364"/>
    </row>
    <row r="1530" spans="6:23" ht="15" x14ac:dyDescent="0.25">
      <c r="F1530" s="223" t="s">
        <v>921</v>
      </c>
      <c r="G1530" s="235" t="s">
        <v>920</v>
      </c>
      <c r="H1530" s="218">
        <v>61</v>
      </c>
      <c r="I1530" s="218">
        <v>61</v>
      </c>
      <c r="J1530" s="218">
        <v>61</v>
      </c>
      <c r="K1530" s="218">
        <v>61</v>
      </c>
      <c r="L1530" s="218">
        <v>61</v>
      </c>
      <c r="M1530" s="218">
        <v>61</v>
      </c>
      <c r="N1530" s="344">
        <v>61</v>
      </c>
      <c r="O1530" s="344">
        <v>61</v>
      </c>
      <c r="P1530" s="344">
        <v>61</v>
      </c>
      <c r="Q1530" s="344">
        <v>61</v>
      </c>
      <c r="R1530" s="344">
        <v>61</v>
      </c>
      <c r="S1530" s="344">
        <v>61</v>
      </c>
      <c r="U1530" s="363"/>
      <c r="V1530" s="364">
        <v>1</v>
      </c>
      <c r="W1530" s="364"/>
    </row>
    <row r="1531" spans="6:23" ht="15" x14ac:dyDescent="0.25">
      <c r="F1531" s="223" t="s">
        <v>911</v>
      </c>
      <c r="G1531" s="235" t="s">
        <v>920</v>
      </c>
      <c r="H1531" s="218">
        <v>26</v>
      </c>
      <c r="I1531" s="218">
        <v>26</v>
      </c>
      <c r="J1531" s="218">
        <v>26</v>
      </c>
      <c r="K1531" s="218">
        <v>26</v>
      </c>
      <c r="L1531" s="218">
        <v>26</v>
      </c>
      <c r="M1531" s="218">
        <v>26</v>
      </c>
      <c r="N1531" s="344">
        <v>26</v>
      </c>
      <c r="O1531" s="344">
        <v>26</v>
      </c>
      <c r="P1531" s="344">
        <v>26</v>
      </c>
      <c r="Q1531" s="344">
        <v>26</v>
      </c>
      <c r="R1531" s="344">
        <v>26</v>
      </c>
      <c r="S1531" s="344">
        <v>26</v>
      </c>
      <c r="U1531" s="363"/>
      <c r="V1531" s="364">
        <v>1</v>
      </c>
      <c r="W1531" s="364"/>
    </row>
    <row r="1532" spans="6:23" ht="15" x14ac:dyDescent="0.25">
      <c r="F1532" s="223" t="s">
        <v>922</v>
      </c>
      <c r="G1532" s="235" t="s">
        <v>920</v>
      </c>
      <c r="H1532" s="218">
        <v>12</v>
      </c>
      <c r="I1532" s="218">
        <v>12</v>
      </c>
      <c r="J1532" s="218">
        <v>12</v>
      </c>
      <c r="K1532" s="218">
        <v>12</v>
      </c>
      <c r="L1532" s="218">
        <v>12</v>
      </c>
      <c r="M1532" s="218">
        <v>12</v>
      </c>
      <c r="N1532" s="344">
        <v>36</v>
      </c>
      <c r="O1532" s="344">
        <v>36</v>
      </c>
      <c r="P1532" s="344">
        <v>36</v>
      </c>
      <c r="Q1532" s="344">
        <v>36</v>
      </c>
      <c r="R1532" s="344">
        <v>36</v>
      </c>
      <c r="S1532" s="344">
        <v>36</v>
      </c>
      <c r="U1532" s="363"/>
      <c r="V1532" s="364">
        <v>1</v>
      </c>
      <c r="W1532" s="364"/>
    </row>
    <row r="1533" spans="6:23" ht="15" x14ac:dyDescent="0.25">
      <c r="F1533" s="223" t="s">
        <v>912</v>
      </c>
      <c r="G1533" s="235" t="s">
        <v>920</v>
      </c>
      <c r="H1533" s="218">
        <v>26</v>
      </c>
      <c r="I1533" s="218">
        <v>26</v>
      </c>
      <c r="J1533" s="218">
        <v>26</v>
      </c>
      <c r="K1533" s="218">
        <v>26</v>
      </c>
      <c r="L1533" s="218">
        <v>26</v>
      </c>
      <c r="M1533" s="218">
        <v>26</v>
      </c>
      <c r="N1533" s="344">
        <v>26</v>
      </c>
      <c r="O1533" s="344">
        <v>26</v>
      </c>
      <c r="P1533" s="344">
        <v>26</v>
      </c>
      <c r="Q1533" s="344">
        <v>26</v>
      </c>
      <c r="R1533" s="344">
        <v>26</v>
      </c>
      <c r="S1533" s="344">
        <v>26</v>
      </c>
      <c r="U1533" s="363"/>
      <c r="V1533" s="364">
        <v>1</v>
      </c>
      <c r="W1533" s="364"/>
    </row>
    <row r="1534" spans="6:23" ht="15" x14ac:dyDescent="0.25">
      <c r="F1534" s="223" t="s">
        <v>913</v>
      </c>
      <c r="G1534" s="273" t="s">
        <v>920</v>
      </c>
      <c r="H1534" s="237">
        <v>52</v>
      </c>
      <c r="I1534" s="272">
        <v>52</v>
      </c>
      <c r="J1534" s="272">
        <v>52</v>
      </c>
      <c r="K1534" s="272">
        <v>52</v>
      </c>
      <c r="L1534" s="272">
        <v>52</v>
      </c>
      <c r="M1534" s="272">
        <v>52</v>
      </c>
      <c r="N1534" s="352">
        <v>52</v>
      </c>
      <c r="O1534" s="352">
        <v>52</v>
      </c>
      <c r="P1534" s="352">
        <v>52</v>
      </c>
      <c r="Q1534" s="352">
        <v>52</v>
      </c>
      <c r="R1534" s="352">
        <v>52</v>
      </c>
      <c r="S1534" s="352">
        <v>52</v>
      </c>
      <c r="U1534" s="363">
        <v>1</v>
      </c>
      <c r="V1534" s="364"/>
      <c r="W1534" s="364"/>
    </row>
    <row r="1535" spans="6:23" ht="30" x14ac:dyDescent="0.25">
      <c r="F1535" s="223" t="s">
        <v>923</v>
      </c>
      <c r="G1535" s="235" t="s">
        <v>920</v>
      </c>
      <c r="H1535" s="296">
        <v>30</v>
      </c>
      <c r="I1535" s="218">
        <v>30</v>
      </c>
      <c r="J1535" s="218">
        <v>30</v>
      </c>
      <c r="K1535" s="218">
        <v>30</v>
      </c>
      <c r="L1535" s="218">
        <v>30</v>
      </c>
      <c r="M1535" s="218">
        <v>30</v>
      </c>
      <c r="N1535" s="344">
        <v>30</v>
      </c>
      <c r="O1535" s="344">
        <v>30</v>
      </c>
      <c r="P1535" s="344">
        <v>30</v>
      </c>
      <c r="Q1535" s="344">
        <v>30</v>
      </c>
      <c r="R1535" s="344">
        <v>30</v>
      </c>
      <c r="S1535" s="344">
        <v>30</v>
      </c>
      <c r="U1535" s="363"/>
      <c r="V1535" s="364">
        <v>1</v>
      </c>
      <c r="W1535" s="364"/>
    </row>
    <row r="1536" spans="6:23" ht="15" x14ac:dyDescent="0.25"/>
    <row r="1537" spans="6:23" ht="15" x14ac:dyDescent="0.25"/>
    <row r="1538" spans="6:23" ht="15" x14ac:dyDescent="0.25"/>
    <row r="1539" spans="6:23" ht="15.75" x14ac:dyDescent="0.25">
      <c r="F1539" s="453" t="s">
        <v>924</v>
      </c>
      <c r="G1539" s="454"/>
    </row>
    <row r="1540" spans="6:23" ht="15" x14ac:dyDescent="0.25"/>
    <row r="1541" spans="6:23" ht="57.6" customHeight="1" x14ac:dyDescent="0.25">
      <c r="F1541" s="471" t="s">
        <v>925</v>
      </c>
      <c r="G1541" s="472"/>
      <c r="H1541" s="473"/>
      <c r="I1541" s="474"/>
      <c r="J1541" s="474"/>
      <c r="K1541" s="474"/>
      <c r="L1541" s="474"/>
      <c r="M1541" s="474"/>
      <c r="N1541" s="474"/>
      <c r="O1541" s="474"/>
      <c r="P1541" s="474"/>
      <c r="Q1541" s="474"/>
      <c r="R1541" s="474"/>
      <c r="S1541" s="474"/>
      <c r="U1541" s="482" t="s">
        <v>916</v>
      </c>
      <c r="V1541" s="483"/>
      <c r="W1541" s="483"/>
    </row>
    <row r="1542" spans="6:23" ht="16.5" thickBot="1" x14ac:dyDescent="0.3">
      <c r="F1542" s="216" t="s">
        <v>917</v>
      </c>
      <c r="G1542" s="234" t="s">
        <v>918</v>
      </c>
      <c r="H1542" s="214">
        <v>45017</v>
      </c>
      <c r="I1542" s="214">
        <v>45047</v>
      </c>
      <c r="J1542" s="214">
        <v>45078</v>
      </c>
      <c r="K1542" s="214">
        <v>45108</v>
      </c>
      <c r="L1542" s="214">
        <v>45139</v>
      </c>
      <c r="M1542" s="214">
        <v>45170</v>
      </c>
      <c r="N1542" s="214">
        <v>45200</v>
      </c>
      <c r="O1542" s="214">
        <v>45231</v>
      </c>
      <c r="P1542" s="214">
        <v>45261</v>
      </c>
      <c r="Q1542" s="214">
        <v>45292</v>
      </c>
      <c r="R1542" s="214">
        <v>45323</v>
      </c>
      <c r="S1542" s="214">
        <v>45352</v>
      </c>
      <c r="U1542" s="360" t="s">
        <v>61</v>
      </c>
      <c r="V1542" s="347" t="s">
        <v>65</v>
      </c>
      <c r="W1542" s="347" t="s">
        <v>68</v>
      </c>
    </row>
    <row r="1543" spans="6:23" ht="15" x14ac:dyDescent="0.25">
      <c r="F1543" s="221" t="s">
        <v>908</v>
      </c>
      <c r="G1543" s="235" t="s">
        <v>920</v>
      </c>
      <c r="H1543" s="218">
        <v>140</v>
      </c>
      <c r="I1543" s="218">
        <v>140</v>
      </c>
      <c r="J1543" s="218">
        <v>140</v>
      </c>
      <c r="K1543" s="218">
        <v>140</v>
      </c>
      <c r="L1543" s="218">
        <v>140</v>
      </c>
      <c r="M1543" s="218">
        <v>140</v>
      </c>
      <c r="N1543" s="218">
        <v>140</v>
      </c>
      <c r="O1543" s="218">
        <v>140</v>
      </c>
      <c r="P1543" s="218">
        <v>140</v>
      </c>
      <c r="Q1543" s="218">
        <v>140</v>
      </c>
      <c r="R1543" s="218">
        <v>140</v>
      </c>
      <c r="S1543" s="218">
        <v>140</v>
      </c>
      <c r="U1543" s="364"/>
      <c r="V1543" s="364">
        <v>1</v>
      </c>
      <c r="W1543" s="364"/>
    </row>
    <row r="1544" spans="6:23" ht="15" x14ac:dyDescent="0.25">
      <c r="F1544" s="223" t="s">
        <v>909</v>
      </c>
      <c r="G1544" s="236" t="s">
        <v>920</v>
      </c>
      <c r="H1544" s="218">
        <v>0</v>
      </c>
      <c r="I1544" s="218">
        <v>0</v>
      </c>
      <c r="J1544" s="218">
        <v>0</v>
      </c>
      <c r="K1544" s="218">
        <v>0</v>
      </c>
      <c r="L1544" s="218">
        <v>0</v>
      </c>
      <c r="M1544" s="218">
        <v>0</v>
      </c>
      <c r="N1544" s="344">
        <v>0</v>
      </c>
      <c r="O1544" s="344">
        <v>0</v>
      </c>
      <c r="P1544" s="344">
        <v>0</v>
      </c>
      <c r="Q1544" s="344">
        <v>0</v>
      </c>
      <c r="R1544" s="344">
        <v>0</v>
      </c>
      <c r="S1544" s="344">
        <v>0</v>
      </c>
      <c r="U1544" s="364"/>
      <c r="V1544" s="364"/>
      <c r="W1544" s="364"/>
    </row>
    <row r="1545" spans="6:23" ht="15" x14ac:dyDescent="0.25">
      <c r="F1545" s="222" t="s">
        <v>926</v>
      </c>
      <c r="G1545" s="361" t="s">
        <v>920</v>
      </c>
      <c r="H1545" s="218">
        <v>20</v>
      </c>
      <c r="I1545" s="218">
        <v>20</v>
      </c>
      <c r="J1545" s="218">
        <v>20</v>
      </c>
      <c r="K1545" s="218">
        <v>20</v>
      </c>
      <c r="L1545" s="218">
        <v>20</v>
      </c>
      <c r="M1545" s="218">
        <v>20</v>
      </c>
      <c r="N1545" s="344">
        <v>20</v>
      </c>
      <c r="O1545" s="344">
        <v>20</v>
      </c>
      <c r="P1545" s="344">
        <v>20</v>
      </c>
      <c r="Q1545" s="344">
        <v>20</v>
      </c>
      <c r="R1545" s="344">
        <v>20</v>
      </c>
      <c r="S1545" s="344">
        <v>20</v>
      </c>
      <c r="U1545" s="364"/>
      <c r="V1545" s="364">
        <v>1</v>
      </c>
      <c r="W1545" s="364"/>
    </row>
    <row r="1546" spans="6:23" ht="15" x14ac:dyDescent="0.25">
      <c r="F1546" s="221" t="s">
        <v>927</v>
      </c>
      <c r="G1546" s="235" t="s">
        <v>920</v>
      </c>
      <c r="H1546" s="218">
        <v>9</v>
      </c>
      <c r="I1546" s="218">
        <v>9</v>
      </c>
      <c r="J1546" s="218">
        <v>9</v>
      </c>
      <c r="K1546" s="218">
        <v>9</v>
      </c>
      <c r="L1546" s="218">
        <v>9</v>
      </c>
      <c r="M1546" s="218">
        <v>9</v>
      </c>
      <c r="N1546" s="344">
        <v>9</v>
      </c>
      <c r="O1546" s="344">
        <v>9</v>
      </c>
      <c r="P1546" s="344">
        <v>9</v>
      </c>
      <c r="Q1546" s="344">
        <v>9</v>
      </c>
      <c r="R1546" s="344">
        <v>9</v>
      </c>
      <c r="S1546" s="344">
        <v>9</v>
      </c>
      <c r="U1546" s="364"/>
      <c r="V1546" s="364">
        <v>1</v>
      </c>
      <c r="W1546" s="364"/>
    </row>
    <row r="1547" spans="6:23" ht="15" x14ac:dyDescent="0.25">
      <c r="F1547" s="222" t="s">
        <v>912</v>
      </c>
      <c r="G1547" s="235" t="s">
        <v>920</v>
      </c>
      <c r="H1547" s="218">
        <v>0</v>
      </c>
      <c r="I1547" s="218">
        <v>0</v>
      </c>
      <c r="J1547" s="218">
        <v>0</v>
      </c>
      <c r="K1547" s="218">
        <v>0</v>
      </c>
      <c r="L1547" s="218">
        <v>0</v>
      </c>
      <c r="M1547" s="218">
        <v>0</v>
      </c>
      <c r="N1547" s="344">
        <v>0</v>
      </c>
      <c r="O1547" s="344">
        <v>0</v>
      </c>
      <c r="P1547" s="344">
        <v>0</v>
      </c>
      <c r="Q1547" s="344">
        <v>0</v>
      </c>
      <c r="R1547" s="344">
        <v>0</v>
      </c>
      <c r="S1547" s="344">
        <v>0</v>
      </c>
      <c r="U1547" s="364"/>
      <c r="V1547" s="364"/>
      <c r="W1547" s="364"/>
    </row>
    <row r="1548" spans="6:23" ht="15" x14ac:dyDescent="0.25">
      <c r="F1548" s="222" t="s">
        <v>913</v>
      </c>
      <c r="G1548" s="235" t="s">
        <v>920</v>
      </c>
      <c r="H1548" s="218">
        <v>0</v>
      </c>
      <c r="I1548" s="218">
        <v>0</v>
      </c>
      <c r="J1548" s="218">
        <v>0</v>
      </c>
      <c r="K1548" s="218">
        <v>0</v>
      </c>
      <c r="L1548" s="218">
        <v>0</v>
      </c>
      <c r="M1548" s="218">
        <v>0</v>
      </c>
      <c r="N1548" s="344">
        <v>0</v>
      </c>
      <c r="O1548" s="344">
        <v>0</v>
      </c>
      <c r="P1548" s="344">
        <v>0</v>
      </c>
      <c r="Q1548" s="344">
        <v>0</v>
      </c>
      <c r="R1548" s="344">
        <v>0</v>
      </c>
      <c r="S1548" s="344">
        <v>0</v>
      </c>
      <c r="U1548" s="364"/>
      <c r="V1548" s="364"/>
      <c r="W1548" s="364"/>
    </row>
    <row r="1549" spans="6:23" ht="15" x14ac:dyDescent="0.25">
      <c r="F1549" s="222" t="s">
        <v>914</v>
      </c>
      <c r="G1549" s="236" t="s">
        <v>920</v>
      </c>
      <c r="H1549" s="218">
        <v>0</v>
      </c>
      <c r="I1549" s="218">
        <v>0</v>
      </c>
      <c r="J1549" s="218">
        <v>0</v>
      </c>
      <c r="K1549" s="218">
        <v>0</v>
      </c>
      <c r="L1549" s="218">
        <v>0</v>
      </c>
      <c r="M1549" s="218">
        <v>0</v>
      </c>
      <c r="N1549" s="344">
        <v>0</v>
      </c>
      <c r="O1549" s="344">
        <v>0</v>
      </c>
      <c r="P1549" s="344">
        <v>0</v>
      </c>
      <c r="Q1549" s="344">
        <v>0</v>
      </c>
      <c r="R1549" s="344">
        <v>0</v>
      </c>
      <c r="S1549" s="344">
        <v>0</v>
      </c>
      <c r="U1549" s="364"/>
      <c r="V1549" s="364"/>
      <c r="W1549" s="364"/>
    </row>
    <row r="1550" spans="6:23" ht="15" x14ac:dyDescent="0.25"/>
    <row r="1551" spans="6:23" ht="15" x14ac:dyDescent="0.25"/>
    <row r="1552" spans="6:23" ht="15" x14ac:dyDescent="0.25"/>
    <row r="1553" ht="15" x14ac:dyDescent="0.25"/>
    <row r="1554" ht="15" x14ac:dyDescent="0.25"/>
    <row r="1555" ht="15" x14ac:dyDescent="0.25"/>
    <row r="1556" ht="15" x14ac:dyDescent="0.25"/>
    <row r="1557" ht="15" x14ac:dyDescent="0.25"/>
    <row r="1558" ht="15" x14ac:dyDescent="0.25"/>
    <row r="1559" ht="15" x14ac:dyDescent="0.25"/>
    <row r="1560" ht="15" x14ac:dyDescent="0.25"/>
    <row r="1561" ht="15" x14ac:dyDescent="0.25"/>
    <row r="1562" ht="15" x14ac:dyDescent="0.25"/>
    <row r="1563" ht="15" x14ac:dyDescent="0.25"/>
    <row r="1564" ht="15" x14ac:dyDescent="0.25"/>
    <row r="1565" ht="15" x14ac:dyDescent="0.25"/>
  </sheetData>
  <sheetProtection algorithmName="SHA-512" hashValue="1leayWCORS4N2/dTPVtR3V44yZW9c+y2zXT1U7LbBXny4Mxh2luJNDrIefUd8ftafGtA8/47L9oWy/EmcVyfQA==" saltValue="k4PksG65oFZ+brSiBPs2eA==" spinCount="100000" sheet="1" objects="1" scenarios="1" formatColumns="0" formatRows="0" autoFilter="0"/>
  <autoFilter ref="F79:M1508" xr:uid="{354B39D3-DF6F-477B-92AD-3E856E7D9A08}">
    <filterColumn colId="0">
      <filters>
        <filter val="NORTHUMBRIA HEALTHCARE NHS FOUNDATION TRUST"/>
        <filter val="OTHER"/>
        <filter val="THE NEWCASTLE UPON TYNE HOSPITALS NHS FOUNDATION TRUST"/>
      </filters>
    </filterColumn>
  </autoFilter>
  <mergeCells count="58">
    <mergeCell ref="G692:G895"/>
    <mergeCell ref="U1527:W1527"/>
    <mergeCell ref="U1541:W1541"/>
    <mergeCell ref="F42:M42"/>
    <mergeCell ref="F60:M60"/>
    <mergeCell ref="I73:K73"/>
    <mergeCell ref="G896:G1099"/>
    <mergeCell ref="G1100:G1303"/>
    <mergeCell ref="G1304:G1507"/>
    <mergeCell ref="F44:M44"/>
    <mergeCell ref="F45:M45"/>
    <mergeCell ref="F46:M46"/>
    <mergeCell ref="F47:M47"/>
    <mergeCell ref="F48:M48"/>
    <mergeCell ref="F50:M50"/>
    <mergeCell ref="G488:G691"/>
    <mergeCell ref="F16:M16"/>
    <mergeCell ref="F17:M17"/>
    <mergeCell ref="F19:M19"/>
    <mergeCell ref="F1539:G1539"/>
    <mergeCell ref="F1541:G1541"/>
    <mergeCell ref="H1541:S1541"/>
    <mergeCell ref="F56:M56"/>
    <mergeCell ref="F57:M57"/>
    <mergeCell ref="F58:M58"/>
    <mergeCell ref="F1527:G1527"/>
    <mergeCell ref="H1527:S1527"/>
    <mergeCell ref="F1525:G1525"/>
    <mergeCell ref="F1511:G1511"/>
    <mergeCell ref="F69:F72"/>
    <mergeCell ref="G69:G72"/>
    <mergeCell ref="I62:K62"/>
    <mergeCell ref="F76:G76"/>
    <mergeCell ref="F54:M54"/>
    <mergeCell ref="F55:M55"/>
    <mergeCell ref="G284:G487"/>
    <mergeCell ref="F13:M13"/>
    <mergeCell ref="F14:M14"/>
    <mergeCell ref="F15:M15"/>
    <mergeCell ref="F61:M61"/>
    <mergeCell ref="G80:G283"/>
    <mergeCell ref="F22:M22"/>
    <mergeCell ref="F23:M23"/>
    <mergeCell ref="F40:M40"/>
    <mergeCell ref="F27:M27"/>
    <mergeCell ref="F34:M34"/>
    <mergeCell ref="F36:M36"/>
    <mergeCell ref="F28:M28"/>
    <mergeCell ref="F2:G2"/>
    <mergeCell ref="F9:M9"/>
    <mergeCell ref="F10:M10"/>
    <mergeCell ref="F11:M11"/>
    <mergeCell ref="F12:M12"/>
    <mergeCell ref="F29:M29"/>
    <mergeCell ref="F30:M30"/>
    <mergeCell ref="F37:M37"/>
    <mergeCell ref="F38:M38"/>
    <mergeCell ref="F39:M39"/>
  </mergeCells>
  <conditionalFormatting sqref="L70">
    <cfRule type="expression" dxfId="38" priority="2">
      <formula>#REF!="Yes"</formula>
    </cfRule>
  </conditionalFormatting>
  <conditionalFormatting sqref="L72">
    <cfRule type="expression" dxfId="37" priority="3">
      <formula>#REF!="Yes"</formula>
    </cfRule>
  </conditionalFormatting>
  <conditionalFormatting sqref="M69:M72">
    <cfRule type="cellIs" dxfId="36" priority="1" operator="equal">
      <formula>"Yes"</formula>
    </cfRule>
  </conditionalFormatting>
  <dataValidations count="4">
    <dataValidation type="decimal" operator="greaterThan" allowBlank="1" showInputMessage="1" showErrorMessage="1" error="Please enter a numeric amount greater than 0" sqref="L70 L72" xr:uid="{83A77963-028B-41A8-89E8-708203DD3C29}">
      <formula1>0</formula1>
    </dataValidation>
    <dataValidation type="decimal" operator="greaterThan" allowBlank="1" showInputMessage="1" showErrorMessage="1" error="Please enter a non-negative number" sqref="H1529:S1535 H1515:S1521 H1543:S1549" xr:uid="{9A10179F-F0BA-4C79-83BF-2A4F669E2B11}">
      <formula1>-1</formula1>
    </dataValidation>
    <dataValidation type="decimal" allowBlank="1" showInputMessage="1" showErrorMessage="1" sqref="U1529:W1535 U1543:W1549" xr:uid="{AD3132E9-9D11-4618-BEE8-EFD9A57E79EE}">
      <formula1>0</formula1>
      <formula2>1</formula2>
    </dataValidation>
    <dataValidation type="decimal" operator="greaterThan" allowBlank="1" showInputMessage="1" showErrorMessage="1" sqref="H80:S1507" xr:uid="{F81C879C-0412-4622-9109-B70ABBBEA61E}">
      <formula1>-1</formula1>
    </dataValidation>
  </dataValidations>
  <hyperlinks>
    <hyperlink ref="F8" location="'3. National Conditions'!A1" display="3. National Conditions" xr:uid="{AD6B018A-B7AB-4B24-A513-8876881D6064}"/>
    <hyperlink ref="F26" location="'4. Metrics'!A1" display="4. Metrics" xr:uid="{3BA17EC3-B04D-451E-88D0-B4D8C47A1267}"/>
  </hyperlinks>
  <pageMargins left="0.70866141732283472" right="0.70866141732283472" top="0.74803149606299213" bottom="0.74803149606299213" header="0.31496062992125984" footer="0.31496062992125984"/>
  <pageSetup paperSize="8" scale="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98"/>
  <sheetViews>
    <sheetView showGridLines="0" topLeftCell="A24" workbookViewId="0">
      <selection activeCell="D29" sqref="D29"/>
    </sheetView>
  </sheetViews>
  <sheetFormatPr defaultColWidth="0" defaultRowHeight="15" zeroHeight="1" x14ac:dyDescent="0.25"/>
  <cols>
    <col min="1" max="1" width="4.7109375" customWidth="1"/>
    <col min="2" max="2" width="53.7109375" customWidth="1"/>
    <col min="3" max="5" width="16.42578125" customWidth="1"/>
    <col min="6" max="7" width="10.7109375" customWidth="1"/>
    <col min="8" max="8" width="9.140625" customWidth="1"/>
    <col min="9" max="10" width="4.7109375" customWidth="1"/>
    <col min="11" max="11" width="16.7109375" customWidth="1"/>
    <col min="12" max="12" width="4.7109375" customWidth="1"/>
    <col min="13" max="16" width="9.140625" hidden="1" customWidth="1"/>
    <col min="17" max="17" width="4.7109375" hidden="1" customWidth="1"/>
    <col min="18" max="16384" width="9.140625" hidden="1"/>
  </cols>
  <sheetData>
    <row r="1" spans="1:16" ht="15.75" thickBot="1" x14ac:dyDescent="0.3">
      <c r="M1" s="3"/>
      <c r="N1" s="3"/>
      <c r="O1" s="3"/>
      <c r="P1" s="3"/>
    </row>
    <row r="2" spans="1:16" ht="19.5" thickBot="1" x14ac:dyDescent="0.35">
      <c r="B2" s="379" t="str">
        <f>'2. Cover'!B7</f>
        <v>Better Care Fund 2023-25 Template</v>
      </c>
      <c r="C2" s="407"/>
      <c r="D2" s="380"/>
      <c r="M2" s="3"/>
      <c r="N2" s="3"/>
      <c r="O2" s="3"/>
      <c r="P2" s="3"/>
    </row>
    <row r="3" spans="1:16" x14ac:dyDescent="0.25">
      <c r="B3" s="420" t="s">
        <v>928</v>
      </c>
      <c r="C3" s="420"/>
      <c r="D3" s="4"/>
      <c r="M3" s="3"/>
      <c r="N3" s="3"/>
      <c r="O3" s="3"/>
      <c r="P3" s="3"/>
    </row>
    <row r="4" spans="1:16" x14ac:dyDescent="0.25">
      <c r="M4" s="3"/>
      <c r="N4" s="3"/>
      <c r="O4" s="3"/>
      <c r="P4" s="3"/>
    </row>
    <row r="5" spans="1:16" x14ac:dyDescent="0.25">
      <c r="B5" t="s">
        <v>399</v>
      </c>
      <c r="C5" s="509" t="str">
        <f>IF('Backsheet for muncher'!D9="&lt;Please select a Health and Wellbeing Board&gt;","Please select in '2. Cover' sheet",'Backsheet for muncher'!D9)</f>
        <v>North Tyneside</v>
      </c>
      <c r="D5" s="509"/>
      <c r="E5" s="509"/>
      <c r="F5" s="509"/>
      <c r="G5" s="509"/>
      <c r="M5" s="3"/>
      <c r="N5" s="3"/>
      <c r="O5" s="3"/>
      <c r="P5" s="3"/>
    </row>
    <row r="6" spans="1:16" x14ac:dyDescent="0.25">
      <c r="M6" s="3"/>
      <c r="N6" s="3"/>
      <c r="O6" s="3"/>
      <c r="P6" s="3"/>
    </row>
    <row r="7" spans="1:16" x14ac:dyDescent="0.25">
      <c r="B7" s="204" t="s">
        <v>929</v>
      </c>
      <c r="C7" s="205"/>
      <c r="D7" s="205"/>
      <c r="M7" s="6">
        <f>M8-M9</f>
        <v>0</v>
      </c>
      <c r="N7" s="6"/>
      <c r="O7" s="6"/>
      <c r="P7" s="6"/>
    </row>
    <row r="8" spans="1:16" ht="30.75" customHeight="1" x14ac:dyDescent="0.25">
      <c r="B8" s="100" t="s">
        <v>930</v>
      </c>
      <c r="C8" s="101" t="s">
        <v>931</v>
      </c>
      <c r="D8" s="101" t="s">
        <v>932</v>
      </c>
      <c r="K8" s="197" t="s">
        <v>370</v>
      </c>
      <c r="M8" s="3">
        <f>COUNTA(M11:M89)</f>
        <v>12</v>
      </c>
      <c r="N8" s="3"/>
      <c r="O8" s="3"/>
      <c r="P8" s="3"/>
    </row>
    <row r="9" spans="1:16" x14ac:dyDescent="0.25">
      <c r="B9" s="138" t="str">
        <f>IF($C$5="Cornwall &amp; Scilly","Cornwall",$C$5)</f>
        <v>North Tyneside</v>
      </c>
      <c r="C9" s="276">
        <v>1869024</v>
      </c>
      <c r="D9" s="276">
        <v>1869024</v>
      </c>
      <c r="E9" s="301"/>
      <c r="K9" s="47" t="str">
        <f>IF(M11=1,"Yes","No")</f>
        <v>Yes</v>
      </c>
      <c r="M9" s="3">
        <f>SUM(M11:M89)</f>
        <v>12</v>
      </c>
      <c r="N9" s="3"/>
      <c r="O9" s="3"/>
      <c r="P9" s="3"/>
    </row>
    <row r="10" spans="1:16" x14ac:dyDescent="0.25">
      <c r="B10" s="139" t="str">
        <f>IF($C$5="Cornwall &amp; Scilly","Isles of Scilly","")</f>
        <v/>
      </c>
      <c r="C10" s="358"/>
      <c r="D10" s="358"/>
      <c r="M10" s="3"/>
      <c r="N10" s="3"/>
      <c r="O10" s="3"/>
      <c r="P10" s="3"/>
    </row>
    <row r="11" spans="1:16" ht="15" customHeight="1" x14ac:dyDescent="0.25">
      <c r="B11" s="105" t="s">
        <v>933</v>
      </c>
      <c r="C11" s="106"/>
      <c r="D11" s="106"/>
      <c r="M11" s="3">
        <f>IF(AND(C9&gt;0,D9&gt;0),1,0)</f>
        <v>1</v>
      </c>
      <c r="N11" s="3"/>
      <c r="O11" s="3"/>
      <c r="P11" s="3"/>
    </row>
    <row r="12" spans="1:16" x14ac:dyDescent="0.25">
      <c r="A12" s="9">
        <v>1</v>
      </c>
      <c r="B12" s="138" t="str">
        <f>IFERROR(VLOOKUP(CONCATENATE($C$5,A12),'I&amp;E Backsheet'!$N$5:$Q$185,4,0),"")</f>
        <v/>
      </c>
      <c r="C12" s="348"/>
      <c r="D12" s="348"/>
      <c r="M12" s="3"/>
      <c r="N12" s="3"/>
      <c r="O12" s="3"/>
      <c r="P12" s="3"/>
    </row>
    <row r="13" spans="1:16" x14ac:dyDescent="0.25">
      <c r="A13" s="9">
        <v>2</v>
      </c>
      <c r="B13" s="140" t="str">
        <f>IFERROR(VLOOKUP(CONCATENATE($C$5,A13),'I&amp;E Backsheet'!$N$5:$Q$185,4,0),"")</f>
        <v/>
      </c>
      <c r="C13" s="356"/>
      <c r="D13" s="356"/>
      <c r="M13" s="3"/>
      <c r="N13" s="3"/>
      <c r="O13" s="3"/>
      <c r="P13" s="3"/>
    </row>
    <row r="14" spans="1:16" x14ac:dyDescent="0.25">
      <c r="A14" s="9">
        <v>3</v>
      </c>
      <c r="B14" s="140" t="str">
        <f>IFERROR(VLOOKUP(CONCATENATE($C$5,A14),'I&amp;E Backsheet'!$N$5:$Q$185,4,0),"")</f>
        <v/>
      </c>
      <c r="C14" s="356"/>
      <c r="D14" s="356"/>
      <c r="M14" s="3"/>
      <c r="N14" s="3"/>
      <c r="O14" s="3"/>
      <c r="P14" s="3"/>
    </row>
    <row r="15" spans="1:16" x14ac:dyDescent="0.25">
      <c r="A15" s="9">
        <v>4</v>
      </c>
      <c r="B15" s="140" t="str">
        <f>IFERROR(VLOOKUP(CONCATENATE($C$5,A15),'I&amp;E Backsheet'!$N$5:$Q$185,4,0),"")</f>
        <v/>
      </c>
      <c r="C15" s="356"/>
      <c r="D15" s="356"/>
      <c r="M15" s="3"/>
      <c r="N15" s="3"/>
      <c r="O15" s="3"/>
      <c r="P15" s="3"/>
    </row>
    <row r="16" spans="1:16" x14ac:dyDescent="0.25">
      <c r="A16" s="9">
        <v>5</v>
      </c>
      <c r="B16" s="140" t="str">
        <f>IFERROR(VLOOKUP(CONCATENATE($C$5,A16),'I&amp;E Backsheet'!$N$5:$Q$185,4,0),"")</f>
        <v/>
      </c>
      <c r="C16" s="356"/>
      <c r="D16" s="356"/>
      <c r="M16" s="3"/>
      <c r="N16" s="3"/>
      <c r="O16" s="3"/>
      <c r="P16" s="3"/>
    </row>
    <row r="17" spans="1:16" x14ac:dyDescent="0.25">
      <c r="A17" s="9">
        <v>6</v>
      </c>
      <c r="B17" s="140" t="str">
        <f>IFERROR(VLOOKUP(CONCATENATE($C$5,A17),'I&amp;E Backsheet'!$N$5:$Q$185,4,0),"")</f>
        <v/>
      </c>
      <c r="C17" s="356"/>
      <c r="D17" s="356"/>
      <c r="M17" s="3"/>
      <c r="N17" s="3"/>
      <c r="O17" s="3"/>
      <c r="P17" s="3"/>
    </row>
    <row r="18" spans="1:16" x14ac:dyDescent="0.25">
      <c r="A18" s="9">
        <v>7</v>
      </c>
      <c r="B18" s="140" t="str">
        <f>IFERROR(VLOOKUP(CONCATENATE($C$5,A18),'I&amp;E Backsheet'!$N$5:$Q$185,4,0),"")</f>
        <v/>
      </c>
      <c r="C18" s="356"/>
      <c r="D18" s="356"/>
      <c r="M18" s="3"/>
      <c r="N18" s="3"/>
      <c r="O18" s="3"/>
      <c r="P18" s="3"/>
    </row>
    <row r="19" spans="1:16" x14ac:dyDescent="0.25">
      <c r="A19" s="9">
        <v>8</v>
      </c>
      <c r="B19" s="140" t="str">
        <f>IFERROR(VLOOKUP(CONCATENATE($C$5,A19),'I&amp;E Backsheet'!$N$5:$Q$185,4,0),"")</f>
        <v/>
      </c>
      <c r="C19" s="356"/>
      <c r="D19" s="356"/>
      <c r="M19" s="3"/>
      <c r="N19" s="3"/>
      <c r="O19" s="3"/>
      <c r="P19" s="3"/>
    </row>
    <row r="20" spans="1:16" x14ac:dyDescent="0.25">
      <c r="A20" s="9">
        <v>9</v>
      </c>
      <c r="B20" s="140" t="str">
        <f>IFERROR(VLOOKUP(CONCATENATE($C$5,A20),'I&amp;E Backsheet'!$N$5:$Q$185,4,0),"")</f>
        <v/>
      </c>
      <c r="C20" s="356"/>
      <c r="D20" s="356"/>
      <c r="M20" s="3"/>
      <c r="N20" s="3"/>
      <c r="O20" s="3"/>
      <c r="P20" s="3"/>
    </row>
    <row r="21" spans="1:16" x14ac:dyDescent="0.25">
      <c r="A21" s="9">
        <v>10</v>
      </c>
      <c r="B21" s="140" t="str">
        <f>IFERROR(VLOOKUP(CONCATENATE($C$5,A21),'I&amp;E Backsheet'!$N$5:$Q$185,4,0),"")</f>
        <v/>
      </c>
      <c r="C21" s="356"/>
      <c r="D21" s="356"/>
      <c r="M21" s="3"/>
      <c r="N21" s="3"/>
      <c r="O21" s="3"/>
      <c r="P21" s="3"/>
    </row>
    <row r="22" spans="1:16" x14ac:dyDescent="0.25">
      <c r="A22" s="9">
        <v>11</v>
      </c>
      <c r="B22" s="140" t="str">
        <f>IFERROR(VLOOKUP(CONCATENATE($C$5,A22),'I&amp;E Backsheet'!$N$5:$Q$185,4,0),"")</f>
        <v/>
      </c>
      <c r="C22" s="356"/>
      <c r="D22" s="356"/>
      <c r="M22" s="3"/>
      <c r="N22" s="3"/>
      <c r="O22" s="3"/>
      <c r="P22" s="3"/>
    </row>
    <row r="23" spans="1:16" x14ac:dyDescent="0.25">
      <c r="A23" s="9">
        <v>12</v>
      </c>
      <c r="B23" s="139" t="str">
        <f>IFERROR(VLOOKUP(CONCATENATE($C$5,A23),'I&amp;E Backsheet'!$N$5:$Q$185,4,0),"")</f>
        <v/>
      </c>
      <c r="C23" s="357"/>
      <c r="D23" s="357"/>
      <c r="M23" s="3"/>
      <c r="N23" s="3"/>
      <c r="O23" s="3"/>
      <c r="P23" s="3"/>
    </row>
    <row r="24" spans="1:16" x14ac:dyDescent="0.25">
      <c r="B24" s="142" t="s">
        <v>934</v>
      </c>
      <c r="C24" s="143">
        <f>SUM(C9:C10)</f>
        <v>1869024</v>
      </c>
      <c r="D24" s="143">
        <f>SUM(D9:D10)</f>
        <v>1869024</v>
      </c>
      <c r="M24" s="3"/>
      <c r="N24" s="3"/>
      <c r="O24" s="3"/>
      <c r="P24" s="3"/>
    </row>
    <row r="25" spans="1:16" x14ac:dyDescent="0.25">
      <c r="M25" s="3"/>
      <c r="N25" s="3"/>
      <c r="O25" s="3"/>
      <c r="P25" s="3"/>
    </row>
    <row r="26" spans="1:16" x14ac:dyDescent="0.25">
      <c r="M26" s="3"/>
      <c r="N26" s="3"/>
      <c r="O26" s="3"/>
      <c r="P26" s="3"/>
    </row>
    <row r="27" spans="1:16" x14ac:dyDescent="0.25">
      <c r="B27" s="102" t="s">
        <v>413</v>
      </c>
      <c r="C27" s="103" t="s">
        <v>935</v>
      </c>
      <c r="D27" s="103" t="s">
        <v>936</v>
      </c>
      <c r="M27" s="3"/>
      <c r="N27" s="3"/>
      <c r="O27" s="3"/>
      <c r="P27" s="3"/>
    </row>
    <row r="28" spans="1:16" x14ac:dyDescent="0.25">
      <c r="B28" s="202" t="str">
        <f>IF($C$5="Cornwall &amp; Scilly","Cornwall",$C$5)</f>
        <v>North Tyneside</v>
      </c>
      <c r="C28" s="203">
        <f>IFERROR(VLOOKUP($B28,'I&amp;E Backsheet'!$BA$4:$BC$156,2,0),"")</f>
        <v>1342892.7660161501</v>
      </c>
      <c r="D28" s="343">
        <v>2229202</v>
      </c>
      <c r="K28" s="47" t="str">
        <f>IF(M28=1,"Yes","No")</f>
        <v>Yes</v>
      </c>
      <c r="M28" s="3">
        <f>IF(D28&gt;0,1,0)</f>
        <v>1</v>
      </c>
      <c r="N28" s="3"/>
      <c r="O28" s="3"/>
      <c r="P28" s="3"/>
    </row>
    <row r="29" spans="1:16" x14ac:dyDescent="0.25">
      <c r="M29" s="3"/>
      <c r="N29" s="3"/>
      <c r="O29" s="3"/>
      <c r="P29" s="3"/>
    </row>
    <row r="30" spans="1:16" x14ac:dyDescent="0.25">
      <c r="M30" s="3"/>
      <c r="N30" s="3"/>
      <c r="O30" s="3"/>
      <c r="P30" s="3"/>
    </row>
    <row r="31" spans="1:16" x14ac:dyDescent="0.25">
      <c r="B31" s="102" t="s">
        <v>414</v>
      </c>
      <c r="C31" s="103" t="s">
        <v>935</v>
      </c>
      <c r="D31" s="103" t="s">
        <v>936</v>
      </c>
      <c r="M31" s="3"/>
      <c r="N31" s="3"/>
      <c r="O31" s="3"/>
      <c r="P31" s="3"/>
    </row>
    <row r="32" spans="1:16" x14ac:dyDescent="0.25">
      <c r="B32" s="337" t="str">
        <f>IFERROR(VLOOKUP(O32,'HWB-ICB'!C:E,3,0),"Please select HWB on Cover page")</f>
        <v>NHS North East and North Cumbria ICB</v>
      </c>
      <c r="C32" s="371">
        <v>863656</v>
      </c>
      <c r="D32" s="340">
        <v>1433669</v>
      </c>
      <c r="K32" s="47" t="str">
        <f>IF(M32=1,"Yes","No")</f>
        <v>Yes</v>
      </c>
      <c r="M32" s="3">
        <f>IF(AND(D32&gt;0,C32&gt;0),1,0)</f>
        <v>1</v>
      </c>
      <c r="O32" s="3" t="str">
        <f>$C$5&amp;P32</f>
        <v>North Tyneside1</v>
      </c>
      <c r="P32" s="3">
        <v>1</v>
      </c>
    </row>
    <row r="33" spans="1:16" x14ac:dyDescent="0.25">
      <c r="B33" s="338" t="str">
        <f>IFERROR(VLOOKUP(O33,'HWB-ICB'!C:E,3,0),"")</f>
        <v/>
      </c>
      <c r="C33" s="372"/>
      <c r="D33" s="341"/>
      <c r="M33" s="3"/>
      <c r="O33" s="3" t="str">
        <f t="shared" ref="O33:O34" si="0">$C$5&amp;P33</f>
        <v>North Tyneside2</v>
      </c>
      <c r="P33" s="3">
        <f>P32+1</f>
        <v>2</v>
      </c>
    </row>
    <row r="34" spans="1:16" x14ac:dyDescent="0.25">
      <c r="B34" s="339" t="str">
        <f>IFERROR(VLOOKUP(O34,'HWB-ICB'!C:E,3,0),"")</f>
        <v/>
      </c>
      <c r="C34" s="373"/>
      <c r="D34" s="342"/>
      <c r="M34" s="3"/>
      <c r="O34" s="3" t="str">
        <f t="shared" si="0"/>
        <v>North Tyneside3</v>
      </c>
      <c r="P34" s="3">
        <f>P33+1</f>
        <v>3</v>
      </c>
    </row>
    <row r="35" spans="1:16" x14ac:dyDescent="0.25">
      <c r="B35" s="142" t="s">
        <v>937</v>
      </c>
      <c r="C35" s="203">
        <f>SUM(C32:C34)</f>
        <v>863656</v>
      </c>
      <c r="D35" s="203">
        <f>SUM(D32:D34)</f>
        <v>1433669</v>
      </c>
      <c r="M35" s="3"/>
      <c r="N35" s="3"/>
      <c r="O35" s="3"/>
      <c r="P35" s="3"/>
    </row>
    <row r="36" spans="1:16" x14ac:dyDescent="0.25">
      <c r="M36" s="3"/>
      <c r="N36" s="3"/>
      <c r="O36" s="3"/>
      <c r="P36" s="3"/>
    </row>
    <row r="37" spans="1:16" x14ac:dyDescent="0.25">
      <c r="M37" s="3"/>
      <c r="N37" s="3"/>
      <c r="O37" s="3"/>
      <c r="P37" s="3"/>
    </row>
    <row r="38" spans="1:16" x14ac:dyDescent="0.25">
      <c r="B38" s="102" t="s">
        <v>938</v>
      </c>
      <c r="C38" s="103" t="s">
        <v>935</v>
      </c>
      <c r="D38" s="103" t="s">
        <v>936</v>
      </c>
      <c r="M38" s="3"/>
      <c r="N38" s="3"/>
      <c r="O38" s="3"/>
      <c r="P38" s="3"/>
    </row>
    <row r="39" spans="1:16" x14ac:dyDescent="0.25">
      <c r="B39" s="138" t="str">
        <f>IF($C$5="Cornwall &amp; Scilly","Cornwall",$C$5)</f>
        <v>North Tyneside</v>
      </c>
      <c r="C39" s="348">
        <f>IFERROR(VLOOKUP($B39,'I&amp;E Backsheet'!$V$4:$W$156,2,0),"")</f>
        <v>9578513.9661395401</v>
      </c>
      <c r="D39" s="276">
        <v>9578514</v>
      </c>
      <c r="E39" s="301"/>
      <c r="K39" s="47" t="str">
        <f>IF(M39=1,"Yes","No")</f>
        <v>Yes</v>
      </c>
      <c r="M39" s="3">
        <f>IF(AND(D39&gt;0,C39&gt;0),1,0)</f>
        <v>1</v>
      </c>
      <c r="N39" s="3"/>
      <c r="O39" s="3"/>
      <c r="P39" s="3"/>
    </row>
    <row r="40" spans="1:16" x14ac:dyDescent="0.25">
      <c r="B40" s="139" t="str">
        <f>IF($C$5="Cornwall &amp; Scilly","Isles of Scilly","")</f>
        <v/>
      </c>
      <c r="C40" s="131" t="str">
        <f>IFERROR(VLOOKUP($B40,'I&amp;E Backsheet'!$V$4:$X$156,2,0),"")</f>
        <v/>
      </c>
      <c r="D40" s="131" t="str">
        <f>IFERROR(VLOOKUP($B40,'I&amp;E Backsheet'!$V$4:$X$156,3,0),"")</f>
        <v/>
      </c>
      <c r="M40" s="3"/>
      <c r="N40" s="3"/>
      <c r="O40" s="3"/>
      <c r="P40" s="3"/>
    </row>
    <row r="41" spans="1:16" x14ac:dyDescent="0.25">
      <c r="B41" s="142" t="s">
        <v>939</v>
      </c>
      <c r="C41" s="143">
        <f>SUM(C39:C40)</f>
        <v>9578513.9661395401</v>
      </c>
      <c r="D41" s="143">
        <f>SUM(D39:D40)</f>
        <v>9578514</v>
      </c>
      <c r="M41" s="3"/>
      <c r="N41" s="3"/>
      <c r="O41" s="3"/>
      <c r="P41" s="3"/>
    </row>
    <row r="42" spans="1:16" x14ac:dyDescent="0.25">
      <c r="M42" s="3"/>
      <c r="N42" s="3"/>
      <c r="O42" s="3"/>
      <c r="P42" s="3"/>
    </row>
    <row r="43" spans="1:16" ht="30" customHeight="1" x14ac:dyDescent="0.25">
      <c r="B43" s="104" t="s">
        <v>940</v>
      </c>
      <c r="C43" s="188" t="s">
        <v>60</v>
      </c>
      <c r="K43" s="47" t="str">
        <f>IF(M43=1,"Yes","No")</f>
        <v>Yes</v>
      </c>
      <c r="M43" s="3">
        <f>IF(OR(C43='I&amp;E Backsheet'!$AN$5,C43='I&amp;E Backsheet'!$AN$6),1,0)</f>
        <v>1</v>
      </c>
      <c r="N43" s="3"/>
      <c r="O43" s="3"/>
      <c r="P43" s="3"/>
    </row>
    <row r="44" spans="1:16" x14ac:dyDescent="0.25">
      <c r="M44" s="3"/>
      <c r="N44" s="3"/>
      <c r="O44" s="3"/>
      <c r="P44" s="3"/>
    </row>
    <row r="45" spans="1:16" ht="30" customHeight="1" x14ac:dyDescent="0.25">
      <c r="B45" s="98" t="s">
        <v>941</v>
      </c>
      <c r="C45" s="103" t="s">
        <v>935</v>
      </c>
      <c r="D45" s="103" t="s">
        <v>936</v>
      </c>
      <c r="E45" s="505" t="s">
        <v>942</v>
      </c>
      <c r="F45" s="506"/>
      <c r="G45" s="506"/>
      <c r="H45" s="507"/>
      <c r="M45" s="3"/>
      <c r="N45" s="3"/>
      <c r="O45" s="3"/>
      <c r="P45" s="3"/>
    </row>
    <row r="46" spans="1:16" x14ac:dyDescent="0.25">
      <c r="A46" s="18"/>
      <c r="B46" s="144" t="s">
        <v>238</v>
      </c>
      <c r="C46" s="145">
        <v>1257308</v>
      </c>
      <c r="D46" s="145">
        <v>0</v>
      </c>
      <c r="E46" s="503" t="s">
        <v>2141</v>
      </c>
      <c r="F46" s="503"/>
      <c r="G46" s="503"/>
      <c r="H46" s="503"/>
      <c r="K46" s="490" t="str">
        <f t="shared" ref="K46" si="1">IF(COUNTA(M46:M48)=SUM(M46:M48),"Yes","No")</f>
        <v>Yes</v>
      </c>
      <c r="M46" s="3">
        <f>IF(SUM(N46:N48)&gt;=1,1,0)</f>
        <v>1</v>
      </c>
      <c r="N46" s="3">
        <f>IF($C$43='I&amp;E Backsheet'!$AL$5,(IF($B46="",0,(COUNTIF('I&amp;E Backsheet'!$B$4:$B$155,$B46)))),1)</f>
        <v>1</v>
      </c>
      <c r="O46" s="3">
        <f>IF(AND((COUNTIF('I&amp;E Backsheet'!$B$4:$B$155,$B46))=1,C46=""),0,1)</f>
        <v>1</v>
      </c>
      <c r="P46" s="3">
        <f>IF(AND(B46="",C46=""),1,(IF(E46="",0,1)))</f>
        <v>1</v>
      </c>
    </row>
    <row r="47" spans="1:16" x14ac:dyDescent="0.25">
      <c r="A47" s="18"/>
      <c r="B47" s="146"/>
      <c r="C47" s="147"/>
      <c r="D47" s="147"/>
      <c r="E47" s="504"/>
      <c r="F47" s="504"/>
      <c r="G47" s="504"/>
      <c r="H47" s="504"/>
      <c r="K47" s="491"/>
      <c r="M47" s="3">
        <f>IF(COUNTIF($O$46:$O$48,0)&gt;=1,0,1)</f>
        <v>1</v>
      </c>
      <c r="N47" s="3">
        <f>IF($C$43='I&amp;E Backsheet'!$AL$5,(IF($B47="",0,(COUNTIF('I&amp;E Backsheet'!$B$4:$B$155,$B47)))),1)</f>
        <v>0</v>
      </c>
      <c r="O47" s="3">
        <f>IF(AND((COUNTIF('I&amp;E Backsheet'!$B$4:$B$155,$B47))=1,C47=""),0,1)</f>
        <v>1</v>
      </c>
      <c r="P47" s="3">
        <f>IF(AND(B47="",C47=""),1,(IF(E47="",0,1)))</f>
        <v>1</v>
      </c>
    </row>
    <row r="48" spans="1:16" x14ac:dyDescent="0.25">
      <c r="A48" s="18"/>
      <c r="B48" s="148"/>
      <c r="C48" s="149"/>
      <c r="D48" s="149"/>
      <c r="E48" s="493"/>
      <c r="F48" s="493"/>
      <c r="G48" s="493"/>
      <c r="H48" s="493"/>
      <c r="K48" s="492"/>
      <c r="M48" s="3">
        <f>IF(COUNTIF($P$46:$P$48,0)&gt;=1,0,1)</f>
        <v>1</v>
      </c>
      <c r="N48" s="3">
        <f>IF($C$43='I&amp;E Backsheet'!$AL$5,(IF($B48="",0,(COUNTIF('I&amp;E Backsheet'!$B$4:$B$155,$B48)))),1)</f>
        <v>0</v>
      </c>
      <c r="O48" s="3">
        <f>IF(AND((COUNTIF('I&amp;E Backsheet'!$B$4:$B$155,$B48))=1,C48=""),0,1)</f>
        <v>1</v>
      </c>
      <c r="P48" s="3">
        <f>IF(AND(B48="",C48=""),1,(IF(E48="",0,1)))</f>
        <v>1</v>
      </c>
    </row>
    <row r="49" spans="1:16" x14ac:dyDescent="0.25">
      <c r="A49" s="9"/>
      <c r="B49" s="142" t="s">
        <v>943</v>
      </c>
      <c r="C49" s="143">
        <f>IF($C$43='I&amp;E Backsheet'!$AN$5,(SUM(C46:C48)),0)</f>
        <v>1257308</v>
      </c>
      <c r="D49" s="143">
        <f>IF($C$43='I&amp;E Backsheet'!$AN$5,(SUM(D46:D48)),0)</f>
        <v>0</v>
      </c>
      <c r="M49" s="3"/>
      <c r="N49" s="3"/>
      <c r="O49" s="3"/>
      <c r="P49" s="3"/>
    </row>
    <row r="50" spans="1:16" x14ac:dyDescent="0.25">
      <c r="M50" s="3"/>
      <c r="N50" s="3"/>
      <c r="O50" s="3"/>
      <c r="P50" s="3"/>
    </row>
    <row r="51" spans="1:16" x14ac:dyDescent="0.25">
      <c r="M51" s="3"/>
      <c r="N51" s="3"/>
      <c r="O51" s="3"/>
      <c r="P51" s="3"/>
    </row>
    <row r="52" spans="1:16" x14ac:dyDescent="0.25">
      <c r="B52" s="102" t="s">
        <v>944</v>
      </c>
      <c r="C52" s="103" t="s">
        <v>935</v>
      </c>
      <c r="D52" s="103" t="s">
        <v>936</v>
      </c>
      <c r="M52" s="3"/>
      <c r="N52" s="3"/>
      <c r="O52" s="3"/>
      <c r="P52" s="3"/>
    </row>
    <row r="53" spans="1:16" x14ac:dyDescent="0.25">
      <c r="A53" s="9">
        <v>1</v>
      </c>
      <c r="B53" s="138" t="str">
        <f>IFERROR(INDEX('I&amp;E Backsheet'!$AH$4:$AH$166,MATCH('Backsheet for muncher'!$D$9&amp;'5. Income'!$A53,'I&amp;E Backsheet'!$AF$4:$AF$166,0),1),"")</f>
        <v>NHS North East and North Cumbria ICB</v>
      </c>
      <c r="C53" s="130">
        <f>IFERROR(INDEX('I&amp;E Backsheet'!$AI$4:$AJ$168,MATCH('Backsheet for muncher'!$D$9&amp;'5. Income'!$A53,'I&amp;E Backsheet'!$AF$4:$AF$168,0),1),"")</f>
        <v>20420346.771662164</v>
      </c>
      <c r="D53" s="130">
        <f>IFERROR(INDEX('I&amp;E Backsheet'!$AI$4:$AJ$168,MATCH('Backsheet for muncher'!$D$9&amp;'5. Income'!$A53,'I&amp;E Backsheet'!$AF$4:$AF$168,0),2),"")</f>
        <v>21576138.398938242</v>
      </c>
      <c r="M53" s="3"/>
      <c r="N53" s="3"/>
      <c r="O53" s="3"/>
      <c r="P53" s="3"/>
    </row>
    <row r="54" spans="1:16" x14ac:dyDescent="0.25">
      <c r="A54" s="9">
        <v>2</v>
      </c>
      <c r="B54" s="140" t="str">
        <f>IFERROR(INDEX('I&amp;E Backsheet'!$AH$4:$AH$166,MATCH('Backsheet for muncher'!$D$9&amp;'5. Income'!$A54,'I&amp;E Backsheet'!$AF$4:$AF$166,0),1),"")</f>
        <v/>
      </c>
      <c r="C54" s="141" t="str">
        <f>IFERROR(INDEX('I&amp;E Backsheet'!$AI$4:$AJ$168,MATCH('Backsheet for muncher'!$D$9&amp;'5. Income'!$A54,'I&amp;E Backsheet'!$AF$4:$AF$168,0),1),"")</f>
        <v/>
      </c>
      <c r="D54" s="141" t="str">
        <f>IFERROR(INDEX('I&amp;E Backsheet'!$AI$4:$AJ$168,MATCH('Backsheet for muncher'!$D$9&amp;'5. Income'!$A54,'I&amp;E Backsheet'!$AF$4:$AF$168,0),2),"")</f>
        <v/>
      </c>
      <c r="M54" s="3"/>
      <c r="N54" s="3"/>
      <c r="O54" s="3"/>
      <c r="P54" s="3"/>
    </row>
    <row r="55" spans="1:16" x14ac:dyDescent="0.25">
      <c r="A55" s="9">
        <v>3</v>
      </c>
      <c r="B55" s="140" t="str">
        <f>IFERROR(INDEX('I&amp;E Backsheet'!$AH$4:$AH$166,MATCH('Backsheet for muncher'!$D$9&amp;'5. Income'!$A55,'I&amp;E Backsheet'!$AF$4:$AF$166,0),1),"")</f>
        <v/>
      </c>
      <c r="C55" s="141" t="str">
        <f>IFERROR(INDEX('I&amp;E Backsheet'!$AI$4:$AJ$168,MATCH('Backsheet for muncher'!$D$9&amp;'5. Income'!$A55,'I&amp;E Backsheet'!$AF$4:$AF$168,0),1),"")</f>
        <v/>
      </c>
      <c r="D55" s="141" t="str">
        <f>IFERROR(INDEX('I&amp;E Backsheet'!$AI$4:$AJ$168,MATCH('Backsheet for muncher'!$D$9&amp;'5. Income'!$A55,'I&amp;E Backsheet'!$AF$4:$AF$168,0),2),"")</f>
        <v/>
      </c>
      <c r="M55" s="3"/>
      <c r="N55" s="3"/>
      <c r="O55" s="3"/>
      <c r="P55" s="3"/>
    </row>
    <row r="56" spans="1:16" x14ac:dyDescent="0.25">
      <c r="A56" s="9">
        <v>4</v>
      </c>
      <c r="B56" s="140" t="str">
        <f>IFERROR(INDEX('I&amp;E Backsheet'!$AH$4:$AH$166,MATCH('Backsheet for muncher'!$D$9&amp;'5. Income'!$A56,'I&amp;E Backsheet'!$AF$4:$AF$166,0),1),"")</f>
        <v/>
      </c>
      <c r="C56" s="141" t="str">
        <f>IFERROR(INDEX('I&amp;E Backsheet'!$AI$4:$AJ$168,MATCH('Backsheet for muncher'!$D$9&amp;'5. Income'!$A56,'I&amp;E Backsheet'!$AF$4:$AF$168,0),1),"")</f>
        <v/>
      </c>
      <c r="D56" s="141" t="str">
        <f>IFERROR(INDEX('I&amp;E Backsheet'!$AI$4:$AJ$168,MATCH('Backsheet for muncher'!$D$9&amp;'5. Income'!$A56,'I&amp;E Backsheet'!$AF$4:$AF$168,0),2),"")</f>
        <v/>
      </c>
      <c r="M56" s="3"/>
      <c r="N56" s="3"/>
      <c r="O56" s="3"/>
      <c r="P56" s="3"/>
    </row>
    <row r="57" spans="1:16" x14ac:dyDescent="0.25">
      <c r="A57" s="9">
        <v>5</v>
      </c>
      <c r="B57" s="140" t="str">
        <f>IFERROR(INDEX('I&amp;E Backsheet'!$AH$4:$AH$166,MATCH('Backsheet for muncher'!$D$9&amp;'5. Income'!$A57,'I&amp;E Backsheet'!$AF$4:$AF$166,0),1),"")</f>
        <v/>
      </c>
      <c r="C57" s="141" t="str">
        <f>IFERROR(INDEX('I&amp;E Backsheet'!$AI$4:$AJ$168,MATCH('Backsheet for muncher'!$D$9&amp;'5. Income'!$A57,'I&amp;E Backsheet'!$AF$4:$AF$168,0),1),"")</f>
        <v/>
      </c>
      <c r="D57" s="141" t="str">
        <f>IFERROR(INDEX('I&amp;E Backsheet'!$AI$4:$AJ$168,MATCH('Backsheet for muncher'!$D$9&amp;'5. Income'!$A57,'I&amp;E Backsheet'!$AF$4:$AF$168,0),2),"")</f>
        <v/>
      </c>
      <c r="M57" s="3"/>
      <c r="N57" s="3"/>
      <c r="O57" s="3"/>
      <c r="P57" s="3"/>
    </row>
    <row r="58" spans="1:16" x14ac:dyDescent="0.25">
      <c r="A58" s="9">
        <v>6</v>
      </c>
      <c r="B58" s="140" t="str">
        <f>IFERROR(INDEX('I&amp;E Backsheet'!$AH$4:$AH$166,MATCH('Backsheet for muncher'!$D$9&amp;'5. Income'!$A58,'I&amp;E Backsheet'!$AF$4:$AF$166,0),1),"")</f>
        <v/>
      </c>
      <c r="C58" s="141" t="str">
        <f>IFERROR(INDEX('I&amp;E Backsheet'!$AI$4:$AJ$168,MATCH('Backsheet for muncher'!$D$9&amp;'5. Income'!$A58,'I&amp;E Backsheet'!$AF$4:$AF$168,0),1),"")</f>
        <v/>
      </c>
      <c r="D58" s="141" t="str">
        <f>IFERROR(INDEX('I&amp;E Backsheet'!$AI$4:$AJ$168,MATCH('Backsheet for muncher'!$D$9&amp;'5. Income'!$A58,'I&amp;E Backsheet'!$AF$4:$AF$168,0),2),"")</f>
        <v/>
      </c>
      <c r="M58" s="3"/>
      <c r="N58" s="3"/>
      <c r="O58" s="3"/>
      <c r="P58" s="3"/>
    </row>
    <row r="59" spans="1:16" x14ac:dyDescent="0.25">
      <c r="A59" s="9">
        <v>7</v>
      </c>
      <c r="B59" s="139" t="str">
        <f>IFERROR(INDEX('I&amp;E Backsheet'!$AH$4:$AH$166,MATCH('Backsheet for muncher'!$D$9&amp;'5. Income'!$A59,'I&amp;E Backsheet'!$AF$4:$AF$166,0),1),"")</f>
        <v/>
      </c>
      <c r="C59" s="131" t="str">
        <f>IFERROR(INDEX('I&amp;E Backsheet'!$AI$4:$AJ$168,MATCH('Backsheet for muncher'!$D$9&amp;'5. Income'!$A59,'I&amp;E Backsheet'!$AF$4:$AF$168,0),1),"")</f>
        <v/>
      </c>
      <c r="D59" s="131" t="str">
        <f>IFERROR(INDEX('I&amp;E Backsheet'!$AI$4:$AJ$168,MATCH('Backsheet for muncher'!$D$9&amp;'5. Income'!$A59,'I&amp;E Backsheet'!$AF$4:$AF$168,0),2),"")</f>
        <v/>
      </c>
      <c r="M59" s="3"/>
      <c r="N59" s="3"/>
      <c r="O59" s="3"/>
      <c r="P59" s="3"/>
    </row>
    <row r="60" spans="1:16" x14ac:dyDescent="0.25">
      <c r="B60" s="142" t="s">
        <v>945</v>
      </c>
      <c r="C60" s="143">
        <f>SUM(C53:C59)</f>
        <v>20420346.771662164</v>
      </c>
      <c r="D60" s="143">
        <f>SUM(D53:D59)</f>
        <v>21576138.398938242</v>
      </c>
      <c r="M60" s="3"/>
      <c r="N60" s="3"/>
      <c r="O60" s="3"/>
      <c r="P60" s="3"/>
    </row>
    <row r="61" spans="1:16" x14ac:dyDescent="0.25">
      <c r="M61" s="3"/>
      <c r="N61" s="3"/>
      <c r="O61" s="3"/>
      <c r="P61" s="3"/>
    </row>
    <row r="62" spans="1:16" x14ac:dyDescent="0.25">
      <c r="M62" s="3"/>
      <c r="N62" s="3"/>
      <c r="O62" s="3"/>
      <c r="P62" s="3"/>
    </row>
    <row r="63" spans="1:16" ht="30" customHeight="1" x14ac:dyDescent="0.25">
      <c r="B63" s="104" t="s">
        <v>946</v>
      </c>
      <c r="C63" s="188" t="s">
        <v>64</v>
      </c>
      <c r="K63" s="47" t="str">
        <f>IF(M63=1,"Yes","No")</f>
        <v>Yes</v>
      </c>
      <c r="M63" s="3">
        <f>IF(OR(C63='I&amp;E Backsheet'!$AN$5,C63='I&amp;E Backsheet'!$AN$6),1,0)</f>
        <v>1</v>
      </c>
      <c r="N63" s="3"/>
      <c r="O63" s="3"/>
      <c r="P63" s="3"/>
    </row>
    <row r="64" spans="1:16" x14ac:dyDescent="0.25">
      <c r="M64" s="3"/>
      <c r="N64" s="3"/>
      <c r="O64" s="3"/>
      <c r="P64" s="3"/>
    </row>
    <row r="65" spans="1:16" ht="30" customHeight="1" x14ac:dyDescent="0.25">
      <c r="B65" s="102" t="s">
        <v>412</v>
      </c>
      <c r="C65" s="103" t="s">
        <v>935</v>
      </c>
      <c r="D65" s="103" t="s">
        <v>936</v>
      </c>
      <c r="E65" s="508" t="s">
        <v>947</v>
      </c>
      <c r="F65" s="508"/>
      <c r="G65" s="508"/>
      <c r="H65" s="508"/>
      <c r="M65" s="3"/>
      <c r="N65" s="3"/>
      <c r="O65" s="3"/>
      <c r="P65" s="3"/>
    </row>
    <row r="66" spans="1:16" x14ac:dyDescent="0.25">
      <c r="A66" s="18"/>
      <c r="B66" s="144"/>
      <c r="C66" s="145"/>
      <c r="D66" s="145"/>
      <c r="E66" s="503"/>
      <c r="F66" s="503"/>
      <c r="G66" s="503"/>
      <c r="H66" s="503"/>
      <c r="K66" s="490" t="str">
        <f t="shared" ref="K66" si="2">IF(COUNTA(M66:M68)=SUM(M66:M68),"Yes","No")</f>
        <v>Yes</v>
      </c>
      <c r="M66" s="3">
        <f>IF(SUM(N66:N75)&gt;=1,1,0)</f>
        <v>1</v>
      </c>
      <c r="N66" s="3">
        <f>IF($C$63='I&amp;E Backsheet'!$AN$5,(IF($B66="",0,(COUNTIF('I&amp;E Backsheet'!$AO$9:$AO$50,$B66)))),1)</f>
        <v>1</v>
      </c>
      <c r="O66" s="3">
        <f>IF(AND((COUNTIF('I&amp;E Backsheet'!$AO$9:$AO$50,$B66))=1,C66=""),0,1)</f>
        <v>1</v>
      </c>
      <c r="P66" s="3">
        <f>IF(AND(B66="",C66=""),1,(IF(E66="",0,1)))</f>
        <v>1</v>
      </c>
    </row>
    <row r="67" spans="1:16" x14ac:dyDescent="0.25">
      <c r="A67" s="18"/>
      <c r="B67" s="146"/>
      <c r="C67" s="147"/>
      <c r="D67" s="147"/>
      <c r="E67" s="504"/>
      <c r="F67" s="504"/>
      <c r="G67" s="504"/>
      <c r="H67" s="504"/>
      <c r="K67" s="491"/>
      <c r="M67" s="3">
        <f>IF(COUNTIF($O$66:$O$75,0)&gt;=1,0,1)</f>
        <v>1</v>
      </c>
      <c r="N67" s="3">
        <f>IF($C$63='I&amp;E Backsheet'!$AN$5,(IF($B67="",0,(COUNTIF('I&amp;E Backsheet'!$AO$9:$AO$50,$B67)))),1)</f>
        <v>1</v>
      </c>
      <c r="O67" s="3">
        <f>IF(AND((COUNTIF('I&amp;E Backsheet'!$AO$9:$AO$50,$B67))=1,C67=""),0,1)</f>
        <v>1</v>
      </c>
      <c r="P67" s="3">
        <f t="shared" ref="P67:P75" si="3">IF(AND(B67="",C67=""),1,(IF(E67="",0,1)))</f>
        <v>1</v>
      </c>
    </row>
    <row r="68" spans="1:16" x14ac:dyDescent="0.25">
      <c r="A68" s="18"/>
      <c r="B68" s="146"/>
      <c r="C68" s="147"/>
      <c r="D68" s="147"/>
      <c r="E68" s="504"/>
      <c r="F68" s="504"/>
      <c r="G68" s="504"/>
      <c r="H68" s="504"/>
      <c r="K68" s="491"/>
      <c r="M68" s="3">
        <f>IF(COUNTIF($P$66:$P$75,0)&gt;=1,0,1)</f>
        <v>1</v>
      </c>
      <c r="N68" s="3">
        <f>IF($C$63='I&amp;E Backsheet'!$AN$5,(IF($B68="",0,(COUNTIF('I&amp;E Backsheet'!$AO$9:$AO$50,$B68)))),1)</f>
        <v>1</v>
      </c>
      <c r="O68" s="3">
        <f>IF(AND((COUNTIF('I&amp;E Backsheet'!$AO$9:$AO$50,$B68))=1,C68=""),0,1)</f>
        <v>1</v>
      </c>
      <c r="P68" s="3">
        <f t="shared" si="3"/>
        <v>1</v>
      </c>
    </row>
    <row r="69" spans="1:16" x14ac:dyDescent="0.25">
      <c r="A69" s="18"/>
      <c r="B69" s="146"/>
      <c r="C69" s="147"/>
      <c r="D69" s="147"/>
      <c r="E69" s="504"/>
      <c r="F69" s="504"/>
      <c r="G69" s="504"/>
      <c r="H69" s="504"/>
      <c r="K69" s="491"/>
      <c r="M69" s="3"/>
      <c r="N69" s="3">
        <f>IF($C$63='I&amp;E Backsheet'!$AN$5,(IF($B69="",0,(COUNTIF('I&amp;E Backsheet'!$AO$9:$AO$50,$B69)))),1)</f>
        <v>1</v>
      </c>
      <c r="O69" s="3">
        <f>IF(AND((COUNTIF('I&amp;E Backsheet'!$AO$9:$AO$50,$B69))=1,C69=""),0,1)</f>
        <v>1</v>
      </c>
      <c r="P69" s="3">
        <f t="shared" si="3"/>
        <v>1</v>
      </c>
    </row>
    <row r="70" spans="1:16" x14ac:dyDescent="0.25">
      <c r="A70" s="18"/>
      <c r="B70" s="146"/>
      <c r="C70" s="147"/>
      <c r="D70" s="147"/>
      <c r="E70" s="504"/>
      <c r="F70" s="504"/>
      <c r="G70" s="504"/>
      <c r="H70" s="504"/>
      <c r="K70" s="491"/>
      <c r="M70" s="3"/>
      <c r="N70" s="3">
        <f>IF($C$63='I&amp;E Backsheet'!$AN$5,(IF($B70="",0,(COUNTIF('I&amp;E Backsheet'!$AO$9:$AO$50,$B70)))),1)</f>
        <v>1</v>
      </c>
      <c r="O70" s="3">
        <f>IF(AND((COUNTIF('I&amp;E Backsheet'!$AO$9:$AO$50,$B70))=1,C70=""),0,1)</f>
        <v>1</v>
      </c>
      <c r="P70" s="3">
        <f t="shared" si="3"/>
        <v>1</v>
      </c>
    </row>
    <row r="71" spans="1:16" x14ac:dyDescent="0.25">
      <c r="A71" s="18"/>
      <c r="B71" s="146"/>
      <c r="C71" s="147"/>
      <c r="D71" s="147"/>
      <c r="E71" s="504"/>
      <c r="F71" s="504"/>
      <c r="G71" s="504"/>
      <c r="H71" s="504"/>
      <c r="K71" s="491"/>
      <c r="M71" s="3"/>
      <c r="N71" s="3">
        <f>IF($C$63='I&amp;E Backsheet'!$AN$5,(IF($B71="",0,(COUNTIF('I&amp;E Backsheet'!$AO$9:$AO$50,$B71)))),1)</f>
        <v>1</v>
      </c>
      <c r="O71" s="3">
        <f>IF(AND((COUNTIF('I&amp;E Backsheet'!$AO$9:$AO$50,$B71))=1,C71=""),0,1)</f>
        <v>1</v>
      </c>
      <c r="P71" s="3">
        <f t="shared" si="3"/>
        <v>1</v>
      </c>
    </row>
    <row r="72" spans="1:16" x14ac:dyDescent="0.25">
      <c r="A72" s="18"/>
      <c r="B72" s="146"/>
      <c r="C72" s="147"/>
      <c r="D72" s="147"/>
      <c r="E72" s="504"/>
      <c r="F72" s="504"/>
      <c r="G72" s="504"/>
      <c r="H72" s="504"/>
      <c r="K72" s="491"/>
      <c r="M72" s="3"/>
      <c r="N72" s="3">
        <f>IF($C$63='I&amp;E Backsheet'!$AN$5,(IF($B72="",0,(COUNTIF('I&amp;E Backsheet'!$AO$9:$AO$50,$B72)))),1)</f>
        <v>1</v>
      </c>
      <c r="O72" s="3">
        <f>IF(AND((COUNTIF('I&amp;E Backsheet'!$AO$9:$AO$50,$B72))=1,C72=""),0,1)</f>
        <v>1</v>
      </c>
      <c r="P72" s="3">
        <f t="shared" si="3"/>
        <v>1</v>
      </c>
    </row>
    <row r="73" spans="1:16" x14ac:dyDescent="0.25">
      <c r="A73" s="18"/>
      <c r="B73" s="146"/>
      <c r="C73" s="147"/>
      <c r="D73" s="147"/>
      <c r="E73" s="504"/>
      <c r="F73" s="504"/>
      <c r="G73" s="504"/>
      <c r="H73" s="504"/>
      <c r="K73" s="491"/>
      <c r="M73" s="3"/>
      <c r="N73" s="3">
        <f>IF($C$63='I&amp;E Backsheet'!$AN$5,(IF($B73="",0,(COUNTIF('I&amp;E Backsheet'!$AO$9:$AO$50,$B73)))),1)</f>
        <v>1</v>
      </c>
      <c r="O73" s="3">
        <f>IF(AND((COUNTIF('I&amp;E Backsheet'!$AO$9:$AO$50,$B73))=1,C73=""),0,1)</f>
        <v>1</v>
      </c>
      <c r="P73" s="3">
        <f t="shared" si="3"/>
        <v>1</v>
      </c>
    </row>
    <row r="74" spans="1:16" x14ac:dyDescent="0.25">
      <c r="A74" s="18"/>
      <c r="B74" s="146"/>
      <c r="C74" s="147"/>
      <c r="D74" s="147"/>
      <c r="E74" s="504"/>
      <c r="F74" s="504"/>
      <c r="G74" s="504"/>
      <c r="H74" s="504"/>
      <c r="K74" s="491"/>
      <c r="M74" s="3"/>
      <c r="N74" s="3">
        <f>IF($C$63='I&amp;E Backsheet'!$AN$5,(IF($B74="",0,(COUNTIF('I&amp;E Backsheet'!$AO$9:$AO$50,$B74)))),1)</f>
        <v>1</v>
      </c>
      <c r="O74" s="3">
        <f>IF(AND((COUNTIF('I&amp;E Backsheet'!$AO$9:$AO$50,$B74))=1,C74=""),0,1)</f>
        <v>1</v>
      </c>
      <c r="P74" s="3">
        <f t="shared" si="3"/>
        <v>1</v>
      </c>
    </row>
    <row r="75" spans="1:16" x14ac:dyDescent="0.25">
      <c r="A75" s="18"/>
      <c r="B75" s="148"/>
      <c r="C75" s="149"/>
      <c r="D75" s="149"/>
      <c r="E75" s="493"/>
      <c r="F75" s="493"/>
      <c r="G75" s="493"/>
      <c r="H75" s="493"/>
      <c r="K75" s="492"/>
      <c r="M75" s="3"/>
      <c r="N75" s="3">
        <f>IF($C$63='I&amp;E Backsheet'!$AN$5,(IF($B75="",0,(COUNTIF('I&amp;E Backsheet'!$AO$9:$AO$50,$B75)))),1)</f>
        <v>1</v>
      </c>
      <c r="O75" s="3">
        <f>IF(AND((COUNTIF('I&amp;E Backsheet'!$AO$9:$AO$50,$B75))=1,C75=""),0,1)</f>
        <v>1</v>
      </c>
      <c r="P75" s="3">
        <f t="shared" si="3"/>
        <v>1</v>
      </c>
    </row>
    <row r="76" spans="1:16" x14ac:dyDescent="0.25">
      <c r="B76" s="142" t="s">
        <v>948</v>
      </c>
      <c r="C76" s="143">
        <f>IF($C$63='I&amp;E Backsheet'!$AN$5,(SUM(C66:C75)),0)</f>
        <v>0</v>
      </c>
      <c r="D76" s="143">
        <f>IF($C$63='I&amp;E Backsheet'!$AN$5,(SUM(D66:D75)),0)</f>
        <v>0</v>
      </c>
      <c r="M76" s="3"/>
      <c r="N76" s="3"/>
      <c r="O76" s="3"/>
      <c r="P76" s="3"/>
    </row>
    <row r="77" spans="1:16" x14ac:dyDescent="0.25">
      <c r="B77" s="142" t="s">
        <v>949</v>
      </c>
      <c r="C77" s="143">
        <f>SUM(C60,C76)</f>
        <v>20420346.771662164</v>
      </c>
      <c r="D77" s="143">
        <f>SUM(D60,D76)</f>
        <v>21576138.398938242</v>
      </c>
      <c r="M77" s="3"/>
      <c r="N77" s="3"/>
      <c r="O77" s="3"/>
      <c r="P77" s="3"/>
    </row>
    <row r="78" spans="1:16" x14ac:dyDescent="0.25">
      <c r="B78" s="1"/>
      <c r="C78" s="1"/>
      <c r="D78" s="1"/>
      <c r="M78" s="3"/>
      <c r="N78" s="3"/>
      <c r="O78" s="3"/>
      <c r="P78" s="3"/>
    </row>
    <row r="79" spans="1:16" x14ac:dyDescent="0.25">
      <c r="B79" s="1"/>
      <c r="C79" s="1"/>
      <c r="D79" s="1"/>
      <c r="M79" s="3"/>
      <c r="N79" s="3"/>
      <c r="O79" s="3"/>
      <c r="P79" s="3"/>
    </row>
    <row r="80" spans="1:16" x14ac:dyDescent="0.25">
      <c r="B80" s="1"/>
      <c r="C80" s="103" t="s">
        <v>499</v>
      </c>
      <c r="D80" s="103" t="s">
        <v>500</v>
      </c>
      <c r="M80" s="3"/>
      <c r="N80" s="3"/>
      <c r="O80" s="3"/>
      <c r="P80" s="3"/>
    </row>
    <row r="81" spans="2:16" x14ac:dyDescent="0.25">
      <c r="B81" s="102" t="s">
        <v>950</v>
      </c>
      <c r="C81" s="143">
        <f>SUM(C24,C41,C49,C77,C28,C35)</f>
        <v>35331741.503817856</v>
      </c>
      <c r="D81" s="143">
        <f>SUM(D24,D41,D49,D77,D28,D35)</f>
        <v>36686547.398938239</v>
      </c>
      <c r="M81" s="3"/>
      <c r="N81" s="3"/>
      <c r="O81" s="3"/>
      <c r="P81" s="3"/>
    </row>
    <row r="82" spans="2:16" x14ac:dyDescent="0.25">
      <c r="B82" s="1"/>
      <c r="C82" s="1"/>
      <c r="D82" s="1"/>
      <c r="M82" s="3"/>
      <c r="N82" s="3"/>
      <c r="O82" s="3"/>
      <c r="P82" s="3"/>
    </row>
    <row r="83" spans="2:16" x14ac:dyDescent="0.25">
      <c r="B83" s="1"/>
      <c r="C83" s="1"/>
      <c r="D83" s="1"/>
      <c r="M83" s="3"/>
      <c r="N83" s="3"/>
      <c r="O83" s="3"/>
      <c r="P83" s="3"/>
    </row>
    <row r="84" spans="2:16" ht="30" x14ac:dyDescent="0.25">
      <c r="B84" s="107" t="s">
        <v>951</v>
      </c>
      <c r="M84" s="3"/>
      <c r="N84" s="3"/>
      <c r="O84" s="3"/>
      <c r="P84" s="3"/>
    </row>
    <row r="85" spans="2:16" x14ac:dyDescent="0.25">
      <c r="B85" s="494"/>
      <c r="C85" s="495"/>
      <c r="D85" s="495"/>
      <c r="E85" s="495"/>
      <c r="F85" s="495"/>
      <c r="G85" s="495"/>
      <c r="H85" s="496"/>
      <c r="M85" s="3"/>
      <c r="N85" s="3"/>
      <c r="O85" s="3"/>
      <c r="P85" s="3"/>
    </row>
    <row r="86" spans="2:16" x14ac:dyDescent="0.25">
      <c r="B86" s="497"/>
      <c r="C86" s="498"/>
      <c r="D86" s="498"/>
      <c r="E86" s="498"/>
      <c r="F86" s="498"/>
      <c r="G86" s="498"/>
      <c r="H86" s="499"/>
      <c r="M86" s="3"/>
      <c r="N86" s="3"/>
      <c r="O86" s="3"/>
      <c r="P86" s="3"/>
    </row>
    <row r="87" spans="2:16" x14ac:dyDescent="0.25">
      <c r="B87" s="497"/>
      <c r="C87" s="498"/>
      <c r="D87" s="498"/>
      <c r="E87" s="498"/>
      <c r="F87" s="498"/>
      <c r="G87" s="498"/>
      <c r="H87" s="499"/>
      <c r="M87" s="3"/>
      <c r="N87" s="3"/>
      <c r="O87" s="3"/>
      <c r="P87" s="3"/>
    </row>
    <row r="88" spans="2:16" x14ac:dyDescent="0.25">
      <c r="B88" s="497"/>
      <c r="C88" s="498"/>
      <c r="D88" s="498"/>
      <c r="E88" s="498"/>
      <c r="F88" s="498"/>
      <c r="G88" s="498"/>
      <c r="H88" s="499"/>
      <c r="M88" s="3"/>
      <c r="N88" s="3"/>
      <c r="O88" s="3"/>
      <c r="P88" s="3"/>
    </row>
    <row r="89" spans="2:16" x14ac:dyDescent="0.25">
      <c r="B89" s="500"/>
      <c r="C89" s="501"/>
      <c r="D89" s="501"/>
      <c r="E89" s="501"/>
      <c r="F89" s="501"/>
      <c r="G89" s="501"/>
      <c r="H89" s="502"/>
      <c r="M89" s="3"/>
      <c r="N89" s="3"/>
      <c r="O89" s="3"/>
      <c r="P89" s="3"/>
    </row>
    <row r="90" spans="2:16" x14ac:dyDescent="0.25">
      <c r="M90" s="3"/>
      <c r="N90" s="3"/>
      <c r="O90" s="3"/>
      <c r="P90" s="3"/>
    </row>
    <row r="91" spans="2:16" x14ac:dyDescent="0.25"/>
    <row r="97" x14ac:dyDescent="0.25"/>
    <row r="98" x14ac:dyDescent="0.25"/>
  </sheetData>
  <sheetProtection algorithmName="SHA-512" hashValue="dE65ORmjNeeKy51YnLnAtG73HyLyYTBbyM6tzUpkM1TBT5wnv9PSVljNu6blTfxbBLmsBriHIReEDfqICN236Q==" saltValue="MevC1px4a0aKEjlSWbqsmA==" spinCount="100000" sheet="1" objects="1" scenarios="1" formatColumns="0" formatRows="0" autoFilter="0"/>
  <mergeCells count="21">
    <mergeCell ref="B2:D2"/>
    <mergeCell ref="E73:H73"/>
    <mergeCell ref="E74:H74"/>
    <mergeCell ref="E69:H69"/>
    <mergeCell ref="E70:H70"/>
    <mergeCell ref="C5:G5"/>
    <mergeCell ref="E71:H71"/>
    <mergeCell ref="E72:H72"/>
    <mergeCell ref="K46:K48"/>
    <mergeCell ref="K66:K75"/>
    <mergeCell ref="E75:H75"/>
    <mergeCell ref="B85:H89"/>
    <mergeCell ref="B3:C3"/>
    <mergeCell ref="E46:H46"/>
    <mergeCell ref="E47:H47"/>
    <mergeCell ref="E48:H48"/>
    <mergeCell ref="E45:H45"/>
    <mergeCell ref="E65:H65"/>
    <mergeCell ref="E66:H66"/>
    <mergeCell ref="E67:H67"/>
    <mergeCell ref="E68:H68"/>
  </mergeCells>
  <phoneticPr fontId="29" type="noConversion"/>
  <conditionalFormatting sqref="B46:H48">
    <cfRule type="expression" dxfId="35" priority="10">
      <formula>$C$43="Yes"</formula>
    </cfRule>
  </conditionalFormatting>
  <conditionalFormatting sqref="B66:H75">
    <cfRule type="expression" dxfId="34" priority="9">
      <formula>$C$63="Yes"</formula>
    </cfRule>
  </conditionalFormatting>
  <conditionalFormatting sqref="K9">
    <cfRule type="cellIs" dxfId="33" priority="4" operator="equal">
      <formula>"Yes"</formula>
    </cfRule>
  </conditionalFormatting>
  <conditionalFormatting sqref="K28">
    <cfRule type="cellIs" dxfId="32" priority="2" operator="equal">
      <formula>"Yes"</formula>
    </cfRule>
  </conditionalFormatting>
  <conditionalFormatting sqref="K32">
    <cfRule type="cellIs" dxfId="31" priority="1" operator="equal">
      <formula>"Yes"</formula>
    </cfRule>
  </conditionalFormatting>
  <conditionalFormatting sqref="K39">
    <cfRule type="cellIs" dxfId="30" priority="3" operator="equal">
      <formula>"Yes"</formula>
    </cfRule>
  </conditionalFormatting>
  <conditionalFormatting sqref="K43">
    <cfRule type="cellIs" dxfId="29" priority="8" operator="equal">
      <formula>"Yes"</formula>
    </cfRule>
  </conditionalFormatting>
  <conditionalFormatting sqref="K46">
    <cfRule type="cellIs" dxfId="28" priority="7" operator="equal">
      <formula>"Yes"</formula>
    </cfRule>
  </conditionalFormatting>
  <conditionalFormatting sqref="K63">
    <cfRule type="cellIs" dxfId="27" priority="6" operator="equal">
      <formula>"Yes"</formula>
    </cfRule>
  </conditionalFormatting>
  <conditionalFormatting sqref="K66">
    <cfRule type="cellIs" dxfId="26" priority="5" operator="equal">
      <formula>"Yes"</formula>
    </cfRule>
  </conditionalFormatting>
  <dataValidations count="2">
    <dataValidation allowBlank="1" showInputMessage="1" showErrorMessage="1" error="Please select 'Yes' or 'No' from the drop-down list" sqref="D43" xr:uid="{40C5DA82-6236-42AF-BE22-321D99D8286E}"/>
    <dataValidation type="decimal" operator="greaterThan" allowBlank="1" showInputMessage="1" showErrorMessage="1" error="Please enter a non-negative number" sqref="D9:D23 D39:D40 C32:D32 D33:D34" xr:uid="{62C99D24-8B9B-4F4D-8C29-AD3A5264FA8E}">
      <formula1>-1</formula1>
    </dataValidation>
  </dataValidations>
  <pageMargins left="0.7" right="0.7" top="0.75" bottom="0.75" header="0.3" footer="0.3"/>
  <pageSetup paperSize="9" scale="73" fitToHeight="0" orientation="portrait" r:id="rId1"/>
  <rowBreaks count="1" manualBreakCount="1">
    <brk id="50" max="7" man="1"/>
  </rowBreaks>
  <ignoredErrors>
    <ignoredError sqref="C39" unlockedFormula="1"/>
  </ignoredErrors>
  <extLst>
    <ext xmlns:x14="http://schemas.microsoft.com/office/spreadsheetml/2009/9/main" uri="{CCE6A557-97BC-4b89-ADB6-D9C93CAAB3DF}">
      <x14:dataValidations xmlns:xm="http://schemas.microsoft.com/office/excel/2006/main" count="4">
        <x14:dataValidation type="list" allowBlank="1" showInputMessage="1" showErrorMessage="1" error="Please select 'Yes' or 'No' from the drop-down list" xr:uid="{00000000-0002-0000-0400-000001000000}">
          <x14:formula1>
            <xm:f>'I&amp;E Backsheet'!$AN$4:$AN$6</xm:f>
          </x14:formula1>
          <xm:sqref>C63</xm:sqref>
        </x14:dataValidation>
        <x14:dataValidation type="list" allowBlank="1" showInputMessage="1" showErrorMessage="1" error="Please select 'Yes' or 'No' from the drop-down list" xr:uid="{00000000-0002-0000-0400-000000000000}">
          <x14:formula1>
            <xm:f>'I&amp;E Backsheet'!$AL$4:$AL$6</xm:f>
          </x14:formula1>
          <xm:sqref>C43</xm:sqref>
        </x14:dataValidation>
        <x14:dataValidation type="list" allowBlank="1" showInputMessage="1" showErrorMessage="1" error="Please select a Health and Wellbeing Board from the drop-down list" xr:uid="{00000000-0002-0000-0400-000003000000}">
          <x14:formula1>
            <xm:f>'I&amp;E Backsheet'!$B$4:$B$155</xm:f>
          </x14:formula1>
          <xm:sqref>B46:B48</xm:sqref>
        </x14:dataValidation>
        <x14:dataValidation type="list" allowBlank="1" showInputMessage="1" showErrorMessage="1" error="Please select a Clinical Commissioning Group from the drop-down list" xr:uid="{00000000-0002-0000-0400-000002000000}">
          <x14:formula1>
            <xm:f>'I&amp;E Backsheet'!$AO$9:$AO$50</xm:f>
          </x14:formula1>
          <xm:sqref>B66:B75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992ED-C76B-4C0A-91C1-5EB7A2B5E75C}">
  <sheetPr codeName="Sheet9"/>
  <dimension ref="A1:E166"/>
  <sheetViews>
    <sheetView topLeftCell="A132" workbookViewId="0"/>
  </sheetViews>
  <sheetFormatPr defaultRowHeight="15" x14ac:dyDescent="0.25"/>
  <cols>
    <col min="1" max="5" width="18.28515625" customWidth="1"/>
  </cols>
  <sheetData>
    <row r="1" spans="1:5" x14ac:dyDescent="0.25">
      <c r="A1" s="242" t="s">
        <v>952</v>
      </c>
      <c r="B1" s="242" t="s">
        <v>953</v>
      </c>
      <c r="C1" s="242" t="s">
        <v>954</v>
      </c>
      <c r="D1" s="242" t="s">
        <v>955</v>
      </c>
      <c r="E1" s="242" t="s">
        <v>61</v>
      </c>
    </row>
    <row r="2" spans="1:5" x14ac:dyDescent="0.25">
      <c r="A2" s="243" t="s">
        <v>58</v>
      </c>
      <c r="B2" s="243" t="s">
        <v>59</v>
      </c>
      <c r="C2" s="243" t="s">
        <v>956</v>
      </c>
      <c r="D2" s="243" t="s">
        <v>957</v>
      </c>
      <c r="E2" s="243" t="s">
        <v>958</v>
      </c>
    </row>
    <row r="3" spans="1:5" x14ac:dyDescent="0.25">
      <c r="A3" s="243" t="s">
        <v>62</v>
      </c>
      <c r="B3" s="243" t="s">
        <v>63</v>
      </c>
      <c r="C3" s="243" t="s">
        <v>959</v>
      </c>
      <c r="D3" s="243" t="s">
        <v>960</v>
      </c>
      <c r="E3" s="243" t="s">
        <v>961</v>
      </c>
    </row>
    <row r="4" spans="1:5" x14ac:dyDescent="0.25">
      <c r="A4" s="243" t="s">
        <v>66</v>
      </c>
      <c r="B4" s="243" t="s">
        <v>67</v>
      </c>
      <c r="C4" s="243" t="s">
        <v>962</v>
      </c>
      <c r="D4" s="243" t="s">
        <v>963</v>
      </c>
      <c r="E4" s="243" t="s">
        <v>964</v>
      </c>
    </row>
    <row r="5" spans="1:5" x14ac:dyDescent="0.25">
      <c r="A5" s="243" t="s">
        <v>69</v>
      </c>
      <c r="B5" s="243" t="s">
        <v>70</v>
      </c>
      <c r="C5" s="243" t="s">
        <v>965</v>
      </c>
      <c r="D5" s="243" t="s">
        <v>966</v>
      </c>
      <c r="E5" s="243" t="s">
        <v>967</v>
      </c>
    </row>
    <row r="6" spans="1:5" x14ac:dyDescent="0.25">
      <c r="A6" s="243" t="s">
        <v>71</v>
      </c>
      <c r="B6" s="243" t="s">
        <v>72</v>
      </c>
      <c r="C6" s="243" t="s">
        <v>968</v>
      </c>
      <c r="D6" s="243" t="s">
        <v>969</v>
      </c>
      <c r="E6" s="243" t="s">
        <v>970</v>
      </c>
    </row>
    <row r="7" spans="1:5" x14ac:dyDescent="0.25">
      <c r="A7" s="243" t="s">
        <v>73</v>
      </c>
      <c r="B7" s="243" t="s">
        <v>74</v>
      </c>
      <c r="C7" s="243" t="s">
        <v>971</v>
      </c>
      <c r="D7" s="243" t="s">
        <v>972</v>
      </c>
      <c r="E7" s="243" t="s">
        <v>973</v>
      </c>
    </row>
    <row r="8" spans="1:5" x14ac:dyDescent="0.25">
      <c r="A8" s="243" t="s">
        <v>75</v>
      </c>
      <c r="B8" s="243" t="s">
        <v>76</v>
      </c>
      <c r="C8" s="243" t="s">
        <v>974</v>
      </c>
      <c r="D8" s="243" t="s">
        <v>975</v>
      </c>
      <c r="E8" s="243" t="s">
        <v>976</v>
      </c>
    </row>
    <row r="9" spans="1:5" x14ac:dyDescent="0.25">
      <c r="A9" s="243" t="s">
        <v>77</v>
      </c>
      <c r="B9" s="243" t="s">
        <v>78</v>
      </c>
      <c r="C9" s="243" t="s">
        <v>977</v>
      </c>
      <c r="D9" s="243" t="s">
        <v>978</v>
      </c>
      <c r="E9" s="243" t="s">
        <v>979</v>
      </c>
    </row>
    <row r="10" spans="1:5" x14ac:dyDescent="0.25">
      <c r="A10" s="243" t="s">
        <v>79</v>
      </c>
      <c r="B10" s="243" t="s">
        <v>80</v>
      </c>
      <c r="C10" s="243" t="s">
        <v>980</v>
      </c>
      <c r="D10" s="243" t="s">
        <v>978</v>
      </c>
      <c r="E10" s="243" t="s">
        <v>979</v>
      </c>
    </row>
    <row r="11" spans="1:5" x14ac:dyDescent="0.25">
      <c r="A11" s="243" t="s">
        <v>81</v>
      </c>
      <c r="B11" s="243" t="s">
        <v>82</v>
      </c>
      <c r="C11" s="243" t="s">
        <v>981</v>
      </c>
      <c r="D11" s="243" t="s">
        <v>982</v>
      </c>
      <c r="E11" s="243" t="s">
        <v>983</v>
      </c>
    </row>
    <row r="12" spans="1:5" x14ac:dyDescent="0.25">
      <c r="A12" s="243" t="s">
        <v>83</v>
      </c>
      <c r="B12" s="243" t="s">
        <v>84</v>
      </c>
      <c r="C12" s="243" t="s">
        <v>984</v>
      </c>
      <c r="D12" s="243" t="s">
        <v>985</v>
      </c>
      <c r="E12" s="243" t="s">
        <v>986</v>
      </c>
    </row>
    <row r="13" spans="1:5" x14ac:dyDescent="0.25">
      <c r="A13" s="243" t="s">
        <v>85</v>
      </c>
      <c r="B13" s="243" t="s">
        <v>86</v>
      </c>
      <c r="C13" s="243" t="s">
        <v>987</v>
      </c>
      <c r="D13" s="243" t="s">
        <v>988</v>
      </c>
      <c r="E13" s="243" t="s">
        <v>989</v>
      </c>
    </row>
    <row r="14" spans="1:5" x14ac:dyDescent="0.25">
      <c r="A14" s="243" t="s">
        <v>87</v>
      </c>
      <c r="B14" s="243" t="s">
        <v>88</v>
      </c>
      <c r="C14" s="243" t="s">
        <v>990</v>
      </c>
      <c r="D14" s="243" t="s">
        <v>991</v>
      </c>
      <c r="E14" s="243" t="s">
        <v>992</v>
      </c>
    </row>
    <row r="15" spans="1:5" x14ac:dyDescent="0.25">
      <c r="A15" s="243" t="s">
        <v>89</v>
      </c>
      <c r="B15" s="243" t="s">
        <v>90</v>
      </c>
      <c r="C15" s="243" t="s">
        <v>993</v>
      </c>
      <c r="D15" s="243" t="s">
        <v>994</v>
      </c>
      <c r="E15" s="243" t="s">
        <v>995</v>
      </c>
    </row>
    <row r="16" spans="1:5" x14ac:dyDescent="0.25">
      <c r="A16" s="243" t="s">
        <v>91</v>
      </c>
      <c r="B16" s="243" t="s">
        <v>92</v>
      </c>
      <c r="C16" s="243" t="s">
        <v>996</v>
      </c>
      <c r="D16" s="243" t="s">
        <v>997</v>
      </c>
      <c r="E16" s="243" t="s">
        <v>998</v>
      </c>
    </row>
    <row r="17" spans="1:5" x14ac:dyDescent="0.25">
      <c r="A17" s="243" t="s">
        <v>93</v>
      </c>
      <c r="B17" s="243" t="s">
        <v>94</v>
      </c>
      <c r="C17" s="243" t="s">
        <v>999</v>
      </c>
      <c r="D17" s="243" t="s">
        <v>1000</v>
      </c>
      <c r="E17" s="243" t="s">
        <v>1001</v>
      </c>
    </row>
    <row r="18" spans="1:5" x14ac:dyDescent="0.25">
      <c r="A18" s="243" t="s">
        <v>95</v>
      </c>
      <c r="B18" s="243" t="s">
        <v>96</v>
      </c>
      <c r="C18" s="243" t="s">
        <v>1002</v>
      </c>
      <c r="D18" s="243" t="s">
        <v>972</v>
      </c>
      <c r="E18" s="243" t="s">
        <v>973</v>
      </c>
    </row>
    <row r="19" spans="1:5" x14ac:dyDescent="0.25">
      <c r="A19" s="243" t="s">
        <v>97</v>
      </c>
      <c r="B19" s="243" t="s">
        <v>98</v>
      </c>
      <c r="C19" s="243" t="s">
        <v>1003</v>
      </c>
      <c r="D19" s="243" t="s">
        <v>969</v>
      </c>
      <c r="E19" s="243" t="s">
        <v>970</v>
      </c>
    </row>
    <row r="20" spans="1:5" x14ac:dyDescent="0.25">
      <c r="A20" s="243" t="s">
        <v>97</v>
      </c>
      <c r="B20" s="243" t="s">
        <v>98</v>
      </c>
      <c r="C20" s="243" t="s">
        <v>1004</v>
      </c>
      <c r="D20" s="243" t="s">
        <v>1005</v>
      </c>
      <c r="E20" s="243" t="s">
        <v>1006</v>
      </c>
    </row>
    <row r="21" spans="1:5" x14ac:dyDescent="0.25">
      <c r="A21" s="243" t="s">
        <v>99</v>
      </c>
      <c r="B21" s="243" t="s">
        <v>100</v>
      </c>
      <c r="C21" s="243" t="s">
        <v>1007</v>
      </c>
      <c r="D21" s="243" t="s">
        <v>982</v>
      </c>
      <c r="E21" s="243" t="s">
        <v>983</v>
      </c>
    </row>
    <row r="22" spans="1:5" x14ac:dyDescent="0.25">
      <c r="A22" s="243" t="s">
        <v>101</v>
      </c>
      <c r="B22" s="243" t="s">
        <v>102</v>
      </c>
      <c r="C22" s="243" t="s">
        <v>1008</v>
      </c>
      <c r="D22" s="243" t="s">
        <v>991</v>
      </c>
      <c r="E22" s="243" t="s">
        <v>992</v>
      </c>
    </row>
    <row r="23" spans="1:5" x14ac:dyDescent="0.25">
      <c r="A23" s="243" t="s">
        <v>103</v>
      </c>
      <c r="B23" s="243" t="s">
        <v>104</v>
      </c>
      <c r="C23" s="243" t="s">
        <v>1009</v>
      </c>
      <c r="D23" s="243" t="s">
        <v>1010</v>
      </c>
      <c r="E23" s="243" t="s">
        <v>1011</v>
      </c>
    </row>
    <row r="24" spans="1:5" x14ac:dyDescent="0.25">
      <c r="A24" s="243" t="s">
        <v>105</v>
      </c>
      <c r="B24" s="243" t="s">
        <v>106</v>
      </c>
      <c r="C24" s="243" t="s">
        <v>1012</v>
      </c>
      <c r="D24" s="243" t="s">
        <v>960</v>
      </c>
      <c r="E24" s="243" t="s">
        <v>961</v>
      </c>
    </row>
    <row r="25" spans="1:5" x14ac:dyDescent="0.25">
      <c r="A25" s="243" t="s">
        <v>107</v>
      </c>
      <c r="B25" s="243" t="s">
        <v>108</v>
      </c>
      <c r="C25" s="243" t="s">
        <v>1013</v>
      </c>
      <c r="D25" s="243" t="s">
        <v>969</v>
      </c>
      <c r="E25" s="243" t="s">
        <v>970</v>
      </c>
    </row>
    <row r="26" spans="1:5" x14ac:dyDescent="0.25">
      <c r="A26" s="243" t="s">
        <v>109</v>
      </c>
      <c r="B26" s="243" t="s">
        <v>110</v>
      </c>
      <c r="C26" s="243" t="s">
        <v>1014</v>
      </c>
      <c r="D26" s="243" t="s">
        <v>1015</v>
      </c>
      <c r="E26" s="243" t="s">
        <v>1016</v>
      </c>
    </row>
    <row r="27" spans="1:5" x14ac:dyDescent="0.25">
      <c r="A27" s="243" t="s">
        <v>111</v>
      </c>
      <c r="B27" s="243" t="s">
        <v>112</v>
      </c>
      <c r="C27" s="243" t="s">
        <v>1017</v>
      </c>
      <c r="D27" s="243" t="s">
        <v>1015</v>
      </c>
      <c r="E27" s="243" t="s">
        <v>1016</v>
      </c>
    </row>
    <row r="28" spans="1:5" x14ac:dyDescent="0.25">
      <c r="A28" s="243" t="s">
        <v>113</v>
      </c>
      <c r="B28" s="243" t="s">
        <v>114</v>
      </c>
      <c r="C28" s="243" t="s">
        <v>1018</v>
      </c>
      <c r="D28" s="243" t="s">
        <v>957</v>
      </c>
      <c r="E28" s="243" t="s">
        <v>958</v>
      </c>
    </row>
    <row r="29" spans="1:5" x14ac:dyDescent="0.25">
      <c r="A29" s="243" t="s">
        <v>115</v>
      </c>
      <c r="B29" s="243" t="s">
        <v>116</v>
      </c>
      <c r="C29" s="243" t="s">
        <v>1019</v>
      </c>
      <c r="D29" s="243" t="s">
        <v>1020</v>
      </c>
      <c r="E29" s="243" t="s">
        <v>1021</v>
      </c>
    </row>
    <row r="30" spans="1:5" x14ac:dyDescent="0.25">
      <c r="A30" s="243" t="s">
        <v>117</v>
      </c>
      <c r="B30" s="243" t="s">
        <v>118</v>
      </c>
      <c r="C30" s="243" t="s">
        <v>1022</v>
      </c>
      <c r="D30" s="243" t="s">
        <v>1023</v>
      </c>
      <c r="E30" s="243" t="s">
        <v>1024</v>
      </c>
    </row>
    <row r="31" spans="1:5" x14ac:dyDescent="0.25">
      <c r="A31" s="243" t="s">
        <v>119</v>
      </c>
      <c r="B31" s="243" t="s">
        <v>120</v>
      </c>
      <c r="C31" s="243" t="s">
        <v>1025</v>
      </c>
      <c r="D31" s="243" t="s">
        <v>1026</v>
      </c>
      <c r="E31" s="243" t="s">
        <v>1027</v>
      </c>
    </row>
    <row r="32" spans="1:5" x14ac:dyDescent="0.25">
      <c r="A32" s="243" t="s">
        <v>121</v>
      </c>
      <c r="B32" s="243" t="s">
        <v>122</v>
      </c>
      <c r="C32" s="243" t="s">
        <v>1028</v>
      </c>
      <c r="D32" s="243" t="s">
        <v>1029</v>
      </c>
      <c r="E32" s="243" t="s">
        <v>1030</v>
      </c>
    </row>
    <row r="33" spans="1:5" x14ac:dyDescent="0.25">
      <c r="A33" s="243" t="s">
        <v>1031</v>
      </c>
      <c r="B33" s="243" t="s">
        <v>124</v>
      </c>
      <c r="C33" s="243" t="s">
        <v>1032</v>
      </c>
      <c r="D33" s="243" t="s">
        <v>978</v>
      </c>
      <c r="E33" s="243" t="s">
        <v>979</v>
      </c>
    </row>
    <row r="34" spans="1:5" x14ac:dyDescent="0.25">
      <c r="A34" s="243" t="s">
        <v>1031</v>
      </c>
      <c r="B34" s="243" t="s">
        <v>124</v>
      </c>
      <c r="C34" s="243" t="s">
        <v>1033</v>
      </c>
      <c r="D34" s="243" t="s">
        <v>1023</v>
      </c>
      <c r="E34" s="243" t="s">
        <v>1024</v>
      </c>
    </row>
    <row r="35" spans="1:5" x14ac:dyDescent="0.25">
      <c r="A35" s="243" t="s">
        <v>125</v>
      </c>
      <c r="B35" s="243" t="s">
        <v>126</v>
      </c>
      <c r="C35" s="243" t="s">
        <v>1034</v>
      </c>
      <c r="D35" s="243" t="s">
        <v>1023</v>
      </c>
      <c r="E35" s="243" t="s">
        <v>1024</v>
      </c>
    </row>
    <row r="36" spans="1:5" x14ac:dyDescent="0.25">
      <c r="A36" s="243" t="s">
        <v>127</v>
      </c>
      <c r="B36" s="243" t="s">
        <v>128</v>
      </c>
      <c r="C36" s="243" t="s">
        <v>1035</v>
      </c>
      <c r="D36" s="243" t="s">
        <v>1036</v>
      </c>
      <c r="E36" s="243" t="s">
        <v>1037</v>
      </c>
    </row>
    <row r="37" spans="1:5" x14ac:dyDescent="0.25">
      <c r="A37" s="243" t="s">
        <v>129</v>
      </c>
      <c r="B37" s="243" t="s">
        <v>130</v>
      </c>
      <c r="C37" s="243" t="s">
        <v>1038</v>
      </c>
      <c r="D37" s="243" t="s">
        <v>1036</v>
      </c>
      <c r="E37" s="243" t="s">
        <v>1037</v>
      </c>
    </row>
    <row r="38" spans="1:5" x14ac:dyDescent="0.25">
      <c r="A38" s="243" t="s">
        <v>131</v>
      </c>
      <c r="B38" s="243" t="s">
        <v>132</v>
      </c>
      <c r="C38" s="243" t="s">
        <v>1039</v>
      </c>
      <c r="D38" s="243" t="s">
        <v>1040</v>
      </c>
      <c r="E38" s="243" t="s">
        <v>1041</v>
      </c>
    </row>
    <row r="39" spans="1:5" x14ac:dyDescent="0.25">
      <c r="A39" s="243" t="s">
        <v>133</v>
      </c>
      <c r="B39" s="243" t="s">
        <v>134</v>
      </c>
      <c r="C39" s="243" t="s">
        <v>1042</v>
      </c>
      <c r="D39" s="243" t="s">
        <v>963</v>
      </c>
      <c r="E39" s="243" t="s">
        <v>964</v>
      </c>
    </row>
    <row r="40" spans="1:5" x14ac:dyDescent="0.25">
      <c r="A40" s="243" t="s">
        <v>135</v>
      </c>
      <c r="B40" s="243" t="s">
        <v>136</v>
      </c>
      <c r="C40" s="243" t="s">
        <v>1043</v>
      </c>
      <c r="D40" s="243" t="s">
        <v>985</v>
      </c>
      <c r="E40" s="243" t="s">
        <v>986</v>
      </c>
    </row>
    <row r="41" spans="1:5" x14ac:dyDescent="0.25">
      <c r="A41" s="243" t="s">
        <v>137</v>
      </c>
      <c r="B41" s="243" t="s">
        <v>138</v>
      </c>
      <c r="C41" s="243" t="s">
        <v>1044</v>
      </c>
      <c r="D41" s="243" t="s">
        <v>1045</v>
      </c>
      <c r="E41" s="243" t="s">
        <v>1046</v>
      </c>
    </row>
    <row r="42" spans="1:5" x14ac:dyDescent="0.25">
      <c r="A42" s="243" t="s">
        <v>139</v>
      </c>
      <c r="B42" s="243" t="s">
        <v>140</v>
      </c>
      <c r="C42" s="243" t="s">
        <v>1047</v>
      </c>
      <c r="D42" s="243" t="s">
        <v>994</v>
      </c>
      <c r="E42" s="243" t="s">
        <v>995</v>
      </c>
    </row>
    <row r="43" spans="1:5" x14ac:dyDescent="0.25">
      <c r="A43" s="243" t="s">
        <v>141</v>
      </c>
      <c r="B43" s="243" t="s">
        <v>142</v>
      </c>
      <c r="C43" s="243" t="s">
        <v>1048</v>
      </c>
      <c r="D43" s="243" t="s">
        <v>1049</v>
      </c>
      <c r="E43" s="243" t="s">
        <v>1050</v>
      </c>
    </row>
    <row r="44" spans="1:5" x14ac:dyDescent="0.25">
      <c r="A44" s="243" t="s">
        <v>143</v>
      </c>
      <c r="B44" s="243" t="s">
        <v>144</v>
      </c>
      <c r="C44" s="243" t="s">
        <v>1051</v>
      </c>
      <c r="D44" s="243" t="s">
        <v>997</v>
      </c>
      <c r="E44" s="243" t="s">
        <v>998</v>
      </c>
    </row>
    <row r="45" spans="1:5" x14ac:dyDescent="0.25">
      <c r="A45" s="243" t="s">
        <v>145</v>
      </c>
      <c r="B45" s="243" t="s">
        <v>146</v>
      </c>
      <c r="C45" s="243" t="s">
        <v>1052</v>
      </c>
      <c r="D45" s="243" t="s">
        <v>960</v>
      </c>
      <c r="E45" s="243" t="s">
        <v>961</v>
      </c>
    </row>
    <row r="46" spans="1:5" x14ac:dyDescent="0.25">
      <c r="A46" s="243" t="s">
        <v>147</v>
      </c>
      <c r="B46" s="243" t="s">
        <v>148</v>
      </c>
      <c r="C46" s="243" t="s">
        <v>1053</v>
      </c>
      <c r="D46" s="243" t="s">
        <v>1054</v>
      </c>
      <c r="E46" s="243" t="s">
        <v>1055</v>
      </c>
    </row>
    <row r="47" spans="1:5" x14ac:dyDescent="0.25">
      <c r="A47" s="243" t="s">
        <v>147</v>
      </c>
      <c r="B47" s="243" t="s">
        <v>148</v>
      </c>
      <c r="C47" s="243" t="s">
        <v>1056</v>
      </c>
      <c r="D47" s="243" t="s">
        <v>1057</v>
      </c>
      <c r="E47" s="243" t="s">
        <v>1058</v>
      </c>
    </row>
    <row r="48" spans="1:5" x14ac:dyDescent="0.25">
      <c r="A48" s="243" t="s">
        <v>147</v>
      </c>
      <c r="B48" s="243" t="s">
        <v>148</v>
      </c>
      <c r="C48" s="243" t="s">
        <v>1059</v>
      </c>
      <c r="D48" s="243" t="s">
        <v>1060</v>
      </c>
      <c r="E48" s="243" t="s">
        <v>1061</v>
      </c>
    </row>
    <row r="49" spans="1:5" x14ac:dyDescent="0.25">
      <c r="A49" s="243" t="s">
        <v>149</v>
      </c>
      <c r="B49" s="243" t="s">
        <v>150</v>
      </c>
      <c r="C49" s="243" t="s">
        <v>1062</v>
      </c>
      <c r="D49" s="243" t="s">
        <v>1023</v>
      </c>
      <c r="E49" s="243" t="s">
        <v>1024</v>
      </c>
    </row>
    <row r="50" spans="1:5" x14ac:dyDescent="0.25">
      <c r="A50" s="243" t="s">
        <v>151</v>
      </c>
      <c r="B50" s="243" t="s">
        <v>152</v>
      </c>
      <c r="C50" s="243" t="s">
        <v>1063</v>
      </c>
      <c r="D50" s="243" t="s">
        <v>1064</v>
      </c>
      <c r="E50" s="243" t="s">
        <v>1065</v>
      </c>
    </row>
    <row r="51" spans="1:5" x14ac:dyDescent="0.25">
      <c r="A51" s="243" t="s">
        <v>153</v>
      </c>
      <c r="B51" s="243" t="s">
        <v>154</v>
      </c>
      <c r="C51" s="243" t="s">
        <v>1066</v>
      </c>
      <c r="D51" s="243" t="s">
        <v>972</v>
      </c>
      <c r="E51" s="243" t="s">
        <v>973</v>
      </c>
    </row>
    <row r="52" spans="1:5" x14ac:dyDescent="0.25">
      <c r="A52" s="243" t="s">
        <v>155</v>
      </c>
      <c r="B52" s="243" t="s">
        <v>156</v>
      </c>
      <c r="C52" s="243" t="s">
        <v>1067</v>
      </c>
      <c r="D52" s="243" t="s">
        <v>957</v>
      </c>
      <c r="E52" s="243" t="s">
        <v>958</v>
      </c>
    </row>
    <row r="53" spans="1:5" x14ac:dyDescent="0.25">
      <c r="A53" s="243" t="s">
        <v>157</v>
      </c>
      <c r="B53" s="243" t="s">
        <v>158</v>
      </c>
      <c r="C53" s="243" t="s">
        <v>1068</v>
      </c>
      <c r="D53" s="243" t="s">
        <v>1015</v>
      </c>
      <c r="E53" s="243" t="s">
        <v>1016</v>
      </c>
    </row>
    <row r="54" spans="1:5" x14ac:dyDescent="0.25">
      <c r="A54" s="243" t="s">
        <v>159</v>
      </c>
      <c r="B54" s="243" t="s">
        <v>160</v>
      </c>
      <c r="C54" s="243" t="s">
        <v>1069</v>
      </c>
      <c r="D54" s="243" t="s">
        <v>994</v>
      </c>
      <c r="E54" s="243" t="s">
        <v>995</v>
      </c>
    </row>
    <row r="55" spans="1:5" x14ac:dyDescent="0.25">
      <c r="A55" s="243" t="s">
        <v>161</v>
      </c>
      <c r="B55" s="243" t="s">
        <v>162</v>
      </c>
      <c r="C55" s="243" t="s">
        <v>1070</v>
      </c>
      <c r="D55" s="243" t="s">
        <v>988</v>
      </c>
      <c r="E55" s="243" t="s">
        <v>989</v>
      </c>
    </row>
    <row r="56" spans="1:5" x14ac:dyDescent="0.25">
      <c r="A56" s="243" t="s">
        <v>161</v>
      </c>
      <c r="B56" s="243" t="s">
        <v>162</v>
      </c>
      <c r="C56" s="243" t="s">
        <v>1071</v>
      </c>
      <c r="D56" s="243" t="s">
        <v>1072</v>
      </c>
      <c r="E56" s="243" t="s">
        <v>1073</v>
      </c>
    </row>
    <row r="57" spans="1:5" x14ac:dyDescent="0.25">
      <c r="A57" s="243" t="s">
        <v>163</v>
      </c>
      <c r="B57" s="243" t="s">
        <v>164</v>
      </c>
      <c r="C57" s="243" t="s">
        <v>1074</v>
      </c>
      <c r="D57" s="243" t="s">
        <v>960</v>
      </c>
      <c r="E57" s="243" t="s">
        <v>961</v>
      </c>
    </row>
    <row r="58" spans="1:5" x14ac:dyDescent="0.25">
      <c r="A58" s="243" t="s">
        <v>165</v>
      </c>
      <c r="B58" s="243" t="s">
        <v>166</v>
      </c>
      <c r="C58" s="243" t="s">
        <v>1075</v>
      </c>
      <c r="D58" s="243" t="s">
        <v>994</v>
      </c>
      <c r="E58" s="243" t="s">
        <v>995</v>
      </c>
    </row>
    <row r="59" spans="1:5" x14ac:dyDescent="0.25">
      <c r="A59" s="243" t="s">
        <v>167</v>
      </c>
      <c r="B59" s="243" t="s">
        <v>168</v>
      </c>
      <c r="C59" s="243" t="s">
        <v>1076</v>
      </c>
      <c r="D59" s="243" t="s">
        <v>1023</v>
      </c>
      <c r="E59" s="243" t="s">
        <v>1024</v>
      </c>
    </row>
    <row r="60" spans="1:5" x14ac:dyDescent="0.25">
      <c r="A60" s="243" t="s">
        <v>169</v>
      </c>
      <c r="B60" s="243" t="s">
        <v>170</v>
      </c>
      <c r="C60" s="243" t="s">
        <v>1077</v>
      </c>
      <c r="D60" s="243" t="s">
        <v>957</v>
      </c>
      <c r="E60" s="243" t="s">
        <v>958</v>
      </c>
    </row>
    <row r="61" spans="1:5" x14ac:dyDescent="0.25">
      <c r="A61" s="243" t="s">
        <v>171</v>
      </c>
      <c r="B61" s="243" t="s">
        <v>172</v>
      </c>
      <c r="C61" s="243" t="s">
        <v>1078</v>
      </c>
      <c r="D61" s="243" t="s">
        <v>1079</v>
      </c>
      <c r="E61" s="243" t="s">
        <v>1080</v>
      </c>
    </row>
    <row r="62" spans="1:5" x14ac:dyDescent="0.25">
      <c r="A62" s="243" t="s">
        <v>173</v>
      </c>
      <c r="B62" s="243" t="s">
        <v>174</v>
      </c>
      <c r="C62" s="243" t="s">
        <v>1081</v>
      </c>
      <c r="D62" s="243" t="s">
        <v>1010</v>
      </c>
      <c r="E62" s="243" t="s">
        <v>1011</v>
      </c>
    </row>
    <row r="63" spans="1:5" x14ac:dyDescent="0.25">
      <c r="A63" s="243" t="s">
        <v>173</v>
      </c>
      <c r="B63" s="243" t="s">
        <v>174</v>
      </c>
      <c r="C63" s="243" t="s">
        <v>1082</v>
      </c>
      <c r="D63" s="243" t="s">
        <v>1054</v>
      </c>
      <c r="E63" s="243" t="s">
        <v>1055</v>
      </c>
    </row>
    <row r="64" spans="1:5" x14ac:dyDescent="0.25">
      <c r="A64" s="243" t="s">
        <v>175</v>
      </c>
      <c r="B64" s="243" t="s">
        <v>176</v>
      </c>
      <c r="C64" s="243" t="s">
        <v>1083</v>
      </c>
      <c r="D64" s="243" t="s">
        <v>994</v>
      </c>
      <c r="E64" s="243" t="s">
        <v>995</v>
      </c>
    </row>
    <row r="65" spans="1:5" x14ac:dyDescent="0.25">
      <c r="A65" s="243" t="s">
        <v>177</v>
      </c>
      <c r="B65" s="243" t="s">
        <v>178</v>
      </c>
      <c r="C65" s="243" t="s">
        <v>1084</v>
      </c>
      <c r="D65" s="243" t="s">
        <v>994</v>
      </c>
      <c r="E65" s="243" t="s">
        <v>995</v>
      </c>
    </row>
    <row r="66" spans="1:5" x14ac:dyDescent="0.25">
      <c r="A66" s="243" t="s">
        <v>179</v>
      </c>
      <c r="B66" s="243" t="s">
        <v>180</v>
      </c>
      <c r="C66" s="243" t="s">
        <v>1085</v>
      </c>
      <c r="D66" s="243" t="s">
        <v>1072</v>
      </c>
      <c r="E66" s="243" t="s">
        <v>1073</v>
      </c>
    </row>
    <row r="67" spans="1:5" x14ac:dyDescent="0.25">
      <c r="A67" s="243" t="s">
        <v>181</v>
      </c>
      <c r="B67" s="243" t="s">
        <v>182</v>
      </c>
      <c r="C67" s="243" t="s">
        <v>1086</v>
      </c>
      <c r="D67" s="243" t="s">
        <v>960</v>
      </c>
      <c r="E67" s="243" t="s">
        <v>961</v>
      </c>
    </row>
    <row r="68" spans="1:5" x14ac:dyDescent="0.25">
      <c r="A68" s="243" t="s">
        <v>183</v>
      </c>
      <c r="B68" s="243" t="s">
        <v>184</v>
      </c>
      <c r="C68" s="243" t="s">
        <v>1087</v>
      </c>
      <c r="D68" s="243" t="s">
        <v>994</v>
      </c>
      <c r="E68" s="243" t="s">
        <v>995</v>
      </c>
    </row>
    <row r="69" spans="1:5" x14ac:dyDescent="0.25">
      <c r="A69" s="243" t="s">
        <v>185</v>
      </c>
      <c r="B69" s="243" t="s">
        <v>186</v>
      </c>
      <c r="C69" s="243" t="s">
        <v>1088</v>
      </c>
      <c r="D69" s="243" t="s">
        <v>1089</v>
      </c>
      <c r="E69" s="243" t="s">
        <v>1090</v>
      </c>
    </row>
    <row r="70" spans="1:5" x14ac:dyDescent="0.25">
      <c r="A70" s="243" t="s">
        <v>187</v>
      </c>
      <c r="B70" s="243" t="s">
        <v>188</v>
      </c>
      <c r="C70" s="243" t="s">
        <v>1091</v>
      </c>
      <c r="D70" s="243" t="s">
        <v>1049</v>
      </c>
      <c r="E70" s="243" t="s">
        <v>1050</v>
      </c>
    </row>
    <row r="71" spans="1:5" x14ac:dyDescent="0.25">
      <c r="A71" s="243" t="s">
        <v>189</v>
      </c>
      <c r="B71" s="243" t="s">
        <v>190</v>
      </c>
      <c r="C71" s="243" t="s">
        <v>1092</v>
      </c>
      <c r="D71" s="243" t="s">
        <v>1029</v>
      </c>
      <c r="E71" s="243" t="s">
        <v>1030</v>
      </c>
    </row>
    <row r="72" spans="1:5" x14ac:dyDescent="0.25">
      <c r="A72" s="243" t="s">
        <v>191</v>
      </c>
      <c r="B72" s="243" t="s">
        <v>192</v>
      </c>
      <c r="C72" s="243" t="s">
        <v>1093</v>
      </c>
      <c r="D72" s="243" t="s">
        <v>991</v>
      </c>
      <c r="E72" s="243" t="s">
        <v>992</v>
      </c>
    </row>
    <row r="73" spans="1:5" x14ac:dyDescent="0.25">
      <c r="A73" s="243" t="s">
        <v>193</v>
      </c>
      <c r="B73" s="243" t="s">
        <v>194</v>
      </c>
      <c r="C73" s="243" t="s">
        <v>1094</v>
      </c>
      <c r="D73" s="243" t="s">
        <v>1015</v>
      </c>
      <c r="E73" s="243" t="s">
        <v>1016</v>
      </c>
    </row>
    <row r="74" spans="1:5" x14ac:dyDescent="0.25">
      <c r="A74" s="243" t="s">
        <v>195</v>
      </c>
      <c r="B74" s="243" t="s">
        <v>196</v>
      </c>
      <c r="C74" s="243" t="s">
        <v>1095</v>
      </c>
      <c r="D74" s="243" t="s">
        <v>972</v>
      </c>
      <c r="E74" s="243" t="s">
        <v>973</v>
      </c>
    </row>
    <row r="75" spans="1:5" x14ac:dyDescent="0.25">
      <c r="A75" s="243" t="s">
        <v>197</v>
      </c>
      <c r="B75" s="243" t="s">
        <v>198</v>
      </c>
      <c r="C75" s="243" t="s">
        <v>1096</v>
      </c>
      <c r="D75" s="243" t="s">
        <v>978</v>
      </c>
      <c r="E75" s="243" t="s">
        <v>979</v>
      </c>
    </row>
    <row r="76" spans="1:5" x14ac:dyDescent="0.25">
      <c r="A76" s="243" t="s">
        <v>199</v>
      </c>
      <c r="B76" s="243" t="s">
        <v>200</v>
      </c>
      <c r="C76" s="243" t="s">
        <v>1097</v>
      </c>
      <c r="D76" s="243" t="s">
        <v>991</v>
      </c>
      <c r="E76" s="243" t="s">
        <v>992</v>
      </c>
    </row>
    <row r="77" spans="1:5" x14ac:dyDescent="0.25">
      <c r="A77" s="243" t="s">
        <v>201</v>
      </c>
      <c r="B77" s="243" t="s">
        <v>202</v>
      </c>
      <c r="C77" s="243" t="s">
        <v>1098</v>
      </c>
      <c r="D77" s="243" t="s">
        <v>1099</v>
      </c>
      <c r="E77" s="243" t="s">
        <v>1100</v>
      </c>
    </row>
    <row r="78" spans="1:5" x14ac:dyDescent="0.25">
      <c r="A78" s="243" t="s">
        <v>203</v>
      </c>
      <c r="B78" s="243" t="s">
        <v>204</v>
      </c>
      <c r="C78" s="243" t="s">
        <v>1101</v>
      </c>
      <c r="D78" s="243" t="s">
        <v>1099</v>
      </c>
      <c r="E78" s="243" t="s">
        <v>1100</v>
      </c>
    </row>
    <row r="79" spans="1:5" x14ac:dyDescent="0.25">
      <c r="A79" s="243" t="s">
        <v>205</v>
      </c>
      <c r="B79" s="243" t="s">
        <v>206</v>
      </c>
      <c r="C79" s="243" t="s">
        <v>1102</v>
      </c>
      <c r="D79" s="243" t="s">
        <v>972</v>
      </c>
      <c r="E79" s="243" t="s">
        <v>973</v>
      </c>
    </row>
    <row r="80" spans="1:5" x14ac:dyDescent="0.25">
      <c r="A80" s="243" t="s">
        <v>207</v>
      </c>
      <c r="B80" s="243" t="s">
        <v>208</v>
      </c>
      <c r="C80" s="243" t="s">
        <v>1103</v>
      </c>
      <c r="D80" s="243" t="s">
        <v>1104</v>
      </c>
      <c r="E80" s="243" t="s">
        <v>1105</v>
      </c>
    </row>
    <row r="81" spans="1:5" x14ac:dyDescent="0.25">
      <c r="A81" s="243" t="s">
        <v>209</v>
      </c>
      <c r="B81" s="243" t="s">
        <v>210</v>
      </c>
      <c r="C81" s="243" t="s">
        <v>1106</v>
      </c>
      <c r="D81" s="243" t="s">
        <v>1015</v>
      </c>
      <c r="E81" s="243" t="s">
        <v>1016</v>
      </c>
    </row>
    <row r="82" spans="1:5" x14ac:dyDescent="0.25">
      <c r="A82" s="243" t="s">
        <v>211</v>
      </c>
      <c r="B82" s="243" t="s">
        <v>212</v>
      </c>
      <c r="C82" s="243" t="s">
        <v>1107</v>
      </c>
      <c r="D82" s="243" t="s">
        <v>969</v>
      </c>
      <c r="E82" s="243" t="s">
        <v>970</v>
      </c>
    </row>
    <row r="83" spans="1:5" x14ac:dyDescent="0.25">
      <c r="A83" s="243" t="s">
        <v>213</v>
      </c>
      <c r="B83" s="243" t="s">
        <v>214</v>
      </c>
      <c r="C83" s="243" t="s">
        <v>1108</v>
      </c>
      <c r="D83" s="243" t="s">
        <v>982</v>
      </c>
      <c r="E83" s="243" t="s">
        <v>983</v>
      </c>
    </row>
    <row r="84" spans="1:5" x14ac:dyDescent="0.25">
      <c r="A84" s="243" t="s">
        <v>215</v>
      </c>
      <c r="B84" s="243" t="s">
        <v>216</v>
      </c>
      <c r="C84" s="243" t="s">
        <v>1109</v>
      </c>
      <c r="D84" s="243" t="s">
        <v>1089</v>
      </c>
      <c r="E84" s="243" t="s">
        <v>1090</v>
      </c>
    </row>
    <row r="85" spans="1:5" x14ac:dyDescent="0.25">
      <c r="A85" s="243" t="s">
        <v>217</v>
      </c>
      <c r="B85" s="243" t="s">
        <v>218</v>
      </c>
      <c r="C85" s="243" t="s">
        <v>1110</v>
      </c>
      <c r="D85" s="243" t="s">
        <v>1029</v>
      </c>
      <c r="E85" s="243" t="s">
        <v>1030</v>
      </c>
    </row>
    <row r="86" spans="1:5" x14ac:dyDescent="0.25">
      <c r="A86" s="243" t="s">
        <v>219</v>
      </c>
      <c r="B86" s="243" t="s">
        <v>220</v>
      </c>
      <c r="C86" s="243" t="s">
        <v>1111</v>
      </c>
      <c r="D86" s="243" t="s">
        <v>1023</v>
      </c>
      <c r="E86" s="243" t="s">
        <v>1024</v>
      </c>
    </row>
    <row r="87" spans="1:5" x14ac:dyDescent="0.25">
      <c r="A87" s="243" t="s">
        <v>221</v>
      </c>
      <c r="B87" s="243" t="s">
        <v>222</v>
      </c>
      <c r="C87" s="243" t="s">
        <v>1112</v>
      </c>
      <c r="D87" s="243" t="s">
        <v>969</v>
      </c>
      <c r="E87" s="243" t="s">
        <v>970</v>
      </c>
    </row>
    <row r="88" spans="1:5" x14ac:dyDescent="0.25">
      <c r="A88" s="243" t="s">
        <v>223</v>
      </c>
      <c r="B88" s="243" t="s">
        <v>224</v>
      </c>
      <c r="C88" s="243" t="s">
        <v>1113</v>
      </c>
      <c r="D88" s="243" t="s">
        <v>1023</v>
      </c>
      <c r="E88" s="243" t="s">
        <v>1024</v>
      </c>
    </row>
    <row r="89" spans="1:5" x14ac:dyDescent="0.25">
      <c r="A89" s="243" t="s">
        <v>225</v>
      </c>
      <c r="B89" s="243" t="s">
        <v>226</v>
      </c>
      <c r="C89" s="243" t="s">
        <v>1114</v>
      </c>
      <c r="D89" s="243" t="s">
        <v>957</v>
      </c>
      <c r="E89" s="243" t="s">
        <v>958</v>
      </c>
    </row>
    <row r="90" spans="1:5" x14ac:dyDescent="0.25">
      <c r="A90" s="243" t="s">
        <v>227</v>
      </c>
      <c r="B90" s="243" t="s">
        <v>228</v>
      </c>
      <c r="C90" s="243" t="s">
        <v>1115</v>
      </c>
      <c r="D90" s="243" t="s">
        <v>1116</v>
      </c>
      <c r="E90" s="243" t="s">
        <v>1117</v>
      </c>
    </row>
    <row r="91" spans="1:5" x14ac:dyDescent="0.25">
      <c r="A91" s="243" t="s">
        <v>229</v>
      </c>
      <c r="B91" s="243" t="s">
        <v>230</v>
      </c>
      <c r="C91" s="243" t="s">
        <v>1118</v>
      </c>
      <c r="D91" s="243" t="s">
        <v>1049</v>
      </c>
      <c r="E91" s="243" t="s">
        <v>1050</v>
      </c>
    </row>
    <row r="92" spans="1:5" x14ac:dyDescent="0.25">
      <c r="A92" s="243" t="s">
        <v>231</v>
      </c>
      <c r="B92" s="243" t="s">
        <v>232</v>
      </c>
      <c r="C92" s="243" t="s">
        <v>1119</v>
      </c>
      <c r="D92" s="243" t="s">
        <v>1049</v>
      </c>
      <c r="E92" s="243" t="s">
        <v>1050</v>
      </c>
    </row>
    <row r="93" spans="1:5" x14ac:dyDescent="0.25">
      <c r="A93" s="243" t="s">
        <v>233</v>
      </c>
      <c r="B93" s="243" t="s">
        <v>234</v>
      </c>
      <c r="C93" s="243" t="s">
        <v>1120</v>
      </c>
      <c r="D93" s="243" t="s">
        <v>1121</v>
      </c>
      <c r="E93" s="243" t="s">
        <v>1122</v>
      </c>
    </row>
    <row r="94" spans="1:5" x14ac:dyDescent="0.25">
      <c r="A94" s="243" t="s">
        <v>235</v>
      </c>
      <c r="B94" s="243" t="s">
        <v>236</v>
      </c>
      <c r="C94" s="243" t="s">
        <v>1123</v>
      </c>
      <c r="D94" s="243" t="s">
        <v>1000</v>
      </c>
      <c r="E94" s="243" t="s">
        <v>1001</v>
      </c>
    </row>
    <row r="95" spans="1:5" x14ac:dyDescent="0.25">
      <c r="A95" s="243" t="s">
        <v>237</v>
      </c>
      <c r="B95" s="243" t="s">
        <v>238</v>
      </c>
      <c r="C95" s="243" t="s">
        <v>1124</v>
      </c>
      <c r="D95" s="243" t="s">
        <v>1023</v>
      </c>
      <c r="E95" s="243" t="s">
        <v>1024</v>
      </c>
    </row>
    <row r="96" spans="1:5" x14ac:dyDescent="0.25">
      <c r="A96" s="243" t="s">
        <v>239</v>
      </c>
      <c r="B96" s="243" t="s">
        <v>240</v>
      </c>
      <c r="C96" s="243" t="s">
        <v>1125</v>
      </c>
      <c r="D96" s="243" t="s">
        <v>1049</v>
      </c>
      <c r="E96" s="243" t="s">
        <v>1050</v>
      </c>
    </row>
    <row r="97" spans="1:5" x14ac:dyDescent="0.25">
      <c r="A97" s="243" t="s">
        <v>239</v>
      </c>
      <c r="B97" s="243" t="s">
        <v>240</v>
      </c>
      <c r="C97" s="243" t="s">
        <v>1126</v>
      </c>
      <c r="D97" s="243" t="s">
        <v>978</v>
      </c>
      <c r="E97" s="243" t="s">
        <v>979</v>
      </c>
    </row>
    <row r="98" spans="1:5" x14ac:dyDescent="0.25">
      <c r="A98" s="243" t="s">
        <v>239</v>
      </c>
      <c r="B98" s="243" t="s">
        <v>240</v>
      </c>
      <c r="C98" s="243" t="s">
        <v>1127</v>
      </c>
      <c r="D98" s="243" t="s">
        <v>991</v>
      </c>
      <c r="E98" s="243" t="s">
        <v>992</v>
      </c>
    </row>
    <row r="99" spans="1:5" x14ac:dyDescent="0.25">
      <c r="A99" s="243" t="s">
        <v>241</v>
      </c>
      <c r="B99" s="243" t="s">
        <v>242</v>
      </c>
      <c r="C99" s="243" t="s">
        <v>1128</v>
      </c>
      <c r="D99" s="243" t="s">
        <v>1023</v>
      </c>
      <c r="E99" s="243" t="s">
        <v>1024</v>
      </c>
    </row>
    <row r="100" spans="1:5" x14ac:dyDescent="0.25">
      <c r="A100" s="243" t="s">
        <v>243</v>
      </c>
      <c r="B100" s="243" t="s">
        <v>244</v>
      </c>
      <c r="C100" s="243" t="s">
        <v>1129</v>
      </c>
      <c r="D100" s="243" t="s">
        <v>1130</v>
      </c>
      <c r="E100" s="243" t="s">
        <v>1131</v>
      </c>
    </row>
    <row r="101" spans="1:5" x14ac:dyDescent="0.25">
      <c r="A101" s="243" t="s">
        <v>245</v>
      </c>
      <c r="B101" s="243" t="s">
        <v>246</v>
      </c>
      <c r="C101" s="243" t="s">
        <v>1132</v>
      </c>
      <c r="D101" s="243" t="s">
        <v>1130</v>
      </c>
      <c r="E101" s="243" t="s">
        <v>1131</v>
      </c>
    </row>
    <row r="102" spans="1:5" x14ac:dyDescent="0.25">
      <c r="A102" s="243" t="s">
        <v>247</v>
      </c>
      <c r="B102" s="243" t="s">
        <v>248</v>
      </c>
      <c r="C102" s="243" t="s">
        <v>1133</v>
      </c>
      <c r="D102" s="243" t="s">
        <v>982</v>
      </c>
      <c r="E102" s="243" t="s">
        <v>983</v>
      </c>
    </row>
    <row r="103" spans="1:5" x14ac:dyDescent="0.25">
      <c r="A103" s="243" t="s">
        <v>249</v>
      </c>
      <c r="B103" s="243" t="s">
        <v>250</v>
      </c>
      <c r="C103" s="243" t="s">
        <v>1134</v>
      </c>
      <c r="D103" s="243" t="s">
        <v>966</v>
      </c>
      <c r="E103" s="243" t="s">
        <v>967</v>
      </c>
    </row>
    <row r="104" spans="1:5" x14ac:dyDescent="0.25">
      <c r="A104" s="243" t="s">
        <v>249</v>
      </c>
      <c r="B104" s="243" t="s">
        <v>250</v>
      </c>
      <c r="C104" s="243" t="s">
        <v>1135</v>
      </c>
      <c r="D104" s="243" t="s">
        <v>1005</v>
      </c>
      <c r="E104" s="243" t="s">
        <v>1006</v>
      </c>
    </row>
    <row r="105" spans="1:5" x14ac:dyDescent="0.25">
      <c r="A105" s="243" t="s">
        <v>251</v>
      </c>
      <c r="B105" s="243" t="s">
        <v>252</v>
      </c>
      <c r="C105" s="243" t="s">
        <v>1136</v>
      </c>
      <c r="D105" s="243" t="s">
        <v>1010</v>
      </c>
      <c r="E105" s="243" t="s">
        <v>1011</v>
      </c>
    </row>
    <row r="106" spans="1:5" x14ac:dyDescent="0.25">
      <c r="A106" s="243" t="s">
        <v>253</v>
      </c>
      <c r="B106" s="243" t="s">
        <v>254</v>
      </c>
      <c r="C106" s="243" t="s">
        <v>1137</v>
      </c>
      <c r="D106" s="243" t="s">
        <v>1040</v>
      </c>
      <c r="E106" s="243" t="s">
        <v>1041</v>
      </c>
    </row>
    <row r="107" spans="1:5" x14ac:dyDescent="0.25">
      <c r="A107" s="243" t="s">
        <v>255</v>
      </c>
      <c r="B107" s="243" t="s">
        <v>256</v>
      </c>
      <c r="C107" s="243" t="s">
        <v>1138</v>
      </c>
      <c r="D107" s="243" t="s">
        <v>1072</v>
      </c>
      <c r="E107" s="243" t="s">
        <v>1073</v>
      </c>
    </row>
    <row r="108" spans="1:5" x14ac:dyDescent="0.25">
      <c r="A108" s="243" t="s">
        <v>257</v>
      </c>
      <c r="B108" s="243" t="s">
        <v>258</v>
      </c>
      <c r="C108" s="243" t="s">
        <v>1139</v>
      </c>
      <c r="D108" s="243" t="s">
        <v>1005</v>
      </c>
      <c r="E108" s="243" t="s">
        <v>1006</v>
      </c>
    </row>
    <row r="109" spans="1:5" x14ac:dyDescent="0.25">
      <c r="A109" s="243" t="s">
        <v>259</v>
      </c>
      <c r="B109" s="243" t="s">
        <v>260</v>
      </c>
      <c r="C109" s="243" t="s">
        <v>1140</v>
      </c>
      <c r="D109" s="243" t="s">
        <v>957</v>
      </c>
      <c r="E109" s="243" t="s">
        <v>958</v>
      </c>
    </row>
    <row r="110" spans="1:5" x14ac:dyDescent="0.25">
      <c r="A110" s="243" t="s">
        <v>261</v>
      </c>
      <c r="B110" s="243" t="s">
        <v>262</v>
      </c>
      <c r="C110" s="243" t="s">
        <v>1141</v>
      </c>
      <c r="D110" s="243" t="s">
        <v>1023</v>
      </c>
      <c r="E110" s="243" t="s">
        <v>1024</v>
      </c>
    </row>
    <row r="111" spans="1:5" x14ac:dyDescent="0.25">
      <c r="A111" s="243" t="s">
        <v>263</v>
      </c>
      <c r="B111" s="243" t="s">
        <v>264</v>
      </c>
      <c r="C111" s="243" t="s">
        <v>1142</v>
      </c>
      <c r="D111" s="243" t="s">
        <v>1029</v>
      </c>
      <c r="E111" s="243" t="s">
        <v>1030</v>
      </c>
    </row>
    <row r="112" spans="1:5" x14ac:dyDescent="0.25">
      <c r="A112" s="243" t="s">
        <v>265</v>
      </c>
      <c r="B112" s="243" t="s">
        <v>266</v>
      </c>
      <c r="C112" s="243" t="s">
        <v>1143</v>
      </c>
      <c r="D112" s="243" t="s">
        <v>982</v>
      </c>
      <c r="E112" s="243" t="s">
        <v>983</v>
      </c>
    </row>
    <row r="113" spans="1:5" x14ac:dyDescent="0.25">
      <c r="A113" s="243" t="s">
        <v>267</v>
      </c>
      <c r="B113" s="243" t="s">
        <v>268</v>
      </c>
      <c r="C113" s="243" t="s">
        <v>1144</v>
      </c>
      <c r="D113" s="243" t="s">
        <v>963</v>
      </c>
      <c r="E113" s="243" t="s">
        <v>964</v>
      </c>
    </row>
    <row r="114" spans="1:5" x14ac:dyDescent="0.25">
      <c r="A114" s="243" t="s">
        <v>269</v>
      </c>
      <c r="B114" s="243" t="s">
        <v>270</v>
      </c>
      <c r="C114" s="243" t="s">
        <v>1145</v>
      </c>
      <c r="D114" s="243" t="s">
        <v>1099</v>
      </c>
      <c r="E114" s="243" t="s">
        <v>1100</v>
      </c>
    </row>
    <row r="115" spans="1:5" x14ac:dyDescent="0.25">
      <c r="A115" s="243" t="s">
        <v>271</v>
      </c>
      <c r="B115" s="243" t="s">
        <v>272</v>
      </c>
      <c r="C115" s="243" t="s">
        <v>1146</v>
      </c>
      <c r="D115" s="243" t="s">
        <v>982</v>
      </c>
      <c r="E115" s="243" t="s">
        <v>983</v>
      </c>
    </row>
    <row r="116" spans="1:5" x14ac:dyDescent="0.25">
      <c r="A116" s="243" t="s">
        <v>273</v>
      </c>
      <c r="B116" s="243" t="s">
        <v>274</v>
      </c>
      <c r="C116" s="243" t="s">
        <v>1147</v>
      </c>
      <c r="D116" s="243" t="s">
        <v>1045</v>
      </c>
      <c r="E116" s="243" t="s">
        <v>1046</v>
      </c>
    </row>
    <row r="117" spans="1:5" x14ac:dyDescent="0.25">
      <c r="A117" s="243" t="s">
        <v>275</v>
      </c>
      <c r="B117" s="243" t="s">
        <v>276</v>
      </c>
      <c r="C117" s="243" t="s">
        <v>1148</v>
      </c>
      <c r="D117" s="243" t="s">
        <v>1015</v>
      </c>
      <c r="E117" s="243" t="s">
        <v>1016</v>
      </c>
    </row>
    <row r="118" spans="1:5" x14ac:dyDescent="0.25">
      <c r="A118" s="243" t="s">
        <v>277</v>
      </c>
      <c r="B118" s="243" t="s">
        <v>278</v>
      </c>
      <c r="C118" s="243" t="s">
        <v>1149</v>
      </c>
      <c r="D118" s="243" t="s">
        <v>963</v>
      </c>
      <c r="E118" s="243" t="s">
        <v>964</v>
      </c>
    </row>
    <row r="119" spans="1:5" x14ac:dyDescent="0.25">
      <c r="A119" s="243" t="s">
        <v>279</v>
      </c>
      <c r="B119" s="243" t="s">
        <v>280</v>
      </c>
      <c r="C119" s="243" t="s">
        <v>1150</v>
      </c>
      <c r="D119" s="243" t="s">
        <v>1151</v>
      </c>
      <c r="E119" s="243" t="s">
        <v>1152</v>
      </c>
    </row>
    <row r="120" spans="1:5" x14ac:dyDescent="0.25">
      <c r="A120" s="243" t="s">
        <v>281</v>
      </c>
      <c r="B120" s="243" t="s">
        <v>282</v>
      </c>
      <c r="C120" s="243" t="s">
        <v>1153</v>
      </c>
      <c r="D120" s="243" t="s">
        <v>988</v>
      </c>
      <c r="E120" s="243" t="s">
        <v>989</v>
      </c>
    </row>
    <row r="121" spans="1:5" x14ac:dyDescent="0.25">
      <c r="A121" s="243" t="s">
        <v>283</v>
      </c>
      <c r="B121" s="243" t="s">
        <v>284</v>
      </c>
      <c r="C121" s="243" t="s">
        <v>1154</v>
      </c>
      <c r="D121" s="243" t="s">
        <v>975</v>
      </c>
      <c r="E121" s="243" t="s">
        <v>976</v>
      </c>
    </row>
    <row r="122" spans="1:5" x14ac:dyDescent="0.25">
      <c r="A122" s="243" t="s">
        <v>285</v>
      </c>
      <c r="B122" s="243" t="s">
        <v>286</v>
      </c>
      <c r="C122" s="243" t="s">
        <v>1155</v>
      </c>
      <c r="D122" s="243" t="s">
        <v>1156</v>
      </c>
      <c r="E122" s="243" t="s">
        <v>1157</v>
      </c>
    </row>
    <row r="123" spans="1:5" x14ac:dyDescent="0.25">
      <c r="A123" s="243" t="s">
        <v>287</v>
      </c>
      <c r="B123" s="243" t="s">
        <v>288</v>
      </c>
      <c r="C123" s="243" t="s">
        <v>1158</v>
      </c>
      <c r="D123" s="243" t="s">
        <v>1000</v>
      </c>
      <c r="E123" s="243" t="s">
        <v>1001</v>
      </c>
    </row>
    <row r="124" spans="1:5" x14ac:dyDescent="0.25">
      <c r="A124" s="243" t="s">
        <v>289</v>
      </c>
      <c r="B124" s="243" t="s">
        <v>290</v>
      </c>
      <c r="C124" s="243" t="s">
        <v>1159</v>
      </c>
      <c r="D124" s="243" t="s">
        <v>1023</v>
      </c>
      <c r="E124" s="243" t="s">
        <v>1024</v>
      </c>
    </row>
    <row r="125" spans="1:5" x14ac:dyDescent="0.25">
      <c r="A125" s="243" t="s">
        <v>291</v>
      </c>
      <c r="B125" s="243" t="s">
        <v>292</v>
      </c>
      <c r="C125" s="243" t="s">
        <v>1160</v>
      </c>
      <c r="D125" s="243" t="s">
        <v>1072</v>
      </c>
      <c r="E125" s="243" t="s">
        <v>1073</v>
      </c>
    </row>
    <row r="126" spans="1:5" x14ac:dyDescent="0.25">
      <c r="A126" s="243" t="s">
        <v>293</v>
      </c>
      <c r="B126" s="243" t="s">
        <v>294</v>
      </c>
      <c r="C126" s="243" t="s">
        <v>1161</v>
      </c>
      <c r="D126" s="243" t="s">
        <v>1057</v>
      </c>
      <c r="E126" s="243" t="s">
        <v>1058</v>
      </c>
    </row>
    <row r="127" spans="1:5" x14ac:dyDescent="0.25">
      <c r="A127" s="243" t="s">
        <v>295</v>
      </c>
      <c r="B127" s="243" t="s">
        <v>296</v>
      </c>
      <c r="C127" s="243" t="s">
        <v>1162</v>
      </c>
      <c r="D127" s="243" t="s">
        <v>972</v>
      </c>
      <c r="E127" s="243" t="s">
        <v>973</v>
      </c>
    </row>
    <row r="128" spans="1:5" x14ac:dyDescent="0.25">
      <c r="A128" s="243" t="s">
        <v>297</v>
      </c>
      <c r="B128" s="243" t="s">
        <v>298</v>
      </c>
      <c r="C128" s="243" t="s">
        <v>1163</v>
      </c>
      <c r="D128" s="243" t="s">
        <v>1015</v>
      </c>
      <c r="E128" s="243" t="s">
        <v>1016</v>
      </c>
    </row>
    <row r="129" spans="1:5" x14ac:dyDescent="0.25">
      <c r="A129" s="243" t="s">
        <v>299</v>
      </c>
      <c r="B129" s="243" t="s">
        <v>300</v>
      </c>
      <c r="C129" s="243" t="s">
        <v>1164</v>
      </c>
      <c r="D129" s="243" t="s">
        <v>1165</v>
      </c>
      <c r="E129" s="243" t="s">
        <v>1166</v>
      </c>
    </row>
    <row r="130" spans="1:5" x14ac:dyDescent="0.25">
      <c r="A130" s="243" t="s">
        <v>301</v>
      </c>
      <c r="B130" s="243" t="s">
        <v>302</v>
      </c>
      <c r="C130" s="243" t="s">
        <v>1167</v>
      </c>
      <c r="D130" s="243" t="s">
        <v>982</v>
      </c>
      <c r="E130" s="243" t="s">
        <v>983</v>
      </c>
    </row>
    <row r="131" spans="1:5" x14ac:dyDescent="0.25">
      <c r="A131" s="243" t="s">
        <v>303</v>
      </c>
      <c r="B131" s="243" t="s">
        <v>304</v>
      </c>
      <c r="C131" s="243" t="s">
        <v>1168</v>
      </c>
      <c r="D131" s="243" t="s">
        <v>1023</v>
      </c>
      <c r="E131" s="243" t="s">
        <v>1024</v>
      </c>
    </row>
    <row r="132" spans="1:5" x14ac:dyDescent="0.25">
      <c r="A132" s="243" t="s">
        <v>305</v>
      </c>
      <c r="B132" s="243" t="s">
        <v>306</v>
      </c>
      <c r="C132" s="243" t="s">
        <v>1169</v>
      </c>
      <c r="D132" s="243" t="s">
        <v>1165</v>
      </c>
      <c r="E132" s="243" t="s">
        <v>1166</v>
      </c>
    </row>
    <row r="133" spans="1:5" x14ac:dyDescent="0.25">
      <c r="A133" s="243" t="s">
        <v>307</v>
      </c>
      <c r="B133" s="243" t="s">
        <v>308</v>
      </c>
      <c r="C133" s="243" t="s">
        <v>1170</v>
      </c>
      <c r="D133" s="243" t="s">
        <v>1116</v>
      </c>
      <c r="E133" s="243" t="s">
        <v>1117</v>
      </c>
    </row>
    <row r="134" spans="1:5" x14ac:dyDescent="0.25">
      <c r="A134" s="243" t="s">
        <v>307</v>
      </c>
      <c r="B134" s="243" t="s">
        <v>308</v>
      </c>
      <c r="C134" s="243" t="s">
        <v>1171</v>
      </c>
      <c r="D134" s="243" t="s">
        <v>1060</v>
      </c>
      <c r="E134" s="243" t="s">
        <v>1061</v>
      </c>
    </row>
    <row r="135" spans="1:5" x14ac:dyDescent="0.25">
      <c r="A135" s="243" t="s">
        <v>309</v>
      </c>
      <c r="B135" s="243" t="s">
        <v>310</v>
      </c>
      <c r="C135" s="243" t="s">
        <v>1172</v>
      </c>
      <c r="D135" s="243" t="s">
        <v>1023</v>
      </c>
      <c r="E135" s="243" t="s">
        <v>1024</v>
      </c>
    </row>
    <row r="136" spans="1:5" x14ac:dyDescent="0.25">
      <c r="A136" s="243" t="s">
        <v>311</v>
      </c>
      <c r="B136" s="243" t="s">
        <v>312</v>
      </c>
      <c r="C136" s="243" t="s">
        <v>1173</v>
      </c>
      <c r="D136" s="243" t="s">
        <v>988</v>
      </c>
      <c r="E136" s="243" t="s">
        <v>989</v>
      </c>
    </row>
    <row r="137" spans="1:5" x14ac:dyDescent="0.25">
      <c r="A137" s="243" t="s">
        <v>311</v>
      </c>
      <c r="B137" s="243" t="s">
        <v>312</v>
      </c>
      <c r="C137" s="243" t="s">
        <v>1174</v>
      </c>
      <c r="D137" s="243" t="s">
        <v>1175</v>
      </c>
      <c r="E137" s="243" t="s">
        <v>1176</v>
      </c>
    </row>
    <row r="138" spans="1:5" x14ac:dyDescent="0.25">
      <c r="A138" s="243" t="s">
        <v>313</v>
      </c>
      <c r="B138" s="243" t="s">
        <v>314</v>
      </c>
      <c r="C138" s="243" t="s">
        <v>1177</v>
      </c>
      <c r="D138" s="243" t="s">
        <v>1029</v>
      </c>
      <c r="E138" s="243" t="s">
        <v>1030</v>
      </c>
    </row>
    <row r="139" spans="1:5" x14ac:dyDescent="0.25">
      <c r="A139" s="243" t="s">
        <v>315</v>
      </c>
      <c r="B139" s="243" t="s">
        <v>316</v>
      </c>
      <c r="C139" s="243" t="s">
        <v>1178</v>
      </c>
      <c r="D139" s="243" t="s">
        <v>966</v>
      </c>
      <c r="E139" s="243" t="s">
        <v>967</v>
      </c>
    </row>
    <row r="140" spans="1:5" x14ac:dyDescent="0.25">
      <c r="A140" s="243" t="s">
        <v>317</v>
      </c>
      <c r="B140" s="243" t="s">
        <v>318</v>
      </c>
      <c r="C140" s="243" t="s">
        <v>1179</v>
      </c>
      <c r="D140" s="243" t="s">
        <v>982</v>
      </c>
      <c r="E140" s="243" t="s">
        <v>983</v>
      </c>
    </row>
    <row r="141" spans="1:5" x14ac:dyDescent="0.25">
      <c r="A141" s="243" t="s">
        <v>319</v>
      </c>
      <c r="B141" s="243" t="s">
        <v>320</v>
      </c>
      <c r="C141" s="243" t="s">
        <v>1180</v>
      </c>
      <c r="D141" s="243" t="s">
        <v>1151</v>
      </c>
      <c r="E141" s="243" t="s">
        <v>1152</v>
      </c>
    </row>
    <row r="142" spans="1:5" x14ac:dyDescent="0.25">
      <c r="A142" s="243" t="s">
        <v>321</v>
      </c>
      <c r="B142" s="243" t="s">
        <v>322</v>
      </c>
      <c r="C142" s="243" t="s">
        <v>1181</v>
      </c>
      <c r="D142" s="243" t="s">
        <v>1057</v>
      </c>
      <c r="E142" s="243" t="s">
        <v>1058</v>
      </c>
    </row>
    <row r="143" spans="1:5" x14ac:dyDescent="0.25">
      <c r="A143" s="243" t="s">
        <v>323</v>
      </c>
      <c r="B143" s="243" t="s">
        <v>324</v>
      </c>
      <c r="C143" s="243" t="s">
        <v>1182</v>
      </c>
      <c r="D143" s="243" t="s">
        <v>1040</v>
      </c>
      <c r="E143" s="243" t="s">
        <v>1041</v>
      </c>
    </row>
    <row r="144" spans="1:5" x14ac:dyDescent="0.25">
      <c r="A144" s="243" t="s">
        <v>325</v>
      </c>
      <c r="B144" s="243" t="s">
        <v>326</v>
      </c>
      <c r="C144" s="243" t="s">
        <v>1183</v>
      </c>
      <c r="D144" s="243" t="s">
        <v>957</v>
      </c>
      <c r="E144" s="243" t="s">
        <v>958</v>
      </c>
    </row>
    <row r="145" spans="1:5" x14ac:dyDescent="0.25">
      <c r="A145" s="243" t="s">
        <v>327</v>
      </c>
      <c r="B145" s="243" t="s">
        <v>328</v>
      </c>
      <c r="C145" s="243" t="s">
        <v>1184</v>
      </c>
      <c r="D145" s="243" t="s">
        <v>982</v>
      </c>
      <c r="E145" s="243" t="s">
        <v>983</v>
      </c>
    </row>
    <row r="146" spans="1:5" x14ac:dyDescent="0.25">
      <c r="A146" s="243" t="s">
        <v>329</v>
      </c>
      <c r="B146" s="243" t="s">
        <v>330</v>
      </c>
      <c r="C146" s="243" t="s">
        <v>1185</v>
      </c>
      <c r="D146" s="243" t="s">
        <v>991</v>
      </c>
      <c r="E146" s="243" t="s">
        <v>992</v>
      </c>
    </row>
    <row r="147" spans="1:5" x14ac:dyDescent="0.25">
      <c r="A147" s="243" t="s">
        <v>331</v>
      </c>
      <c r="B147" s="243" t="s">
        <v>332</v>
      </c>
      <c r="C147" s="243" t="s">
        <v>1186</v>
      </c>
      <c r="D147" s="243" t="s">
        <v>1045</v>
      </c>
      <c r="E147" s="243" t="s">
        <v>1046</v>
      </c>
    </row>
    <row r="148" spans="1:5" x14ac:dyDescent="0.25">
      <c r="A148" s="243" t="s">
        <v>333</v>
      </c>
      <c r="B148" s="243" t="s">
        <v>334</v>
      </c>
      <c r="C148" s="243" t="s">
        <v>1187</v>
      </c>
      <c r="D148" s="243" t="s">
        <v>957</v>
      </c>
      <c r="E148" s="243" t="s">
        <v>958</v>
      </c>
    </row>
    <row r="149" spans="1:5" x14ac:dyDescent="0.25">
      <c r="A149" s="243" t="s">
        <v>335</v>
      </c>
      <c r="B149" s="243" t="s">
        <v>336</v>
      </c>
      <c r="C149" s="243" t="s">
        <v>1188</v>
      </c>
      <c r="D149" s="243" t="s">
        <v>1029</v>
      </c>
      <c r="E149" s="243" t="s">
        <v>1030</v>
      </c>
    </row>
    <row r="150" spans="1:5" x14ac:dyDescent="0.25">
      <c r="A150" s="243" t="s">
        <v>337</v>
      </c>
      <c r="B150" s="243" t="s">
        <v>338</v>
      </c>
      <c r="C150" s="243" t="s">
        <v>1189</v>
      </c>
      <c r="D150" s="243" t="s">
        <v>1015</v>
      </c>
      <c r="E150" s="243" t="s">
        <v>1016</v>
      </c>
    </row>
    <row r="151" spans="1:5" x14ac:dyDescent="0.25">
      <c r="A151" s="243" t="s">
        <v>339</v>
      </c>
      <c r="B151" s="243" t="s">
        <v>340</v>
      </c>
      <c r="C151" s="243" t="s">
        <v>1190</v>
      </c>
      <c r="D151" s="243" t="s">
        <v>1026</v>
      </c>
      <c r="E151" s="243" t="s">
        <v>1027</v>
      </c>
    </row>
    <row r="152" spans="1:5" x14ac:dyDescent="0.25">
      <c r="A152" s="243" t="s">
        <v>341</v>
      </c>
      <c r="B152" s="243" t="s">
        <v>342</v>
      </c>
      <c r="C152" s="243" t="s">
        <v>1191</v>
      </c>
      <c r="D152" s="243" t="s">
        <v>1005</v>
      </c>
      <c r="E152" s="243" t="s">
        <v>1006</v>
      </c>
    </row>
    <row r="153" spans="1:5" x14ac:dyDescent="0.25">
      <c r="A153" s="243" t="s">
        <v>343</v>
      </c>
      <c r="B153" s="243" t="s">
        <v>344</v>
      </c>
      <c r="C153" s="243" t="s">
        <v>1192</v>
      </c>
      <c r="D153" s="243" t="s">
        <v>1121</v>
      </c>
      <c r="E153" s="243" t="s">
        <v>1122</v>
      </c>
    </row>
    <row r="154" spans="1:5" x14ac:dyDescent="0.25">
      <c r="A154" s="243" t="s">
        <v>345</v>
      </c>
      <c r="B154" s="243" t="s">
        <v>346</v>
      </c>
      <c r="C154" s="243" t="s">
        <v>1193</v>
      </c>
      <c r="D154" s="243" t="s">
        <v>1175</v>
      </c>
      <c r="E154" s="243" t="s">
        <v>1176</v>
      </c>
    </row>
    <row r="155" spans="1:5" x14ac:dyDescent="0.25">
      <c r="A155" s="243" t="s">
        <v>345</v>
      </c>
      <c r="B155" s="243" t="s">
        <v>346</v>
      </c>
      <c r="C155" s="243" t="s">
        <v>1194</v>
      </c>
      <c r="D155" s="243" t="s">
        <v>997</v>
      </c>
      <c r="E155" s="243" t="s">
        <v>998</v>
      </c>
    </row>
    <row r="156" spans="1:5" x14ac:dyDescent="0.25">
      <c r="A156" s="243" t="s">
        <v>347</v>
      </c>
      <c r="B156" s="243" t="s">
        <v>348</v>
      </c>
      <c r="C156" s="243" t="s">
        <v>1195</v>
      </c>
      <c r="D156" s="243" t="s">
        <v>994</v>
      </c>
      <c r="E156" s="243" t="s">
        <v>995</v>
      </c>
    </row>
    <row r="157" spans="1:5" x14ac:dyDescent="0.25">
      <c r="A157" s="243" t="s">
        <v>349</v>
      </c>
      <c r="B157" s="243" t="s">
        <v>350</v>
      </c>
      <c r="C157" s="243" t="s">
        <v>1196</v>
      </c>
      <c r="D157" s="243" t="s">
        <v>982</v>
      </c>
      <c r="E157" s="243" t="s">
        <v>983</v>
      </c>
    </row>
    <row r="158" spans="1:5" x14ac:dyDescent="0.25">
      <c r="A158" s="243" t="s">
        <v>353</v>
      </c>
      <c r="B158" s="243" t="s">
        <v>354</v>
      </c>
      <c r="C158" s="243" t="s">
        <v>1197</v>
      </c>
      <c r="D158" s="243" t="s">
        <v>966</v>
      </c>
      <c r="E158" s="243" t="s">
        <v>967</v>
      </c>
    </row>
    <row r="159" spans="1:5" x14ac:dyDescent="0.25">
      <c r="A159" s="243" t="s">
        <v>355</v>
      </c>
      <c r="B159" s="243" t="s">
        <v>356</v>
      </c>
      <c r="C159" s="243" t="s">
        <v>1198</v>
      </c>
      <c r="D159" s="243" t="s">
        <v>988</v>
      </c>
      <c r="E159" s="243" t="s">
        <v>989</v>
      </c>
    </row>
    <row r="160" spans="1:5" x14ac:dyDescent="0.25">
      <c r="A160" s="243" t="s">
        <v>357</v>
      </c>
      <c r="B160" s="243" t="s">
        <v>358</v>
      </c>
      <c r="C160" s="243" t="s">
        <v>1199</v>
      </c>
      <c r="D160" s="243" t="s">
        <v>1015</v>
      </c>
      <c r="E160" s="243" t="s">
        <v>1016</v>
      </c>
    </row>
    <row r="161" spans="1:5" x14ac:dyDescent="0.25">
      <c r="A161" s="243" t="s">
        <v>359</v>
      </c>
      <c r="B161" s="243" t="s">
        <v>360</v>
      </c>
      <c r="C161" s="243" t="s">
        <v>1200</v>
      </c>
      <c r="D161" s="243" t="s">
        <v>1005</v>
      </c>
      <c r="E161" s="243" t="s">
        <v>1006</v>
      </c>
    </row>
    <row r="162" spans="1:5" x14ac:dyDescent="0.25">
      <c r="A162" s="243" t="s">
        <v>361</v>
      </c>
      <c r="B162" s="243" t="s">
        <v>362</v>
      </c>
      <c r="C162" s="243" t="s">
        <v>1201</v>
      </c>
      <c r="D162" s="243" t="s">
        <v>1045</v>
      </c>
      <c r="E162" s="243" t="s">
        <v>1046</v>
      </c>
    </row>
    <row r="163" spans="1:5" x14ac:dyDescent="0.25">
      <c r="A163" s="243" t="s">
        <v>363</v>
      </c>
      <c r="B163" s="243" t="s">
        <v>364</v>
      </c>
      <c r="C163" s="243" t="s">
        <v>1202</v>
      </c>
      <c r="D163" s="243" t="s">
        <v>1079</v>
      </c>
      <c r="E163" s="243" t="s">
        <v>1080</v>
      </c>
    </row>
    <row r="164" spans="1:5" x14ac:dyDescent="0.25">
      <c r="A164" s="243" t="s">
        <v>365</v>
      </c>
      <c r="B164" s="243" t="s">
        <v>366</v>
      </c>
      <c r="C164" s="243" t="s">
        <v>1203</v>
      </c>
      <c r="D164" s="243" t="s">
        <v>1049</v>
      </c>
      <c r="E164" s="243" t="s">
        <v>1050</v>
      </c>
    </row>
    <row r="165" spans="1:5" x14ac:dyDescent="0.25">
      <c r="A165" t="s">
        <v>351</v>
      </c>
      <c r="B165" t="s">
        <v>352</v>
      </c>
      <c r="C165" t="s">
        <v>1204</v>
      </c>
      <c r="D165" t="s">
        <v>978</v>
      </c>
      <c r="E165" t="s">
        <v>979</v>
      </c>
    </row>
    <row r="166" spans="1:5" x14ac:dyDescent="0.25">
      <c r="A166" t="s">
        <v>351</v>
      </c>
      <c r="B166" t="s">
        <v>352</v>
      </c>
      <c r="C166" t="s">
        <v>1205</v>
      </c>
      <c r="D166" t="s">
        <v>1023</v>
      </c>
      <c r="E166" t="s">
        <v>1024</v>
      </c>
    </row>
  </sheetData>
  <conditionalFormatting sqref="B2:B164 B1:C1">
    <cfRule type="duplicateValues" dxfId="25"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sheetPr>
  <dimension ref="A1:BC185"/>
  <sheetViews>
    <sheetView topLeftCell="AJ1" workbookViewId="0">
      <selection activeCell="AI157" sqref="AI157"/>
    </sheetView>
  </sheetViews>
  <sheetFormatPr defaultRowHeight="15" x14ac:dyDescent="0.25"/>
  <cols>
    <col min="3" max="4" width="11.7109375" customWidth="1"/>
    <col min="8" max="9" width="11.7109375" customWidth="1"/>
    <col min="18" max="19" width="11.7109375" customWidth="1"/>
    <col min="20" max="20" width="9.140625" customWidth="1"/>
    <col min="23" max="24" width="11.7109375" customWidth="1"/>
    <col min="28" max="28" width="10.7109375" customWidth="1"/>
    <col min="32" max="32" width="18.85546875" customWidth="1"/>
    <col min="34" max="34" width="9.140625" customWidth="1"/>
    <col min="35" max="36" width="13" customWidth="1"/>
    <col min="43" max="43" width="12.7109375" customWidth="1"/>
    <col min="45" max="48" width="11.7109375" customWidth="1"/>
  </cols>
  <sheetData>
    <row r="1" spans="1:55" x14ac:dyDescent="0.25">
      <c r="A1" t="s">
        <v>1206</v>
      </c>
      <c r="Z1" s="26" t="s">
        <v>1207</v>
      </c>
      <c r="AA1" s="26"/>
      <c r="AB1" s="26"/>
      <c r="AQ1" s="1" t="s">
        <v>1208</v>
      </c>
    </row>
    <row r="2" spans="1:55" x14ac:dyDescent="0.25">
      <c r="A2" s="1" t="s">
        <v>1209</v>
      </c>
      <c r="K2" t="s">
        <v>1210</v>
      </c>
      <c r="U2" s="1" t="s">
        <v>938</v>
      </c>
      <c r="Z2" s="1" t="s">
        <v>1211</v>
      </c>
      <c r="AD2" s="1" t="s">
        <v>1212</v>
      </c>
      <c r="AL2" s="1" t="s">
        <v>1213</v>
      </c>
      <c r="AN2" s="1" t="s">
        <v>1214</v>
      </c>
      <c r="AS2" s="1" t="s">
        <v>1215</v>
      </c>
      <c r="AZ2" s="1" t="s">
        <v>1216</v>
      </c>
    </row>
    <row r="3" spans="1:55" x14ac:dyDescent="0.25">
      <c r="A3" t="s">
        <v>441</v>
      </c>
      <c r="B3" t="s">
        <v>65</v>
      </c>
      <c r="C3" t="s">
        <v>1217</v>
      </c>
      <c r="F3" t="s">
        <v>1218</v>
      </c>
      <c r="K3" t="s">
        <v>1219</v>
      </c>
      <c r="U3" t="s">
        <v>441</v>
      </c>
      <c r="V3" t="s">
        <v>65</v>
      </c>
      <c r="W3" t="s">
        <v>1220</v>
      </c>
      <c r="Z3" t="s">
        <v>441</v>
      </c>
      <c r="AA3" t="s">
        <v>65</v>
      </c>
      <c r="AB3" t="s">
        <v>1221</v>
      </c>
      <c r="AD3" t="s">
        <v>952</v>
      </c>
      <c r="AE3" t="s">
        <v>953</v>
      </c>
      <c r="AF3" t="s">
        <v>1222</v>
      </c>
      <c r="AG3" t="s">
        <v>955</v>
      </c>
      <c r="AH3" t="s">
        <v>61</v>
      </c>
      <c r="AI3" t="s">
        <v>403</v>
      </c>
      <c r="AJ3" t="s">
        <v>404</v>
      </c>
      <c r="AL3" t="s">
        <v>1223</v>
      </c>
      <c r="AN3" t="s">
        <v>1224</v>
      </c>
      <c r="AQ3" t="s">
        <v>441</v>
      </c>
      <c r="AR3" t="s">
        <v>1225</v>
      </c>
      <c r="AS3" s="1" t="s">
        <v>1226</v>
      </c>
      <c r="AT3" s="1" t="s">
        <v>1227</v>
      </c>
      <c r="AU3" s="1" t="s">
        <v>1228</v>
      </c>
      <c r="AV3" s="1" t="s">
        <v>1229</v>
      </c>
      <c r="AZ3" t="s">
        <v>441</v>
      </c>
      <c r="BA3" t="s">
        <v>65</v>
      </c>
      <c r="BB3" t="s">
        <v>1230</v>
      </c>
      <c r="BC3" t="s">
        <v>1231</v>
      </c>
    </row>
    <row r="4" spans="1:55" x14ac:dyDescent="0.25">
      <c r="A4" t="s">
        <v>58</v>
      </c>
      <c r="B4" t="s">
        <v>59</v>
      </c>
      <c r="C4" s="13">
        <f>IF((COUNTIF($K$5:$K$185,$A4))&gt;0,(SUMIFS($R$5:$R$185,$K$5:$K$185,$A4)),(SUMIFS($H$5:$H$132,$F$5:$F$132,$A4)))</f>
        <v>1856901</v>
      </c>
      <c r="D4" s="13"/>
      <c r="F4" t="s">
        <v>441</v>
      </c>
      <c r="G4" t="s">
        <v>65</v>
      </c>
      <c r="H4" t="s">
        <v>1217</v>
      </c>
      <c r="I4" t="s">
        <v>1232</v>
      </c>
      <c r="K4" t="s">
        <v>441</v>
      </c>
      <c r="L4" t="s">
        <v>1233</v>
      </c>
      <c r="M4" t="s">
        <v>1234</v>
      </c>
      <c r="N4" t="s">
        <v>1222</v>
      </c>
      <c r="O4" t="s">
        <v>408</v>
      </c>
      <c r="P4" t="s">
        <v>441</v>
      </c>
      <c r="Q4" t="s">
        <v>1235</v>
      </c>
      <c r="R4" t="s">
        <v>1217</v>
      </c>
      <c r="S4" t="s">
        <v>1232</v>
      </c>
      <c r="U4" t="s">
        <v>58</v>
      </c>
      <c r="V4" t="s">
        <v>59</v>
      </c>
      <c r="W4" s="13">
        <v>10707003.193292299</v>
      </c>
      <c r="X4" s="13"/>
      <c r="Z4" t="s">
        <v>58</v>
      </c>
      <c r="AA4" t="s">
        <v>59</v>
      </c>
      <c r="AB4" s="13">
        <v>913061</v>
      </c>
      <c r="AD4" t="s">
        <v>58</v>
      </c>
      <c r="AE4" t="s">
        <v>59</v>
      </c>
      <c r="AF4" t="str">
        <f>AE4&amp;COUNTIF(AE$4:AE4,AE4)</f>
        <v>Barking and Dagenham1</v>
      </c>
      <c r="AG4" t="s">
        <v>957</v>
      </c>
      <c r="AH4" t="s">
        <v>958</v>
      </c>
      <c r="AI4" s="13">
        <v>18440056.631381173</v>
      </c>
      <c r="AJ4" s="13">
        <v>19483763.836717345</v>
      </c>
      <c r="AL4" t="s">
        <v>57</v>
      </c>
      <c r="AN4" t="s">
        <v>57</v>
      </c>
      <c r="AQ4" t="s">
        <v>58</v>
      </c>
      <c r="AR4" t="s">
        <v>59</v>
      </c>
      <c r="AS4" s="13">
        <v>5240141.154212472</v>
      </c>
      <c r="AT4" s="13">
        <v>6832571.9360514898</v>
      </c>
      <c r="AU4" s="13">
        <v>5536733.1435408983</v>
      </c>
      <c r="AV4" s="13">
        <v>7219295.5076320041</v>
      </c>
      <c r="AZ4" t="s">
        <v>58</v>
      </c>
      <c r="BA4" t="s">
        <v>1236</v>
      </c>
      <c r="BB4">
        <v>1501105.2011629499</v>
      </c>
    </row>
    <row r="5" spans="1:55" x14ac:dyDescent="0.25">
      <c r="A5" t="s">
        <v>62</v>
      </c>
      <c r="B5" t="s">
        <v>63</v>
      </c>
      <c r="C5" s="13">
        <f t="shared" ref="C5:C68" si="0">IF((COUNTIF($K$5:$K$185,$A5))&gt;0,(SUMIFS($R$5:$R$185,$K$5:$K$185,$A5)),(SUMIFS($H$5:$H$132,$F$5:$F$132,$A5)))</f>
        <v>2884527</v>
      </c>
      <c r="D5" s="13"/>
      <c r="F5" t="s">
        <v>58</v>
      </c>
      <c r="G5" t="s">
        <v>59</v>
      </c>
      <c r="H5" s="13">
        <v>1856901</v>
      </c>
      <c r="I5" s="13">
        <v>1856901</v>
      </c>
      <c r="K5" t="s">
        <v>103</v>
      </c>
      <c r="L5" t="s">
        <v>104</v>
      </c>
      <c r="M5">
        <v>1</v>
      </c>
      <c r="N5" t="s">
        <v>1009</v>
      </c>
      <c r="Q5" t="s">
        <v>1237</v>
      </c>
      <c r="R5" s="13">
        <v>847451</v>
      </c>
      <c r="S5" s="13">
        <v>847451</v>
      </c>
      <c r="U5" t="s">
        <v>62</v>
      </c>
      <c r="V5" t="s">
        <v>63</v>
      </c>
      <c r="W5" s="13">
        <v>9621518.2598394193</v>
      </c>
      <c r="X5" s="13"/>
      <c r="Z5" t="s">
        <v>62</v>
      </c>
      <c r="AA5" t="s">
        <v>63</v>
      </c>
      <c r="AB5" s="13">
        <v>1447489</v>
      </c>
      <c r="AD5" t="s">
        <v>62</v>
      </c>
      <c r="AE5" t="s">
        <v>63</v>
      </c>
      <c r="AF5" t="str">
        <f>AE5&amp;COUNTIF(AE$4:AE5,AE5)</f>
        <v>Barnet1</v>
      </c>
      <c r="AG5" t="s">
        <v>960</v>
      </c>
      <c r="AH5" t="s">
        <v>961</v>
      </c>
      <c r="AI5" s="13">
        <v>31005081.274459656</v>
      </c>
      <c r="AJ5" s="13">
        <v>32759968.87459407</v>
      </c>
      <c r="AL5" t="s">
        <v>60</v>
      </c>
      <c r="AN5" t="s">
        <v>60</v>
      </c>
      <c r="AQ5" t="s">
        <v>62</v>
      </c>
      <c r="AR5" t="s">
        <v>63</v>
      </c>
      <c r="AS5" s="13">
        <v>8810764.679485254</v>
      </c>
      <c r="AT5" s="13">
        <v>9264185.6220611986</v>
      </c>
      <c r="AU5" s="13">
        <v>9309453.960344119</v>
      </c>
      <c r="AV5" s="13">
        <v>9788538.5282698628</v>
      </c>
      <c r="AZ5" t="s">
        <v>62</v>
      </c>
      <c r="BA5" t="s">
        <v>63</v>
      </c>
      <c r="BB5">
        <v>1348921.9011326502</v>
      </c>
    </row>
    <row r="6" spans="1:55" x14ac:dyDescent="0.25">
      <c r="A6" t="s">
        <v>66</v>
      </c>
      <c r="B6" t="s">
        <v>67</v>
      </c>
      <c r="C6" s="13">
        <f t="shared" si="0"/>
        <v>3377046</v>
      </c>
      <c r="D6" s="13"/>
      <c r="F6" t="s">
        <v>62</v>
      </c>
      <c r="G6" t="s">
        <v>63</v>
      </c>
      <c r="H6" s="13">
        <v>2884527</v>
      </c>
      <c r="I6" s="13">
        <v>2884527</v>
      </c>
      <c r="K6" t="s">
        <v>103</v>
      </c>
      <c r="L6" t="s">
        <v>104</v>
      </c>
      <c r="M6">
        <v>2</v>
      </c>
      <c r="N6" t="s">
        <v>1238</v>
      </c>
      <c r="Q6" t="s">
        <v>1239</v>
      </c>
      <c r="R6" s="13">
        <v>690078</v>
      </c>
      <c r="S6" s="13">
        <v>690078</v>
      </c>
      <c r="U6" t="s">
        <v>66</v>
      </c>
      <c r="V6" t="s">
        <v>67</v>
      </c>
      <c r="W6" s="13">
        <v>13450588.621261999</v>
      </c>
      <c r="X6" s="13"/>
      <c r="Z6" t="s">
        <v>66</v>
      </c>
      <c r="AA6" t="s">
        <v>67</v>
      </c>
      <c r="AB6" s="13">
        <v>1238401</v>
      </c>
      <c r="AD6" t="s">
        <v>66</v>
      </c>
      <c r="AE6" t="s">
        <v>67</v>
      </c>
      <c r="AF6" t="str">
        <f>AE6&amp;COUNTIF(AE$4:AE6,AE6)</f>
        <v>Barnsley1</v>
      </c>
      <c r="AG6" t="s">
        <v>963</v>
      </c>
      <c r="AH6" t="s">
        <v>964</v>
      </c>
      <c r="AI6" s="13">
        <v>24386753.59707538</v>
      </c>
      <c r="AJ6" s="13">
        <v>25767043.85066985</v>
      </c>
      <c r="AL6" t="s">
        <v>64</v>
      </c>
      <c r="AN6" t="s">
        <v>64</v>
      </c>
      <c r="AQ6" t="s">
        <v>66</v>
      </c>
      <c r="AR6" t="s">
        <v>67</v>
      </c>
      <c r="AS6" s="13">
        <v>6930023.8473970331</v>
      </c>
      <c r="AT6" s="13">
        <v>13146306.974205326</v>
      </c>
      <c r="AU6" s="13">
        <v>7322263.1971597057</v>
      </c>
      <c r="AV6" s="13">
        <v>13890387.948945347</v>
      </c>
      <c r="AZ6" t="s">
        <v>66</v>
      </c>
      <c r="BA6" t="s">
        <v>67</v>
      </c>
      <c r="BB6">
        <v>1885751.6126201099</v>
      </c>
    </row>
    <row r="7" spans="1:55" x14ac:dyDescent="0.25">
      <c r="A7" t="s">
        <v>69</v>
      </c>
      <c r="B7" t="s">
        <v>70</v>
      </c>
      <c r="C7" s="13">
        <f t="shared" si="0"/>
        <v>1441905</v>
      </c>
      <c r="D7" s="13"/>
      <c r="F7" t="s">
        <v>66</v>
      </c>
      <c r="G7" t="s">
        <v>67</v>
      </c>
      <c r="H7" s="13">
        <v>3377046</v>
      </c>
      <c r="I7" s="13">
        <v>3377046</v>
      </c>
      <c r="K7" t="s">
        <v>103</v>
      </c>
      <c r="L7" t="s">
        <v>104</v>
      </c>
      <c r="M7">
        <v>3</v>
      </c>
      <c r="N7" t="s">
        <v>1240</v>
      </c>
      <c r="Q7" t="s">
        <v>1241</v>
      </c>
      <c r="R7" s="13">
        <v>1214776</v>
      </c>
      <c r="S7" s="13">
        <v>1214776</v>
      </c>
      <c r="U7" t="s">
        <v>69</v>
      </c>
      <c r="V7" t="s">
        <v>70</v>
      </c>
      <c r="W7" s="13">
        <v>4903010.5062937001</v>
      </c>
      <c r="X7" s="13"/>
      <c r="Z7" t="s">
        <v>69</v>
      </c>
      <c r="AA7" t="s">
        <v>70</v>
      </c>
      <c r="AB7" s="13">
        <v>729753</v>
      </c>
      <c r="AD7" t="s">
        <v>69</v>
      </c>
      <c r="AE7" t="s">
        <v>70</v>
      </c>
      <c r="AF7" t="str">
        <f>AE7&amp;COUNTIF(AE$4:AE7,AE7)</f>
        <v>Bath and North East Somerset1</v>
      </c>
      <c r="AG7" t="s">
        <v>966</v>
      </c>
      <c r="AH7" t="s">
        <v>967</v>
      </c>
      <c r="AI7" s="13">
        <v>14899105.563642511</v>
      </c>
      <c r="AJ7" s="13">
        <v>15742394.938544678</v>
      </c>
      <c r="AQ7" t="s">
        <v>69</v>
      </c>
      <c r="AR7" t="s">
        <v>70</v>
      </c>
      <c r="AS7" s="13">
        <v>4233903.0506929792</v>
      </c>
      <c r="AT7" s="13">
        <v>8641490.3489698339</v>
      </c>
      <c r="AU7" s="13">
        <v>4473541.963362202</v>
      </c>
      <c r="AV7" s="13">
        <v>9130598.7027215268</v>
      </c>
      <c r="AZ7" t="s">
        <v>69</v>
      </c>
      <c r="BA7" t="s">
        <v>1242</v>
      </c>
      <c r="BB7">
        <v>687394.45010765595</v>
      </c>
    </row>
    <row r="8" spans="1:55" x14ac:dyDescent="0.25">
      <c r="A8" t="s">
        <v>71</v>
      </c>
      <c r="B8" t="s">
        <v>72</v>
      </c>
      <c r="C8" s="13">
        <f t="shared" si="0"/>
        <v>1410737</v>
      </c>
      <c r="D8" s="13"/>
      <c r="F8" t="s">
        <v>69</v>
      </c>
      <c r="G8" t="s">
        <v>70</v>
      </c>
      <c r="H8" s="13">
        <v>1441905</v>
      </c>
      <c r="I8" s="13">
        <v>1441905</v>
      </c>
      <c r="K8" t="s">
        <v>103</v>
      </c>
      <c r="L8" t="s">
        <v>104</v>
      </c>
      <c r="M8">
        <v>4</v>
      </c>
      <c r="N8" t="s">
        <v>1243</v>
      </c>
      <c r="Q8" t="s">
        <v>1244</v>
      </c>
      <c r="R8" s="13">
        <v>1492102</v>
      </c>
      <c r="S8" s="13">
        <v>1492102</v>
      </c>
      <c r="U8" t="s">
        <v>71</v>
      </c>
      <c r="V8" t="s">
        <v>72</v>
      </c>
      <c r="W8" s="13">
        <v>3404809.3670085603</v>
      </c>
      <c r="X8" s="13"/>
      <c r="Z8" t="s">
        <v>71</v>
      </c>
      <c r="AA8" t="s">
        <v>72</v>
      </c>
      <c r="AB8" s="13">
        <v>620812</v>
      </c>
      <c r="AD8" t="s">
        <v>71</v>
      </c>
      <c r="AE8" t="s">
        <v>72</v>
      </c>
      <c r="AF8" t="str">
        <f>AE8&amp;COUNTIF(AE$4:AE8,AE8)</f>
        <v>Bedford1</v>
      </c>
      <c r="AG8" t="s">
        <v>969</v>
      </c>
      <c r="AH8" t="s">
        <v>970</v>
      </c>
      <c r="AI8" s="13">
        <v>13409710.568286756</v>
      </c>
      <c r="AJ8" s="13">
        <v>14168700.186451787</v>
      </c>
      <c r="AN8" s="1" t="s">
        <v>1245</v>
      </c>
      <c r="AQ8" t="s">
        <v>71</v>
      </c>
      <c r="AR8" t="s">
        <v>72</v>
      </c>
      <c r="AS8" s="13">
        <v>3704092.458683305</v>
      </c>
      <c r="AT8" s="13">
        <v>5216785.9415456569</v>
      </c>
      <c r="AU8" s="13">
        <v>3913744.0918447799</v>
      </c>
      <c r="AV8" s="13">
        <v>5512056.0258371411</v>
      </c>
      <c r="AZ8" t="s">
        <v>71</v>
      </c>
      <c r="BA8" t="s">
        <v>72</v>
      </c>
      <c r="BB8">
        <v>477348.97968339099</v>
      </c>
    </row>
    <row r="9" spans="1:55" x14ac:dyDescent="0.25">
      <c r="A9" t="s">
        <v>73</v>
      </c>
      <c r="B9" t="s">
        <v>74</v>
      </c>
      <c r="C9" s="13">
        <f t="shared" si="0"/>
        <v>2964977</v>
      </c>
      <c r="D9" s="13"/>
      <c r="F9" t="s">
        <v>71</v>
      </c>
      <c r="G9" t="s">
        <v>72</v>
      </c>
      <c r="H9" s="13">
        <v>1410737</v>
      </c>
      <c r="I9" s="13">
        <v>1410737</v>
      </c>
      <c r="K9" t="s">
        <v>103</v>
      </c>
      <c r="L9" t="s">
        <v>104</v>
      </c>
      <c r="M9">
        <v>5</v>
      </c>
      <c r="N9" t="s">
        <v>1246</v>
      </c>
      <c r="Q9" t="s">
        <v>1247</v>
      </c>
      <c r="R9" s="13">
        <v>825144</v>
      </c>
      <c r="S9" s="13">
        <v>825144</v>
      </c>
      <c r="U9" t="s">
        <v>73</v>
      </c>
      <c r="V9" t="s">
        <v>74</v>
      </c>
      <c r="W9" s="13">
        <v>6616136.7256390294</v>
      </c>
      <c r="X9" s="13"/>
      <c r="Z9" t="s">
        <v>73</v>
      </c>
      <c r="AA9" t="s">
        <v>74</v>
      </c>
      <c r="AB9" s="13">
        <v>928375</v>
      </c>
      <c r="AD9" t="s">
        <v>73</v>
      </c>
      <c r="AE9" t="s">
        <v>74</v>
      </c>
      <c r="AF9" t="str">
        <f>AE9&amp;COUNTIF(AE$4:AE9,AE9)</f>
        <v>Bexley1</v>
      </c>
      <c r="AG9" t="s">
        <v>972</v>
      </c>
      <c r="AH9" t="s">
        <v>973</v>
      </c>
      <c r="AI9" s="13">
        <v>19499900.719874401</v>
      </c>
      <c r="AJ9" s="13">
        <v>20603595.10061929</v>
      </c>
      <c r="AN9" t="s">
        <v>966</v>
      </c>
      <c r="AO9" t="s">
        <v>967</v>
      </c>
      <c r="AQ9" t="s">
        <v>73</v>
      </c>
      <c r="AR9" t="s">
        <v>74</v>
      </c>
      <c r="AS9" s="13">
        <v>5541318.7096905475</v>
      </c>
      <c r="AT9" s="13">
        <v>7887972.9352540718</v>
      </c>
      <c r="AU9" s="13">
        <v>5854957.348659033</v>
      </c>
      <c r="AV9" s="13">
        <v>8334432.2033894528</v>
      </c>
      <c r="AZ9" t="s">
        <v>73</v>
      </c>
      <c r="BA9" t="s">
        <v>74</v>
      </c>
      <c r="BB9">
        <v>927572.08260513598</v>
      </c>
    </row>
    <row r="10" spans="1:55" x14ac:dyDescent="0.25">
      <c r="A10" t="s">
        <v>75</v>
      </c>
      <c r="B10" t="s">
        <v>76</v>
      </c>
      <c r="C10" s="13">
        <f t="shared" si="0"/>
        <v>12943092</v>
      </c>
      <c r="D10" s="13"/>
      <c r="F10" t="s">
        <v>73</v>
      </c>
      <c r="G10" t="s">
        <v>74</v>
      </c>
      <c r="H10" s="13">
        <v>2964977</v>
      </c>
      <c r="I10" s="13">
        <v>2964977</v>
      </c>
      <c r="K10" t="s">
        <v>1031</v>
      </c>
      <c r="L10" t="s">
        <v>1248</v>
      </c>
      <c r="M10">
        <v>1</v>
      </c>
      <c r="N10" t="s">
        <v>1249</v>
      </c>
      <c r="Q10" t="s">
        <v>1250</v>
      </c>
      <c r="R10" s="13">
        <v>1377770</v>
      </c>
      <c r="S10" s="13">
        <v>1377770</v>
      </c>
      <c r="U10" t="s">
        <v>75</v>
      </c>
      <c r="V10" t="s">
        <v>76</v>
      </c>
      <c r="W10" s="13">
        <v>67918343.622448608</v>
      </c>
      <c r="X10" s="13"/>
      <c r="Z10" t="s">
        <v>75</v>
      </c>
      <c r="AA10" t="s">
        <v>76</v>
      </c>
      <c r="AB10" s="13">
        <v>5600295</v>
      </c>
      <c r="AD10" t="s">
        <v>75</v>
      </c>
      <c r="AE10" t="s">
        <v>76</v>
      </c>
      <c r="AF10" t="str">
        <f>AE10&amp;COUNTIF(AE$4:AE10,AE10)</f>
        <v>Birmingham1</v>
      </c>
      <c r="AG10" t="s">
        <v>975</v>
      </c>
      <c r="AH10" t="s">
        <v>976</v>
      </c>
      <c r="AI10" s="13">
        <v>103442956.78321423</v>
      </c>
      <c r="AJ10" s="13">
        <v>109297828.13714413</v>
      </c>
      <c r="AN10" t="s">
        <v>969</v>
      </c>
      <c r="AO10" t="s">
        <v>970</v>
      </c>
      <c r="AQ10" t="s">
        <v>75</v>
      </c>
      <c r="AR10" t="s">
        <v>76</v>
      </c>
      <c r="AS10" s="13">
        <v>29419669.805572465</v>
      </c>
      <c r="AT10" s="13">
        <v>41027903.112669073</v>
      </c>
      <c r="AU10" s="13">
        <v>31084823.116567865</v>
      </c>
      <c r="AV10" s="13">
        <v>43350082.428846143</v>
      </c>
      <c r="AZ10" t="s">
        <v>75</v>
      </c>
      <c r="BA10" t="s">
        <v>76</v>
      </c>
      <c r="BB10">
        <v>9522046.1809427012</v>
      </c>
    </row>
    <row r="11" spans="1:55" x14ac:dyDescent="0.25">
      <c r="A11" t="s">
        <v>77</v>
      </c>
      <c r="B11" t="s">
        <v>78</v>
      </c>
      <c r="C11" s="13">
        <f t="shared" si="0"/>
        <v>2129743</v>
      </c>
      <c r="D11" s="13"/>
      <c r="F11" t="s">
        <v>75</v>
      </c>
      <c r="G11" t="s">
        <v>76</v>
      </c>
      <c r="H11" s="13">
        <v>12943092</v>
      </c>
      <c r="I11" s="13">
        <v>12943092</v>
      </c>
      <c r="K11" t="s">
        <v>1031</v>
      </c>
      <c r="L11" t="s">
        <v>1248</v>
      </c>
      <c r="M11">
        <v>2</v>
      </c>
      <c r="N11" t="s">
        <v>1251</v>
      </c>
      <c r="Q11" t="s">
        <v>1252</v>
      </c>
      <c r="R11" s="13">
        <v>1409797</v>
      </c>
      <c r="S11" s="13">
        <v>1409797</v>
      </c>
      <c r="U11" t="s">
        <v>77</v>
      </c>
      <c r="V11" t="s">
        <v>78</v>
      </c>
      <c r="W11" s="13">
        <v>8349082.4415241992</v>
      </c>
      <c r="X11" s="13"/>
      <c r="Z11" t="s">
        <v>77</v>
      </c>
      <c r="AA11" t="s">
        <v>78</v>
      </c>
      <c r="AB11" s="13">
        <v>764416</v>
      </c>
      <c r="AD11" t="s">
        <v>77</v>
      </c>
      <c r="AE11" t="s">
        <v>78</v>
      </c>
      <c r="AF11" t="str">
        <f>AE11&amp;COUNTIF(AE$4:AE11,AE11)</f>
        <v>Blackburn with Darwen1</v>
      </c>
      <c r="AG11" t="s">
        <v>978</v>
      </c>
      <c r="AH11" t="s">
        <v>979</v>
      </c>
      <c r="AI11" s="13">
        <v>14871290.487074696</v>
      </c>
      <c r="AJ11" s="13">
        <v>15713005.528643124</v>
      </c>
      <c r="AN11" t="s">
        <v>975</v>
      </c>
      <c r="AO11" t="s">
        <v>976</v>
      </c>
      <c r="AQ11" t="s">
        <v>77</v>
      </c>
      <c r="AR11" t="s">
        <v>78</v>
      </c>
      <c r="AS11" s="13">
        <v>4225999.0256190579</v>
      </c>
      <c r="AT11" s="13">
        <v>5264209.4196046349</v>
      </c>
      <c r="AU11" s="13">
        <v>4465190.5704690963</v>
      </c>
      <c r="AV11" s="13">
        <v>5562163.672754257</v>
      </c>
      <c r="AZ11" t="s">
        <v>77</v>
      </c>
      <c r="BA11" t="s">
        <v>78</v>
      </c>
      <c r="BB11">
        <v>1170528.3777034602</v>
      </c>
    </row>
    <row r="12" spans="1:55" x14ac:dyDescent="0.25">
      <c r="A12" t="s">
        <v>79</v>
      </c>
      <c r="B12" t="s">
        <v>80</v>
      </c>
      <c r="C12" s="13">
        <f t="shared" si="0"/>
        <v>2614944</v>
      </c>
      <c r="D12" s="13"/>
      <c r="F12" t="s">
        <v>77</v>
      </c>
      <c r="G12" t="s">
        <v>78</v>
      </c>
      <c r="H12" s="13">
        <v>2129743</v>
      </c>
      <c r="I12" s="13">
        <v>2129743</v>
      </c>
      <c r="K12" t="s">
        <v>1031</v>
      </c>
      <c r="L12" t="s">
        <v>1248</v>
      </c>
      <c r="M12">
        <v>3</v>
      </c>
      <c r="N12" t="s">
        <v>1253</v>
      </c>
      <c r="Q12" t="s">
        <v>1254</v>
      </c>
      <c r="R12" s="13">
        <v>2155574</v>
      </c>
      <c r="S12" s="13">
        <v>2155574</v>
      </c>
      <c r="U12" t="s">
        <v>79</v>
      </c>
      <c r="V12" t="s">
        <v>80</v>
      </c>
      <c r="W12" s="13">
        <v>10875315.135204501</v>
      </c>
      <c r="X12" s="13"/>
      <c r="Z12" t="s">
        <v>79</v>
      </c>
      <c r="AA12" t="s">
        <v>80</v>
      </c>
      <c r="AB12" s="13">
        <v>903685</v>
      </c>
      <c r="AD12" t="s">
        <v>79</v>
      </c>
      <c r="AE12" t="s">
        <v>80</v>
      </c>
      <c r="AF12" t="str">
        <f>AE12&amp;COUNTIF(AE$4:AE12,AE12)</f>
        <v>Blackpool1</v>
      </c>
      <c r="AG12" t="s">
        <v>978</v>
      </c>
      <c r="AH12" t="s">
        <v>979</v>
      </c>
      <c r="AI12" s="13">
        <v>17939859.188596133</v>
      </c>
      <c r="AJ12" s="13">
        <v>18955255.218670674</v>
      </c>
      <c r="AN12" t="s">
        <v>1045</v>
      </c>
      <c r="AO12" t="s">
        <v>1046</v>
      </c>
      <c r="AQ12" t="s">
        <v>79</v>
      </c>
      <c r="AR12" t="s">
        <v>80</v>
      </c>
      <c r="AS12" s="13">
        <v>5097999.0566815147</v>
      </c>
      <c r="AT12" s="13">
        <v>11804334.354008453</v>
      </c>
      <c r="AU12" s="13">
        <v>5386545.8032896882</v>
      </c>
      <c r="AV12" s="13">
        <v>12472459.678445332</v>
      </c>
      <c r="AZ12" t="s">
        <v>79</v>
      </c>
      <c r="BA12" t="s">
        <v>80</v>
      </c>
      <c r="BB12">
        <v>1524702.2737388201</v>
      </c>
    </row>
    <row r="13" spans="1:55" x14ac:dyDescent="0.25">
      <c r="A13" t="s">
        <v>81</v>
      </c>
      <c r="B13" t="s">
        <v>82</v>
      </c>
      <c r="C13" s="13">
        <f t="shared" si="0"/>
        <v>3577890</v>
      </c>
      <c r="D13" s="13"/>
      <c r="F13" t="s">
        <v>79</v>
      </c>
      <c r="G13" t="s">
        <v>80</v>
      </c>
      <c r="H13" s="13">
        <v>2614944</v>
      </c>
      <c r="I13" s="13">
        <v>2614944</v>
      </c>
      <c r="K13" t="s">
        <v>1031</v>
      </c>
      <c r="L13" t="s">
        <v>1248</v>
      </c>
      <c r="M13">
        <v>4</v>
      </c>
      <c r="N13" t="s">
        <v>1255</v>
      </c>
      <c r="Q13" t="s">
        <v>1256</v>
      </c>
      <c r="R13" s="13">
        <v>811017</v>
      </c>
      <c r="S13" s="13">
        <v>811017</v>
      </c>
      <c r="U13" t="s">
        <v>81</v>
      </c>
      <c r="V13" t="s">
        <v>82</v>
      </c>
      <c r="W13" s="13">
        <v>14875163.3622442</v>
      </c>
      <c r="X13" s="13"/>
      <c r="Z13" t="s">
        <v>81</v>
      </c>
      <c r="AA13" t="s">
        <v>82</v>
      </c>
      <c r="AB13" s="13">
        <v>1390102</v>
      </c>
      <c r="AD13" t="s">
        <v>81</v>
      </c>
      <c r="AE13" t="s">
        <v>82</v>
      </c>
      <c r="AF13" t="str">
        <f>AE13&amp;COUNTIF(AE$4:AE13,AE13)</f>
        <v>Bolton1</v>
      </c>
      <c r="AG13" t="s">
        <v>982</v>
      </c>
      <c r="AH13" t="s">
        <v>983</v>
      </c>
      <c r="AI13" s="13">
        <v>26617061.562835153</v>
      </c>
      <c r="AJ13" s="13">
        <v>28123587.247291621</v>
      </c>
      <c r="AN13" t="s">
        <v>1000</v>
      </c>
      <c r="AO13" t="s">
        <v>1001</v>
      </c>
      <c r="AQ13" t="s">
        <v>81</v>
      </c>
      <c r="AR13" t="s">
        <v>82</v>
      </c>
      <c r="AS13" s="13">
        <v>7563813.7950631268</v>
      </c>
      <c r="AT13" s="13">
        <v>15868305.527847892</v>
      </c>
      <c r="AU13" s="13">
        <v>7991925.6558636995</v>
      </c>
      <c r="AV13" s="13">
        <v>16766451.620724082</v>
      </c>
      <c r="AZ13" t="s">
        <v>81</v>
      </c>
      <c r="BA13" t="s">
        <v>82</v>
      </c>
      <c r="BB13">
        <v>2085474.7764717301</v>
      </c>
    </row>
    <row r="14" spans="1:55" x14ac:dyDescent="0.25">
      <c r="A14" t="s">
        <v>83</v>
      </c>
      <c r="B14" t="s">
        <v>84</v>
      </c>
      <c r="C14" s="13">
        <f t="shared" si="0"/>
        <v>3518312</v>
      </c>
      <c r="D14" s="13"/>
      <c r="F14" t="s">
        <v>81</v>
      </c>
      <c r="G14" t="s">
        <v>82</v>
      </c>
      <c r="H14" s="13">
        <v>3577890</v>
      </c>
      <c r="I14" s="13">
        <v>3577890</v>
      </c>
      <c r="K14" t="s">
        <v>1031</v>
      </c>
      <c r="L14" t="s">
        <v>1248</v>
      </c>
      <c r="M14">
        <v>5</v>
      </c>
      <c r="N14" t="s">
        <v>1257</v>
      </c>
      <c r="Q14" t="s">
        <v>1258</v>
      </c>
      <c r="R14" s="13">
        <v>542069</v>
      </c>
      <c r="S14" s="13">
        <v>542069</v>
      </c>
      <c r="U14" t="s">
        <v>83</v>
      </c>
      <c r="V14" t="s">
        <v>84</v>
      </c>
      <c r="W14" s="13">
        <v>13438748.580212601</v>
      </c>
      <c r="X14" s="13"/>
      <c r="Z14" t="s">
        <v>83</v>
      </c>
      <c r="AA14" t="s">
        <v>84</v>
      </c>
      <c r="AB14" s="13">
        <v>1747878</v>
      </c>
      <c r="AD14" t="s">
        <v>83</v>
      </c>
      <c r="AE14" t="s">
        <v>84</v>
      </c>
      <c r="AF14" t="str">
        <f>AE14&amp;COUNTIF(AE$4:AE14,AE14)</f>
        <v>Bournemouth, Christchurch and Poole1</v>
      </c>
      <c r="AG14" t="s">
        <v>985</v>
      </c>
      <c r="AH14" t="s">
        <v>986</v>
      </c>
      <c r="AI14" s="13">
        <v>34405085.378553294</v>
      </c>
      <c r="AJ14" s="13">
        <v>36352413.210979417</v>
      </c>
      <c r="AN14" t="s">
        <v>1005</v>
      </c>
      <c r="AO14" t="s">
        <v>1006</v>
      </c>
      <c r="AQ14" t="s">
        <v>83</v>
      </c>
      <c r="AR14" t="s">
        <v>84</v>
      </c>
      <c r="AS14" s="13">
        <v>9824929.2331909426</v>
      </c>
      <c r="AT14" s="13">
        <v>13441585.969722759</v>
      </c>
      <c r="AU14" s="13">
        <v>10381020.227789549</v>
      </c>
      <c r="AV14" s="13">
        <v>14202379.735609068</v>
      </c>
      <c r="AZ14" t="s">
        <v>83</v>
      </c>
      <c r="BA14" t="s">
        <v>84</v>
      </c>
      <c r="BB14">
        <v>1884091.65727309</v>
      </c>
    </row>
    <row r="15" spans="1:55" x14ac:dyDescent="0.25">
      <c r="A15" t="s">
        <v>85</v>
      </c>
      <c r="B15" t="s">
        <v>86</v>
      </c>
      <c r="C15" s="13">
        <f t="shared" si="0"/>
        <v>968392</v>
      </c>
      <c r="D15" s="13"/>
      <c r="F15" t="s">
        <v>83</v>
      </c>
      <c r="G15" t="s">
        <v>84</v>
      </c>
      <c r="H15" s="13">
        <v>3518312</v>
      </c>
      <c r="I15" s="13">
        <v>3518312</v>
      </c>
      <c r="K15" t="s">
        <v>1031</v>
      </c>
      <c r="L15" t="s">
        <v>1248</v>
      </c>
      <c r="M15">
        <v>6</v>
      </c>
      <c r="N15" t="s">
        <v>1259</v>
      </c>
      <c r="Q15" t="s">
        <v>1260</v>
      </c>
      <c r="R15" s="13">
        <v>834293</v>
      </c>
      <c r="S15" s="13">
        <v>834293</v>
      </c>
      <c r="U15" t="s">
        <v>85</v>
      </c>
      <c r="V15" t="s">
        <v>86</v>
      </c>
      <c r="W15" s="13">
        <v>1524875.8981622702</v>
      </c>
      <c r="X15" s="13"/>
      <c r="Z15" t="s">
        <v>85</v>
      </c>
      <c r="AA15" t="s">
        <v>86</v>
      </c>
      <c r="AB15" s="13">
        <v>361836</v>
      </c>
      <c r="AD15" t="s">
        <v>85</v>
      </c>
      <c r="AE15" t="s">
        <v>86</v>
      </c>
      <c r="AF15" t="str">
        <f>AE15&amp;COUNTIF(AE$4:AE15,AE15)</f>
        <v>Bracknell Forest1</v>
      </c>
      <c r="AG15" t="s">
        <v>988</v>
      </c>
      <c r="AH15" t="s">
        <v>989</v>
      </c>
      <c r="AI15" s="13">
        <v>8456548.5142793618</v>
      </c>
      <c r="AJ15" s="13">
        <v>8935189.1601875741</v>
      </c>
      <c r="AN15" t="s">
        <v>1010</v>
      </c>
      <c r="AO15" t="s">
        <v>1011</v>
      </c>
      <c r="AQ15" t="s">
        <v>85</v>
      </c>
      <c r="AR15" t="s">
        <v>86</v>
      </c>
      <c r="AS15" s="13">
        <v>2498298.4125198759</v>
      </c>
      <c r="AT15" s="13">
        <v>2129655.8228221466</v>
      </c>
      <c r="AU15" s="13">
        <v>2639702.102668501</v>
      </c>
      <c r="AV15" s="13">
        <v>2250194.3423938802</v>
      </c>
      <c r="AZ15" t="s">
        <v>85</v>
      </c>
      <c r="BA15" t="s">
        <v>86</v>
      </c>
      <c r="BB15">
        <v>213785.23014669699</v>
      </c>
    </row>
    <row r="16" spans="1:55" x14ac:dyDescent="0.25">
      <c r="A16" t="s">
        <v>87</v>
      </c>
      <c r="B16" t="s">
        <v>88</v>
      </c>
      <c r="C16" s="13">
        <f t="shared" si="0"/>
        <v>5137133</v>
      </c>
      <c r="D16" s="13"/>
      <c r="F16" t="s">
        <v>85</v>
      </c>
      <c r="G16" t="s">
        <v>86</v>
      </c>
      <c r="H16" s="13">
        <v>968392</v>
      </c>
      <c r="I16" s="13">
        <v>968392</v>
      </c>
      <c r="K16" t="s">
        <v>129</v>
      </c>
      <c r="L16" t="s">
        <v>130</v>
      </c>
      <c r="M16">
        <v>1</v>
      </c>
      <c r="N16" t="s">
        <v>1038</v>
      </c>
      <c r="Q16" t="s">
        <v>1261</v>
      </c>
      <c r="R16" s="13">
        <v>1454493</v>
      </c>
      <c r="S16" s="13">
        <v>1454493</v>
      </c>
      <c r="U16" t="s">
        <v>87</v>
      </c>
      <c r="V16" t="s">
        <v>88</v>
      </c>
      <c r="W16" s="13">
        <v>23388296.342689902</v>
      </c>
      <c r="X16" s="13"/>
      <c r="Z16" t="s">
        <v>87</v>
      </c>
      <c r="AA16" t="s">
        <v>88</v>
      </c>
      <c r="AB16" s="13">
        <v>2297209</v>
      </c>
      <c r="AD16" t="s">
        <v>87</v>
      </c>
      <c r="AE16" t="s">
        <v>88</v>
      </c>
      <c r="AF16" t="str">
        <f>AE16&amp;COUNTIF(AE$4:AE16,AE16)</f>
        <v>Bradford1</v>
      </c>
      <c r="AG16" t="s">
        <v>991</v>
      </c>
      <c r="AH16" t="s">
        <v>992</v>
      </c>
      <c r="AI16" s="13">
        <v>46835640.601289205</v>
      </c>
      <c r="AJ16" s="13">
        <v>49486537.859322168</v>
      </c>
      <c r="AN16" t="s">
        <v>1015</v>
      </c>
      <c r="AO16" t="s">
        <v>1016</v>
      </c>
      <c r="AQ16" t="s">
        <v>87</v>
      </c>
      <c r="AR16" t="s">
        <v>88</v>
      </c>
      <c r="AS16" s="13">
        <v>13288807.853645694</v>
      </c>
      <c r="AT16" s="13">
        <v>25015409.582961559</v>
      </c>
      <c r="AU16" s="13">
        <v>14040954.378162039</v>
      </c>
      <c r="AV16" s="13">
        <v>26431281.765357185</v>
      </c>
      <c r="AZ16" t="s">
        <v>87</v>
      </c>
      <c r="BA16" t="s">
        <v>88</v>
      </c>
      <c r="BB16">
        <v>3279002.7846771199</v>
      </c>
    </row>
    <row r="17" spans="1:54" x14ac:dyDescent="0.25">
      <c r="A17" t="s">
        <v>89</v>
      </c>
      <c r="B17" t="s">
        <v>90</v>
      </c>
      <c r="C17" s="13">
        <f t="shared" si="0"/>
        <v>5316897</v>
      </c>
      <c r="D17" s="13"/>
      <c r="F17" t="s">
        <v>87</v>
      </c>
      <c r="G17" t="s">
        <v>88</v>
      </c>
      <c r="H17" s="13">
        <v>5137133</v>
      </c>
      <c r="I17" s="13">
        <v>5137133</v>
      </c>
      <c r="K17" t="s">
        <v>129</v>
      </c>
      <c r="L17" t="s">
        <v>130</v>
      </c>
      <c r="M17">
        <v>2</v>
      </c>
      <c r="N17" t="s">
        <v>1262</v>
      </c>
      <c r="Q17" t="s">
        <v>1263</v>
      </c>
      <c r="R17" s="13">
        <v>1134054</v>
      </c>
      <c r="S17" s="13">
        <v>1134054</v>
      </c>
      <c r="U17" t="s">
        <v>89</v>
      </c>
      <c r="V17" t="s">
        <v>90</v>
      </c>
      <c r="W17" s="13">
        <v>13344691.660408501</v>
      </c>
      <c r="X17" s="13"/>
      <c r="Z17" t="s">
        <v>89</v>
      </c>
      <c r="AA17" t="s">
        <v>90</v>
      </c>
      <c r="AB17" s="13">
        <v>1343037</v>
      </c>
      <c r="AD17" t="s">
        <v>89</v>
      </c>
      <c r="AE17" t="s">
        <v>90</v>
      </c>
      <c r="AF17" t="str">
        <f>AE17&amp;COUNTIF(AE$4:AE17,AE17)</f>
        <v>Brent1</v>
      </c>
      <c r="AG17" t="s">
        <v>994</v>
      </c>
      <c r="AH17" t="s">
        <v>995</v>
      </c>
      <c r="AI17" s="13">
        <v>27298897.416818019</v>
      </c>
      <c r="AJ17" s="13">
        <v>28844015.010609917</v>
      </c>
      <c r="AN17" t="s">
        <v>1020</v>
      </c>
      <c r="AO17" t="s">
        <v>1264</v>
      </c>
      <c r="AQ17" t="s">
        <v>89</v>
      </c>
      <c r="AR17" t="s">
        <v>90</v>
      </c>
      <c r="AS17" s="13">
        <v>7757572.7726657735</v>
      </c>
      <c r="AT17" s="13">
        <v>9572332.6716259345</v>
      </c>
      <c r="AU17" s="13">
        <v>8196651.3915986568</v>
      </c>
      <c r="AV17" s="13">
        <v>10114126.700839963</v>
      </c>
      <c r="AZ17" t="s">
        <v>89</v>
      </c>
      <c r="BA17" t="s">
        <v>90</v>
      </c>
      <c r="BB17">
        <v>1870905.0233499999</v>
      </c>
    </row>
    <row r="18" spans="1:54" x14ac:dyDescent="0.25">
      <c r="A18" t="s">
        <v>91</v>
      </c>
      <c r="B18" t="s">
        <v>92</v>
      </c>
      <c r="C18" s="13">
        <f t="shared" si="0"/>
        <v>2312933</v>
      </c>
      <c r="D18" s="13"/>
      <c r="F18" t="s">
        <v>89</v>
      </c>
      <c r="G18" t="s">
        <v>90</v>
      </c>
      <c r="H18" s="13">
        <v>5316897</v>
      </c>
      <c r="I18" s="13">
        <v>5316897</v>
      </c>
      <c r="K18" t="s">
        <v>129</v>
      </c>
      <c r="L18" t="s">
        <v>130</v>
      </c>
      <c r="M18">
        <v>3</v>
      </c>
      <c r="N18" t="s">
        <v>1265</v>
      </c>
      <c r="Q18" t="s">
        <v>1266</v>
      </c>
      <c r="R18" s="13">
        <v>1371747</v>
      </c>
      <c r="S18" s="13">
        <v>1371747</v>
      </c>
      <c r="U18" t="s">
        <v>91</v>
      </c>
      <c r="V18" t="s">
        <v>92</v>
      </c>
      <c r="W18" s="13">
        <v>9459106.7873041704</v>
      </c>
      <c r="X18" s="13"/>
      <c r="Z18" t="s">
        <v>91</v>
      </c>
      <c r="AA18" t="s">
        <v>92</v>
      </c>
      <c r="AB18" s="13">
        <v>1228660</v>
      </c>
      <c r="AD18" t="s">
        <v>91</v>
      </c>
      <c r="AE18" t="s">
        <v>92</v>
      </c>
      <c r="AF18" t="str">
        <f>AE18&amp;COUNTIF(AE$4:AE18,AE18)</f>
        <v>Brighton and Hove1</v>
      </c>
      <c r="AG18" t="s">
        <v>997</v>
      </c>
      <c r="AH18" t="s">
        <v>998</v>
      </c>
      <c r="AI18" s="13">
        <v>24010139.177336872</v>
      </c>
      <c r="AJ18" s="13">
        <v>25369113.054774139</v>
      </c>
      <c r="AN18" t="s">
        <v>1026</v>
      </c>
      <c r="AO18" t="s">
        <v>1027</v>
      </c>
      <c r="AQ18" t="s">
        <v>91</v>
      </c>
      <c r="AR18" t="s">
        <v>92</v>
      </c>
      <c r="AS18" s="13">
        <v>6823000.5904161725</v>
      </c>
      <c r="AT18" s="13">
        <v>9637217.0943628438</v>
      </c>
      <c r="AU18" s="13">
        <v>7209182.4238337278</v>
      </c>
      <c r="AV18" s="13">
        <v>10182683.581903782</v>
      </c>
      <c r="AZ18" t="s">
        <v>91</v>
      </c>
      <c r="BA18" t="s">
        <v>1267</v>
      </c>
      <c r="BB18">
        <v>1326152.06518977</v>
      </c>
    </row>
    <row r="19" spans="1:54" x14ac:dyDescent="0.25">
      <c r="A19" t="s">
        <v>93</v>
      </c>
      <c r="B19" t="s">
        <v>94</v>
      </c>
      <c r="C19" s="13">
        <f t="shared" si="0"/>
        <v>3528349</v>
      </c>
      <c r="D19" s="13"/>
      <c r="F19" t="s">
        <v>91</v>
      </c>
      <c r="G19" t="s">
        <v>92</v>
      </c>
      <c r="H19" s="13">
        <v>2312933</v>
      </c>
      <c r="I19" s="13">
        <v>2312933</v>
      </c>
      <c r="K19" t="s">
        <v>129</v>
      </c>
      <c r="L19" t="s">
        <v>130</v>
      </c>
      <c r="M19">
        <v>4</v>
      </c>
      <c r="N19" t="s">
        <v>1268</v>
      </c>
      <c r="Q19" t="s">
        <v>1269</v>
      </c>
      <c r="R19" s="13">
        <v>601736</v>
      </c>
      <c r="S19" s="13">
        <v>601736</v>
      </c>
      <c r="U19" t="s">
        <v>93</v>
      </c>
      <c r="V19" t="s">
        <v>94</v>
      </c>
      <c r="W19" s="13">
        <v>17015719.5369353</v>
      </c>
      <c r="X19" s="13"/>
      <c r="Z19" t="s">
        <v>93</v>
      </c>
      <c r="AA19" t="s">
        <v>94</v>
      </c>
      <c r="AB19" s="13">
        <v>2028366</v>
      </c>
      <c r="AD19" t="s">
        <v>93</v>
      </c>
      <c r="AE19" t="s">
        <v>94</v>
      </c>
      <c r="AF19" t="str">
        <f>AE19&amp;COUNTIF(AE$4:AE19,AE19)</f>
        <v>Bristol, City of1</v>
      </c>
      <c r="AG19" t="s">
        <v>1000</v>
      </c>
      <c r="AH19" t="s">
        <v>1001</v>
      </c>
      <c r="AI19" s="13">
        <v>38928249.932400577</v>
      </c>
      <c r="AJ19" s="13">
        <v>41131588.878574446</v>
      </c>
      <c r="AN19" t="s">
        <v>1036</v>
      </c>
      <c r="AO19" t="s">
        <v>1037</v>
      </c>
      <c r="AQ19" t="s">
        <v>93</v>
      </c>
      <c r="AR19" t="s">
        <v>94</v>
      </c>
      <c r="AS19" s="13">
        <v>10474536.56095578</v>
      </c>
      <c r="AT19" s="13">
        <v>20238868.362929776</v>
      </c>
      <c r="AU19" s="13">
        <v>11067395.330305876</v>
      </c>
      <c r="AV19" s="13">
        <v>21384388.312271602</v>
      </c>
      <c r="AZ19" t="s">
        <v>93</v>
      </c>
      <c r="BA19" t="s">
        <v>94</v>
      </c>
      <c r="BB19">
        <v>2385577.42416901</v>
      </c>
    </row>
    <row r="20" spans="1:54" x14ac:dyDescent="0.25">
      <c r="A20" t="s">
        <v>95</v>
      </c>
      <c r="B20" t="s">
        <v>96</v>
      </c>
      <c r="C20" s="13">
        <f t="shared" si="0"/>
        <v>2442564</v>
      </c>
      <c r="D20" s="13"/>
      <c r="F20" t="s">
        <v>93</v>
      </c>
      <c r="G20" t="s">
        <v>94</v>
      </c>
      <c r="H20" s="13">
        <v>3528349</v>
      </c>
      <c r="I20" s="13">
        <v>3528349</v>
      </c>
      <c r="K20" t="s">
        <v>129</v>
      </c>
      <c r="L20" t="s">
        <v>130</v>
      </c>
      <c r="M20">
        <v>5</v>
      </c>
      <c r="N20" t="s">
        <v>1270</v>
      </c>
      <c r="Q20" t="s">
        <v>1271</v>
      </c>
      <c r="R20" s="13">
        <v>1062242</v>
      </c>
      <c r="S20" s="13">
        <v>1062242</v>
      </c>
      <c r="U20" t="s">
        <v>95</v>
      </c>
      <c r="V20" t="s">
        <v>96</v>
      </c>
      <c r="W20" s="13">
        <v>7730510.9151890492</v>
      </c>
      <c r="X20" s="13"/>
      <c r="Z20" t="s">
        <v>95</v>
      </c>
      <c r="AA20" t="s">
        <v>96</v>
      </c>
      <c r="AB20" s="13">
        <v>1190455</v>
      </c>
      <c r="AD20" t="s">
        <v>95</v>
      </c>
      <c r="AE20" t="s">
        <v>96</v>
      </c>
      <c r="AF20" t="str">
        <f>AE20&amp;COUNTIF(AE$4:AE20,AE20)</f>
        <v>Bromley1</v>
      </c>
      <c r="AG20" t="s">
        <v>972</v>
      </c>
      <c r="AH20" t="s">
        <v>973</v>
      </c>
      <c r="AI20" s="13">
        <v>26984179.986916658</v>
      </c>
      <c r="AJ20" s="13">
        <v>28511484.57417614</v>
      </c>
      <c r="AN20" t="s">
        <v>1040</v>
      </c>
      <c r="AO20" t="s">
        <v>1041</v>
      </c>
      <c r="AQ20" t="s">
        <v>95</v>
      </c>
      <c r="AR20" t="s">
        <v>96</v>
      </c>
      <c r="AS20" s="13">
        <v>7668138.2699102806</v>
      </c>
      <c r="AT20" s="13">
        <v>16324593.154350445</v>
      </c>
      <c r="AU20" s="13">
        <v>8102154.8959872024</v>
      </c>
      <c r="AV20" s="13">
        <v>17248565.126886681</v>
      </c>
      <c r="AZ20" t="s">
        <v>95</v>
      </c>
      <c r="BA20" t="s">
        <v>96</v>
      </c>
      <c r="BB20">
        <v>1083805.61142515</v>
      </c>
    </row>
    <row r="21" spans="1:54" x14ac:dyDescent="0.25">
      <c r="A21" t="s">
        <v>97</v>
      </c>
      <c r="B21" t="s">
        <v>98</v>
      </c>
      <c r="C21" s="13">
        <f t="shared" si="0"/>
        <v>4065961</v>
      </c>
      <c r="D21" s="13"/>
      <c r="F21" t="s">
        <v>95</v>
      </c>
      <c r="G21" t="s">
        <v>96</v>
      </c>
      <c r="H21" s="13">
        <v>2442564</v>
      </c>
      <c r="I21" s="13">
        <v>2442564</v>
      </c>
      <c r="K21" t="s">
        <v>129</v>
      </c>
      <c r="L21" t="s">
        <v>130</v>
      </c>
      <c r="M21">
        <v>6</v>
      </c>
      <c r="N21" t="s">
        <v>1272</v>
      </c>
      <c r="Q21" t="s">
        <v>1273</v>
      </c>
      <c r="R21" s="13">
        <v>554969</v>
      </c>
      <c r="S21" s="13">
        <v>554969</v>
      </c>
      <c r="U21" t="s">
        <v>97</v>
      </c>
      <c r="V21" t="s">
        <v>98</v>
      </c>
      <c r="W21" s="13">
        <v>5040825.7647233997</v>
      </c>
      <c r="X21" s="13"/>
      <c r="Z21" t="s">
        <v>1274</v>
      </c>
      <c r="AA21" t="s">
        <v>98</v>
      </c>
      <c r="AB21" s="13">
        <v>1671318</v>
      </c>
      <c r="AD21" t="s">
        <v>97</v>
      </c>
      <c r="AE21" t="s">
        <v>98</v>
      </c>
      <c r="AF21" t="str">
        <f>AE21&amp;COUNTIF(AE$4:AE21,AE21)</f>
        <v>Buckinghamshire1</v>
      </c>
      <c r="AG21" t="s">
        <v>969</v>
      </c>
      <c r="AH21" t="s">
        <v>970</v>
      </c>
      <c r="AI21" s="13">
        <v>450593.84385667107</v>
      </c>
      <c r="AJ21" s="13">
        <v>476097.45541895862</v>
      </c>
      <c r="AN21" t="s">
        <v>985</v>
      </c>
      <c r="AO21" t="s">
        <v>986</v>
      </c>
      <c r="AQ21" t="s">
        <v>97</v>
      </c>
      <c r="AR21" t="s">
        <v>98</v>
      </c>
      <c r="AS21" s="13">
        <v>10646683.042996321</v>
      </c>
      <c r="AT21" s="13">
        <v>12544592.677133456</v>
      </c>
      <c r="AU21" s="13">
        <v>11249285.303229913</v>
      </c>
      <c r="AV21" s="13">
        <v>13254616.62265921</v>
      </c>
      <c r="AZ21" t="s">
        <v>97</v>
      </c>
      <c r="BA21" t="s">
        <v>98</v>
      </c>
      <c r="BB21">
        <v>706715.93507349992</v>
      </c>
    </row>
    <row r="22" spans="1:54" x14ac:dyDescent="0.25">
      <c r="A22" t="s">
        <v>99</v>
      </c>
      <c r="B22" t="s">
        <v>100</v>
      </c>
      <c r="C22" s="13">
        <f t="shared" si="0"/>
        <v>2076611</v>
      </c>
      <c r="D22" s="13"/>
      <c r="F22" t="s">
        <v>97</v>
      </c>
      <c r="G22" t="s">
        <v>98</v>
      </c>
      <c r="H22" s="13">
        <v>4065961</v>
      </c>
      <c r="I22" s="13">
        <v>4065961</v>
      </c>
      <c r="K22" t="s">
        <v>129</v>
      </c>
      <c r="L22" t="s">
        <v>130</v>
      </c>
      <c r="M22">
        <v>7</v>
      </c>
      <c r="N22" t="s">
        <v>1275</v>
      </c>
      <c r="Q22" t="s">
        <v>1276</v>
      </c>
      <c r="R22" s="13">
        <v>819693</v>
      </c>
      <c r="S22" s="13">
        <v>819693</v>
      </c>
      <c r="U22" t="s">
        <v>99</v>
      </c>
      <c r="V22" t="s">
        <v>100</v>
      </c>
      <c r="W22" s="13">
        <v>7628448.4554042602</v>
      </c>
      <c r="X22" s="13"/>
      <c r="Z22" t="s">
        <v>99</v>
      </c>
      <c r="AA22" t="s">
        <v>100</v>
      </c>
      <c r="AB22" s="13">
        <v>816711</v>
      </c>
      <c r="AD22" t="s">
        <v>97</v>
      </c>
      <c r="AE22" t="s">
        <v>98</v>
      </c>
      <c r="AF22" t="str">
        <f>AE22&amp;COUNTIF(AE$4:AE22,AE22)</f>
        <v>Buckinghamshire2</v>
      </c>
      <c r="AG22" t="s">
        <v>1005</v>
      </c>
      <c r="AH22" t="s">
        <v>1006</v>
      </c>
      <c r="AI22" s="13">
        <v>36988936.566263393</v>
      </c>
      <c r="AJ22" s="13">
        <v>39082510.375913896</v>
      </c>
      <c r="AN22" t="s">
        <v>988</v>
      </c>
      <c r="AO22" t="s">
        <v>989</v>
      </c>
      <c r="AQ22" t="s">
        <v>99</v>
      </c>
      <c r="AR22" t="s">
        <v>100</v>
      </c>
      <c r="AS22" s="13">
        <v>4712491.4117861139</v>
      </c>
      <c r="AT22" s="13">
        <v>9623909.4177789055</v>
      </c>
      <c r="AU22" s="13">
        <v>4979218.4256932084</v>
      </c>
      <c r="AV22" s="13">
        <v>10168622.690825192</v>
      </c>
      <c r="AZ22" t="s">
        <v>99</v>
      </c>
      <c r="BA22" t="s">
        <v>100</v>
      </c>
      <c r="BB22">
        <v>1069496.6132432499</v>
      </c>
    </row>
    <row r="23" spans="1:54" x14ac:dyDescent="0.25">
      <c r="A23" t="s">
        <v>101</v>
      </c>
      <c r="B23" t="s">
        <v>102</v>
      </c>
      <c r="C23" s="13">
        <f t="shared" si="0"/>
        <v>3033013</v>
      </c>
      <c r="D23" s="13"/>
      <c r="F23" t="s">
        <v>99</v>
      </c>
      <c r="G23" t="s">
        <v>100</v>
      </c>
      <c r="H23" s="13">
        <v>2076611</v>
      </c>
      <c r="I23" s="13">
        <v>2076611</v>
      </c>
      <c r="K23" t="s">
        <v>129</v>
      </c>
      <c r="L23" t="s">
        <v>130</v>
      </c>
      <c r="M23">
        <v>8</v>
      </c>
      <c r="N23" t="s">
        <v>1277</v>
      </c>
      <c r="Q23" t="s">
        <v>1278</v>
      </c>
      <c r="R23" s="13">
        <v>899071</v>
      </c>
      <c r="S23" s="13">
        <v>899071</v>
      </c>
      <c r="U23" t="s">
        <v>101</v>
      </c>
      <c r="V23" t="s">
        <v>102</v>
      </c>
      <c r="W23" s="13">
        <v>8436399.3416483812</v>
      </c>
      <c r="X23" s="13"/>
      <c r="Z23" t="s">
        <v>101</v>
      </c>
      <c r="AA23" t="s">
        <v>102</v>
      </c>
      <c r="AB23" s="13">
        <v>920617</v>
      </c>
      <c r="AD23" t="s">
        <v>99</v>
      </c>
      <c r="AE23" t="s">
        <v>100</v>
      </c>
      <c r="AF23" t="str">
        <f>AE23&amp;COUNTIF(AE$4:AE23,AE23)</f>
        <v>Bury1</v>
      </c>
      <c r="AG23" t="s">
        <v>982</v>
      </c>
      <c r="AH23" t="s">
        <v>983</v>
      </c>
      <c r="AI23" s="13">
        <v>16583256.318588054</v>
      </c>
      <c r="AJ23" s="13">
        <v>17521868.626220137</v>
      </c>
      <c r="AN23" t="s">
        <v>1064</v>
      </c>
      <c r="AO23" t="s">
        <v>1065</v>
      </c>
      <c r="AQ23" t="s">
        <v>101</v>
      </c>
      <c r="AR23" t="s">
        <v>102</v>
      </c>
      <c r="AS23" s="13">
        <v>5163232.5057154782</v>
      </c>
      <c r="AT23" s="13">
        <v>3388981.7832159093</v>
      </c>
      <c r="AU23" s="13">
        <v>5455471.4655389739</v>
      </c>
      <c r="AV23" s="13">
        <v>3580798.1521459296</v>
      </c>
      <c r="AZ23" t="s">
        <v>101</v>
      </c>
      <c r="BA23" t="s">
        <v>102</v>
      </c>
      <c r="BB23">
        <v>1182770.07134636</v>
      </c>
    </row>
    <row r="24" spans="1:54" x14ac:dyDescent="0.25">
      <c r="A24" t="s">
        <v>103</v>
      </c>
      <c r="B24" t="s">
        <v>104</v>
      </c>
      <c r="C24" s="13">
        <f t="shared" si="0"/>
        <v>5069551</v>
      </c>
      <c r="D24" s="13"/>
      <c r="F24" t="s">
        <v>101</v>
      </c>
      <c r="G24" t="s">
        <v>102</v>
      </c>
      <c r="H24" s="13">
        <v>3033013</v>
      </c>
      <c r="I24" s="13">
        <v>3033013</v>
      </c>
      <c r="K24" t="s">
        <v>131</v>
      </c>
      <c r="L24" t="s">
        <v>132</v>
      </c>
      <c r="M24">
        <v>1</v>
      </c>
      <c r="N24" t="s">
        <v>1039</v>
      </c>
      <c r="Q24" t="s">
        <v>1279</v>
      </c>
      <c r="R24" s="13">
        <v>1531240</v>
      </c>
      <c r="S24" s="13">
        <v>1531240</v>
      </c>
      <c r="U24" t="s">
        <v>103</v>
      </c>
      <c r="V24" t="s">
        <v>104</v>
      </c>
      <c r="W24" s="13">
        <v>15171304.412029</v>
      </c>
      <c r="X24" s="13"/>
      <c r="Z24" t="s">
        <v>103</v>
      </c>
      <c r="AA24" t="s">
        <v>104</v>
      </c>
      <c r="AB24" s="13">
        <v>2324056</v>
      </c>
      <c r="AD24" t="s">
        <v>101</v>
      </c>
      <c r="AE24" t="s">
        <v>102</v>
      </c>
      <c r="AF24" t="str">
        <f>AE24&amp;COUNTIF(AE$4:AE24,AE24)</f>
        <v>Calderdale1</v>
      </c>
      <c r="AG24" t="s">
        <v>991</v>
      </c>
      <c r="AH24" t="s">
        <v>992</v>
      </c>
      <c r="AI24" s="13">
        <v>18169414.534000352</v>
      </c>
      <c r="AJ24" s="13">
        <v>19197803.39662477</v>
      </c>
      <c r="AN24" t="s">
        <v>982</v>
      </c>
      <c r="AO24" t="s">
        <v>983</v>
      </c>
      <c r="AQ24" t="s">
        <v>103</v>
      </c>
      <c r="AR24" t="s">
        <v>104</v>
      </c>
      <c r="AS24" s="13">
        <v>13749753.338744843</v>
      </c>
      <c r="AT24" s="13">
        <v>20014258.983436707</v>
      </c>
      <c r="AU24" s="13">
        <v>14527989.377717802</v>
      </c>
      <c r="AV24" s="13">
        <v>21147066.041899227</v>
      </c>
      <c r="AZ24" t="s">
        <v>103</v>
      </c>
      <c r="BA24" t="s">
        <v>104</v>
      </c>
      <c r="BB24">
        <v>2126993.2912311396</v>
      </c>
    </row>
    <row r="25" spans="1:54" x14ac:dyDescent="0.25">
      <c r="A25" t="s">
        <v>105</v>
      </c>
      <c r="B25" t="s">
        <v>106</v>
      </c>
      <c r="C25" s="13">
        <f t="shared" si="0"/>
        <v>1046736</v>
      </c>
      <c r="D25" s="13"/>
      <c r="F25" t="s">
        <v>105</v>
      </c>
      <c r="G25" t="s">
        <v>106</v>
      </c>
      <c r="H25" s="13">
        <v>1046736</v>
      </c>
      <c r="I25" s="13">
        <v>1046736</v>
      </c>
      <c r="K25" t="s">
        <v>131</v>
      </c>
      <c r="L25" t="s">
        <v>132</v>
      </c>
      <c r="M25">
        <v>2</v>
      </c>
      <c r="N25" t="s">
        <v>1280</v>
      </c>
      <c r="Q25" t="s">
        <v>1281</v>
      </c>
      <c r="R25" s="13">
        <v>974126</v>
      </c>
      <c r="S25" s="13">
        <v>974126</v>
      </c>
      <c r="U25" t="s">
        <v>105</v>
      </c>
      <c r="V25" t="s">
        <v>106</v>
      </c>
      <c r="W25" s="13">
        <v>12874052.6593001</v>
      </c>
      <c r="X25" s="13"/>
      <c r="Z25" t="s">
        <v>105</v>
      </c>
      <c r="AA25" t="s">
        <v>106</v>
      </c>
      <c r="AB25" s="13">
        <v>1285762</v>
      </c>
      <c r="AD25" t="s">
        <v>103</v>
      </c>
      <c r="AE25" t="s">
        <v>104</v>
      </c>
      <c r="AF25" t="str">
        <f>AE25&amp;COUNTIF(AE$4:AE25,AE25)</f>
        <v>Cambridgeshire1</v>
      </c>
      <c r="AG25" t="s">
        <v>1010</v>
      </c>
      <c r="AH25" t="s">
        <v>1011</v>
      </c>
      <c r="AI25" s="13">
        <v>48013079.343039863</v>
      </c>
      <c r="AJ25" s="13">
        <v>50730619.633855917</v>
      </c>
      <c r="AN25" t="s">
        <v>1072</v>
      </c>
      <c r="AO25" t="s">
        <v>1282</v>
      </c>
      <c r="AQ25" t="s">
        <v>105</v>
      </c>
      <c r="AR25" t="s">
        <v>106</v>
      </c>
      <c r="AS25" s="13">
        <v>6692487.5389332734</v>
      </c>
      <c r="AT25" s="13">
        <v>16114744.37233055</v>
      </c>
      <c r="AU25" s="13">
        <v>7071282.3336368967</v>
      </c>
      <c r="AV25" s="13">
        <v>17026838.903804459</v>
      </c>
      <c r="AZ25" t="s">
        <v>105</v>
      </c>
      <c r="BA25" t="s">
        <v>106</v>
      </c>
      <c r="BB25">
        <v>1804922.1671128299</v>
      </c>
    </row>
    <row r="26" spans="1:54" x14ac:dyDescent="0.25">
      <c r="A26" t="s">
        <v>107</v>
      </c>
      <c r="B26" t="s">
        <v>108</v>
      </c>
      <c r="C26" s="13">
        <f t="shared" si="0"/>
        <v>1926729</v>
      </c>
      <c r="D26" s="13"/>
      <c r="F26" t="s">
        <v>107</v>
      </c>
      <c r="G26" t="s">
        <v>108</v>
      </c>
      <c r="H26" s="13">
        <v>1926729</v>
      </c>
      <c r="I26" s="13">
        <v>1926729</v>
      </c>
      <c r="K26" t="s">
        <v>131</v>
      </c>
      <c r="L26" t="s">
        <v>132</v>
      </c>
      <c r="M26">
        <v>3</v>
      </c>
      <c r="N26" t="s">
        <v>1283</v>
      </c>
      <c r="Q26" t="s">
        <v>1284</v>
      </c>
      <c r="R26" s="13">
        <v>817853</v>
      </c>
      <c r="S26" s="13">
        <v>817853</v>
      </c>
      <c r="U26" t="s">
        <v>107</v>
      </c>
      <c r="V26" t="s">
        <v>108</v>
      </c>
      <c r="W26" s="13">
        <v>2782282.5853628102</v>
      </c>
      <c r="X26" s="13"/>
      <c r="Z26" t="s">
        <v>107</v>
      </c>
      <c r="AA26" t="s">
        <v>108</v>
      </c>
      <c r="AB26" s="13">
        <v>865972</v>
      </c>
      <c r="AD26" t="s">
        <v>105</v>
      </c>
      <c r="AE26" t="s">
        <v>106</v>
      </c>
      <c r="AF26" t="str">
        <f>AE26&amp;COUNTIF(AE$4:AE26,AE26)</f>
        <v>Camden1</v>
      </c>
      <c r="AG26" t="s">
        <v>960</v>
      </c>
      <c r="AH26" t="s">
        <v>961</v>
      </c>
      <c r="AI26" s="13">
        <v>23550863.429200467</v>
      </c>
      <c r="AJ26" s="13">
        <v>24883842.299293213</v>
      </c>
      <c r="AN26" t="s">
        <v>1079</v>
      </c>
      <c r="AO26" t="s">
        <v>1080</v>
      </c>
      <c r="AQ26" t="s">
        <v>107</v>
      </c>
      <c r="AR26" t="s">
        <v>108</v>
      </c>
      <c r="AS26" s="13">
        <v>6153523.9982256498</v>
      </c>
      <c r="AT26" s="13">
        <v>6931940.97295334</v>
      </c>
      <c r="AU26" s="13">
        <v>6501813.4565252215</v>
      </c>
      <c r="AV26" s="13">
        <v>7324288.8320224993</v>
      </c>
      <c r="AZ26" t="s">
        <v>107</v>
      </c>
      <c r="BA26" t="s">
        <v>108</v>
      </c>
      <c r="BB26">
        <v>390071.69275990297</v>
      </c>
    </row>
    <row r="27" spans="1:54" x14ac:dyDescent="0.25">
      <c r="A27" t="s">
        <v>109</v>
      </c>
      <c r="B27" t="s">
        <v>110</v>
      </c>
      <c r="C27" s="13">
        <f t="shared" si="0"/>
        <v>2342241</v>
      </c>
      <c r="D27" s="13"/>
      <c r="F27" t="s">
        <v>109</v>
      </c>
      <c r="G27" t="s">
        <v>110</v>
      </c>
      <c r="H27" s="13">
        <v>2342241</v>
      </c>
      <c r="I27" s="13">
        <v>2342241</v>
      </c>
      <c r="K27" t="s">
        <v>131</v>
      </c>
      <c r="L27" t="s">
        <v>132</v>
      </c>
      <c r="M27">
        <v>4</v>
      </c>
      <c r="N27" t="s">
        <v>1285</v>
      </c>
      <c r="Q27" t="s">
        <v>1286</v>
      </c>
      <c r="R27" s="13">
        <v>1111130</v>
      </c>
      <c r="S27" s="13">
        <v>1111130</v>
      </c>
      <c r="U27" t="s">
        <v>109</v>
      </c>
      <c r="V27" t="s">
        <v>110</v>
      </c>
      <c r="W27" s="13">
        <v>8705869.7714337893</v>
      </c>
      <c r="X27" s="13"/>
      <c r="Z27" t="s">
        <v>109</v>
      </c>
      <c r="AA27" t="s">
        <v>110</v>
      </c>
      <c r="AB27" s="13">
        <v>1450638</v>
      </c>
      <c r="AD27" t="s">
        <v>107</v>
      </c>
      <c r="AE27" t="s">
        <v>108</v>
      </c>
      <c r="AF27" t="str">
        <f>AE27&amp;COUNTIF(AE$4:AE27,AE27)</f>
        <v>Central Bedfordshire1</v>
      </c>
      <c r="AG27" t="s">
        <v>969</v>
      </c>
      <c r="AH27" t="s">
        <v>970</v>
      </c>
      <c r="AI27" s="13">
        <v>21276240.134725943</v>
      </c>
      <c r="AJ27" s="13">
        <v>22480475.326351434</v>
      </c>
      <c r="AN27" t="s">
        <v>1054</v>
      </c>
      <c r="AO27" t="s">
        <v>1055</v>
      </c>
      <c r="AQ27" t="s">
        <v>109</v>
      </c>
      <c r="AR27" t="s">
        <v>110</v>
      </c>
      <c r="AS27" s="13">
        <v>8631804.7029664647</v>
      </c>
      <c r="AT27" s="13">
        <v>8742215.3195420988</v>
      </c>
      <c r="AU27" s="13">
        <v>9120364.8491543662</v>
      </c>
      <c r="AV27" s="13">
        <v>9237024.706628181</v>
      </c>
      <c r="AZ27" t="s">
        <v>109</v>
      </c>
      <c r="BA27" t="s">
        <v>110</v>
      </c>
      <c r="BB27">
        <v>1220549.40664757</v>
      </c>
    </row>
    <row r="28" spans="1:54" x14ac:dyDescent="0.25">
      <c r="A28" t="s">
        <v>111</v>
      </c>
      <c r="B28" t="s">
        <v>112</v>
      </c>
      <c r="C28" s="13">
        <f t="shared" si="0"/>
        <v>3688301</v>
      </c>
      <c r="D28" s="13"/>
      <c r="F28" t="s">
        <v>111</v>
      </c>
      <c r="G28" t="s">
        <v>112</v>
      </c>
      <c r="H28" s="13">
        <v>3688301</v>
      </c>
      <c r="I28" s="13">
        <v>3688301</v>
      </c>
      <c r="K28" t="s">
        <v>131</v>
      </c>
      <c r="L28" t="s">
        <v>132</v>
      </c>
      <c r="M28">
        <v>5</v>
      </c>
      <c r="N28" t="s">
        <v>1287</v>
      </c>
      <c r="Q28" t="s">
        <v>1288</v>
      </c>
      <c r="R28" s="13">
        <v>879569</v>
      </c>
      <c r="S28" s="13">
        <v>879569</v>
      </c>
      <c r="U28" t="s">
        <v>111</v>
      </c>
      <c r="V28" t="s">
        <v>112</v>
      </c>
      <c r="W28" s="13">
        <v>10824995.131028799</v>
      </c>
      <c r="X28" s="13"/>
      <c r="Z28" t="s">
        <v>111</v>
      </c>
      <c r="AA28" t="s">
        <v>112</v>
      </c>
      <c r="AB28" s="13">
        <v>1467219</v>
      </c>
      <c r="AD28" t="s">
        <v>109</v>
      </c>
      <c r="AE28" t="s">
        <v>110</v>
      </c>
      <c r="AF28" t="str">
        <f>AE28&amp;COUNTIF(AE$4:AE28,AE28)</f>
        <v>Cheshire East1</v>
      </c>
      <c r="AG28" t="s">
        <v>1015</v>
      </c>
      <c r="AH28" t="s">
        <v>1016</v>
      </c>
      <c r="AI28" s="13">
        <v>30375322.352176536</v>
      </c>
      <c r="AJ28" s="13">
        <v>32094565.597309727</v>
      </c>
      <c r="AN28" t="s">
        <v>1049</v>
      </c>
      <c r="AO28" t="s">
        <v>1050</v>
      </c>
      <c r="AQ28" t="s">
        <v>111</v>
      </c>
      <c r="AR28" t="s">
        <v>112</v>
      </c>
      <c r="AS28" s="13">
        <v>8577615.1324393507</v>
      </c>
      <c r="AT28" s="13">
        <v>11450081.542579293</v>
      </c>
      <c r="AU28" s="13">
        <v>9063108.1489354186</v>
      </c>
      <c r="AV28" s="13">
        <v>12098156.15788928</v>
      </c>
      <c r="AZ28" t="s">
        <v>111</v>
      </c>
      <c r="BA28" t="s">
        <v>112</v>
      </c>
      <c r="BB28">
        <v>1517647.4873875901</v>
      </c>
    </row>
    <row r="29" spans="1:54" x14ac:dyDescent="0.25">
      <c r="A29" t="s">
        <v>113</v>
      </c>
      <c r="B29" t="s">
        <v>114</v>
      </c>
      <c r="C29" s="13">
        <f t="shared" si="0"/>
        <v>37091</v>
      </c>
      <c r="D29" s="13"/>
      <c r="F29" t="s">
        <v>113</v>
      </c>
      <c r="G29" t="s">
        <v>114</v>
      </c>
      <c r="H29" s="13">
        <v>37091</v>
      </c>
      <c r="I29" s="13">
        <v>37091</v>
      </c>
      <c r="K29" t="s">
        <v>131</v>
      </c>
      <c r="L29" t="s">
        <v>132</v>
      </c>
      <c r="M29">
        <v>6</v>
      </c>
      <c r="N29" t="s">
        <v>1289</v>
      </c>
      <c r="Q29" t="s">
        <v>1290</v>
      </c>
      <c r="R29" s="13">
        <v>1507720</v>
      </c>
      <c r="S29" s="13">
        <v>1507720</v>
      </c>
      <c r="U29" t="s">
        <v>113</v>
      </c>
      <c r="V29" t="s">
        <v>114</v>
      </c>
      <c r="W29" s="13">
        <v>323659.03696706297</v>
      </c>
      <c r="X29" s="13"/>
      <c r="Z29" t="s">
        <v>113</v>
      </c>
      <c r="AA29" t="s">
        <v>114</v>
      </c>
      <c r="AB29" s="13">
        <v>48791</v>
      </c>
      <c r="AD29" t="s">
        <v>111</v>
      </c>
      <c r="AE29" t="s">
        <v>112</v>
      </c>
      <c r="AF29" t="str">
        <f>AE29&amp;COUNTIF(AE$4:AE29,AE29)</f>
        <v>Cheshire West and Chester1</v>
      </c>
      <c r="AG29" t="s">
        <v>1015</v>
      </c>
      <c r="AH29" t="s">
        <v>1016</v>
      </c>
      <c r="AI29" s="13">
        <v>30184629.243503302</v>
      </c>
      <c r="AJ29" s="13">
        <v>31893079.258685589</v>
      </c>
      <c r="AN29" t="s">
        <v>1089</v>
      </c>
      <c r="AO29" t="s">
        <v>1090</v>
      </c>
      <c r="AQ29" t="s">
        <v>113</v>
      </c>
      <c r="AR29" t="s">
        <v>114</v>
      </c>
      <c r="AS29" s="13">
        <v>234089.4888782601</v>
      </c>
      <c r="AT29" s="13">
        <v>163508.08675497206</v>
      </c>
      <c r="AU29" s="13">
        <v>247338.95394876963</v>
      </c>
      <c r="AV29" s="13">
        <v>172762.64446530349</v>
      </c>
      <c r="AZ29" t="s">
        <v>113</v>
      </c>
      <c r="BA29" t="s">
        <v>114</v>
      </c>
      <c r="BB29">
        <v>45376.4937792325</v>
      </c>
    </row>
    <row r="30" spans="1:54" x14ac:dyDescent="0.25">
      <c r="A30" t="s">
        <v>115</v>
      </c>
      <c r="B30" t="s">
        <v>1291</v>
      </c>
      <c r="C30" s="13">
        <f t="shared" si="0"/>
        <v>7548514</v>
      </c>
      <c r="D30" s="13"/>
      <c r="F30" t="s">
        <v>115</v>
      </c>
      <c r="G30" t="s">
        <v>1291</v>
      </c>
      <c r="H30" s="13">
        <v>7548514</v>
      </c>
      <c r="I30" s="13">
        <v>7548514</v>
      </c>
      <c r="K30" t="s">
        <v>131</v>
      </c>
      <c r="L30" t="s">
        <v>132</v>
      </c>
      <c r="M30">
        <v>7</v>
      </c>
      <c r="N30" t="s">
        <v>1292</v>
      </c>
      <c r="Q30" t="s">
        <v>1293</v>
      </c>
      <c r="R30" s="13">
        <v>847533</v>
      </c>
      <c r="S30" s="13">
        <v>847533</v>
      </c>
      <c r="U30" t="s">
        <v>115</v>
      </c>
      <c r="V30" t="s">
        <v>1291</v>
      </c>
      <c r="W30" s="13">
        <v>24356359.8412866</v>
      </c>
      <c r="X30" s="13"/>
      <c r="Z30" t="s">
        <v>115</v>
      </c>
      <c r="AA30" t="s">
        <v>1291</v>
      </c>
      <c r="AB30" s="13">
        <v>2793384</v>
      </c>
      <c r="AD30" t="s">
        <v>113</v>
      </c>
      <c r="AE30" t="s">
        <v>114</v>
      </c>
      <c r="AF30" t="str">
        <f>AE30&amp;COUNTIF(AE$4:AE30,AE30)</f>
        <v>City of London1</v>
      </c>
      <c r="AG30" t="s">
        <v>957</v>
      </c>
      <c r="AH30" t="s">
        <v>958</v>
      </c>
      <c r="AI30" s="13">
        <v>893100.90574154526</v>
      </c>
      <c r="AJ30" s="13">
        <v>943650.41700651671</v>
      </c>
      <c r="AN30" t="s">
        <v>978</v>
      </c>
      <c r="AO30" t="s">
        <v>979</v>
      </c>
      <c r="AQ30" t="s">
        <v>115</v>
      </c>
      <c r="AR30" t="s">
        <v>116</v>
      </c>
      <c r="AS30" s="13">
        <v>14642805.836142398</v>
      </c>
      <c r="AT30" s="13">
        <v>17663900.928954922</v>
      </c>
      <c r="AU30" s="13">
        <v>15471588.646468058</v>
      </c>
      <c r="AV30" s="13">
        <v>18663677.721533772</v>
      </c>
      <c r="AZ30" t="s">
        <v>115</v>
      </c>
      <c r="BA30" t="s">
        <v>1291</v>
      </c>
      <c r="BB30">
        <v>3414723.78209962</v>
      </c>
    </row>
    <row r="31" spans="1:54" x14ac:dyDescent="0.25">
      <c r="A31" t="s">
        <v>117</v>
      </c>
      <c r="B31" t="s">
        <v>118</v>
      </c>
      <c r="C31" s="13">
        <f t="shared" si="0"/>
        <v>6988139</v>
      </c>
      <c r="D31" s="13"/>
      <c r="F31" t="s">
        <v>117</v>
      </c>
      <c r="G31" t="s">
        <v>118</v>
      </c>
      <c r="H31" s="13">
        <v>6988139</v>
      </c>
      <c r="I31" s="13">
        <v>6988139</v>
      </c>
      <c r="K31" t="s">
        <v>131</v>
      </c>
      <c r="L31" t="s">
        <v>132</v>
      </c>
      <c r="M31">
        <v>8</v>
      </c>
      <c r="N31" t="s">
        <v>1294</v>
      </c>
      <c r="Q31" t="s">
        <v>1295</v>
      </c>
      <c r="R31" s="13">
        <v>576202</v>
      </c>
      <c r="S31" s="13">
        <v>576202</v>
      </c>
      <c r="U31" t="s">
        <v>119</v>
      </c>
      <c r="V31" t="s">
        <v>120</v>
      </c>
      <c r="W31" s="13">
        <v>15787327.262935201</v>
      </c>
      <c r="X31" s="13"/>
      <c r="Z31" t="s">
        <v>117</v>
      </c>
      <c r="AA31" t="s">
        <v>118</v>
      </c>
      <c r="AB31" s="13">
        <v>2822376</v>
      </c>
      <c r="AD31" t="s">
        <v>115</v>
      </c>
      <c r="AE31" t="s">
        <v>1291</v>
      </c>
      <c r="AF31" t="str">
        <f>AE31&amp;COUNTIF(AE$4:AE31,AE31)</f>
        <v>Cornwall1</v>
      </c>
      <c r="AG31" t="s">
        <v>1020</v>
      </c>
      <c r="AH31" t="s">
        <v>1021</v>
      </c>
      <c r="AI31" s="13">
        <v>51314678.196807861</v>
      </c>
      <c r="AJ31" s="13">
        <v>54219088.98274719</v>
      </c>
      <c r="AN31" t="s">
        <v>1099</v>
      </c>
      <c r="AO31" t="s">
        <v>1100</v>
      </c>
      <c r="AQ31" t="s">
        <v>117</v>
      </c>
      <c r="AR31" t="s">
        <v>118</v>
      </c>
      <c r="AS31" s="13">
        <v>15085047.359240104</v>
      </c>
      <c r="AT31" s="13">
        <v>22881467.945614081</v>
      </c>
      <c r="AU31" s="13">
        <v>15938861.039773094</v>
      </c>
      <c r="AV31" s="13">
        <v>24176559.031335838</v>
      </c>
      <c r="AZ31" t="s">
        <v>119</v>
      </c>
      <c r="BA31" t="s">
        <v>120</v>
      </c>
      <c r="BB31">
        <v>2213358.7371768202</v>
      </c>
    </row>
    <row r="32" spans="1:54" x14ac:dyDescent="0.25">
      <c r="A32" t="s">
        <v>119</v>
      </c>
      <c r="B32" t="s">
        <v>120</v>
      </c>
      <c r="C32" s="13">
        <f t="shared" si="0"/>
        <v>4181686</v>
      </c>
      <c r="D32" s="13"/>
      <c r="F32" t="s">
        <v>119</v>
      </c>
      <c r="G32" t="s">
        <v>120</v>
      </c>
      <c r="H32" s="13">
        <v>4181686</v>
      </c>
      <c r="I32" s="13">
        <v>4181686</v>
      </c>
      <c r="K32" t="s">
        <v>143</v>
      </c>
      <c r="L32" t="s">
        <v>144</v>
      </c>
      <c r="M32">
        <v>1</v>
      </c>
      <c r="N32" t="s">
        <v>1051</v>
      </c>
      <c r="Q32" t="s">
        <v>1296</v>
      </c>
      <c r="R32" s="13">
        <v>1755225</v>
      </c>
      <c r="S32" s="13">
        <v>1755225</v>
      </c>
      <c r="U32" t="s">
        <v>121</v>
      </c>
      <c r="V32" t="s">
        <v>122</v>
      </c>
      <c r="W32" s="13">
        <v>9978112.373682199</v>
      </c>
      <c r="X32" s="13"/>
      <c r="Z32" t="s">
        <v>119</v>
      </c>
      <c r="AA32" t="s">
        <v>120</v>
      </c>
      <c r="AB32" s="13">
        <v>1551062</v>
      </c>
      <c r="AD32" t="s">
        <v>117</v>
      </c>
      <c r="AE32" t="s">
        <v>118</v>
      </c>
      <c r="AF32" t="str">
        <f>AE32&amp;COUNTIF(AE$4:AE32,AE32)</f>
        <v>County Durham1</v>
      </c>
      <c r="AG32" t="s">
        <v>1023</v>
      </c>
      <c r="AH32" t="s">
        <v>1024</v>
      </c>
      <c r="AI32" s="13">
        <v>53084280.116567731</v>
      </c>
      <c r="AJ32" s="13">
        <v>56088850.371165462</v>
      </c>
      <c r="AN32" t="s">
        <v>1104</v>
      </c>
      <c r="AO32" t="s">
        <v>1105</v>
      </c>
      <c r="AQ32" t="s">
        <v>119</v>
      </c>
      <c r="AR32" t="s">
        <v>120</v>
      </c>
      <c r="AS32" s="13">
        <v>8638205.6240754426</v>
      </c>
      <c r="AT32" s="13">
        <v>11136308.260966951</v>
      </c>
      <c r="AU32" s="13">
        <v>9127128.0623981133</v>
      </c>
      <c r="AV32" s="13">
        <v>11766623.308537681</v>
      </c>
      <c r="AZ32" t="s">
        <v>121</v>
      </c>
      <c r="BA32" t="s">
        <v>122</v>
      </c>
      <c r="BB32">
        <v>1398915.84148459</v>
      </c>
    </row>
    <row r="33" spans="1:54" x14ac:dyDescent="0.25">
      <c r="A33" t="s">
        <v>121</v>
      </c>
      <c r="B33" t="s">
        <v>122</v>
      </c>
      <c r="C33" s="13">
        <f t="shared" si="0"/>
        <v>2992679</v>
      </c>
      <c r="D33" s="13"/>
      <c r="F33" t="s">
        <v>121</v>
      </c>
      <c r="G33" t="s">
        <v>122</v>
      </c>
      <c r="H33" s="13">
        <v>2992679</v>
      </c>
      <c r="I33" s="13">
        <v>2992679</v>
      </c>
      <c r="K33" t="s">
        <v>143</v>
      </c>
      <c r="L33" t="s">
        <v>144</v>
      </c>
      <c r="M33">
        <v>2</v>
      </c>
      <c r="N33" t="s">
        <v>1297</v>
      </c>
      <c r="Q33" t="s">
        <v>1298</v>
      </c>
      <c r="R33" s="13">
        <v>2056655</v>
      </c>
      <c r="S33" s="13">
        <v>2056655</v>
      </c>
      <c r="U33" t="s">
        <v>123</v>
      </c>
      <c r="V33" t="s">
        <v>124</v>
      </c>
      <c r="W33" s="13">
        <v>14616407.377542201</v>
      </c>
      <c r="X33" s="13"/>
      <c r="Z33" t="s">
        <v>121</v>
      </c>
      <c r="AA33" t="s">
        <v>122</v>
      </c>
      <c r="AB33" s="13">
        <v>1401339</v>
      </c>
      <c r="AD33" t="s">
        <v>119</v>
      </c>
      <c r="AE33" t="s">
        <v>120</v>
      </c>
      <c r="AF33" t="str">
        <f>AE33&amp;COUNTIF(AE$4:AE33,AE33)</f>
        <v>Coventry1</v>
      </c>
      <c r="AG33" t="s">
        <v>1026</v>
      </c>
      <c r="AH33" t="s">
        <v>1027</v>
      </c>
      <c r="AI33" s="13">
        <v>30579809.681636102</v>
      </c>
      <c r="AJ33" s="13">
        <v>32310626.909616705</v>
      </c>
      <c r="AN33" t="s">
        <v>1057</v>
      </c>
      <c r="AO33" t="s">
        <v>1058</v>
      </c>
      <c r="AQ33" t="s">
        <v>121</v>
      </c>
      <c r="AR33" t="s">
        <v>122</v>
      </c>
      <c r="AS33" s="13">
        <v>8809448.1268669385</v>
      </c>
      <c r="AT33" s="13">
        <v>11848453.132982647</v>
      </c>
      <c r="AU33" s="13">
        <v>9308062.8908476066</v>
      </c>
      <c r="AV33" s="13">
        <v>12519075.580309466</v>
      </c>
      <c r="AZ33" t="s">
        <v>123</v>
      </c>
      <c r="BA33" t="s">
        <v>124</v>
      </c>
      <c r="BB33">
        <v>2049197.5897131099</v>
      </c>
    </row>
    <row r="34" spans="1:54" x14ac:dyDescent="0.25">
      <c r="A34" t="s">
        <v>1031</v>
      </c>
      <c r="B34" t="s">
        <v>1248</v>
      </c>
      <c r="C34" s="13">
        <f t="shared" si="0"/>
        <v>7130520</v>
      </c>
      <c r="D34" s="13"/>
      <c r="F34" t="s">
        <v>125</v>
      </c>
      <c r="G34" t="s">
        <v>126</v>
      </c>
      <c r="H34" s="13">
        <v>1063345</v>
      </c>
      <c r="I34" s="13">
        <v>1063345</v>
      </c>
      <c r="K34" t="s">
        <v>143</v>
      </c>
      <c r="L34" t="s">
        <v>144</v>
      </c>
      <c r="M34">
        <v>3</v>
      </c>
      <c r="N34" t="s">
        <v>1299</v>
      </c>
      <c r="Q34" t="s">
        <v>1300</v>
      </c>
      <c r="R34" s="13">
        <v>1225885</v>
      </c>
      <c r="S34" s="13">
        <v>1225885</v>
      </c>
      <c r="U34" t="s">
        <v>125</v>
      </c>
      <c r="V34" t="s">
        <v>126</v>
      </c>
      <c r="W34" s="13">
        <v>4488136.62264603</v>
      </c>
      <c r="X34" s="13"/>
      <c r="Z34" t="s">
        <v>1031</v>
      </c>
      <c r="AA34" t="s">
        <v>1248</v>
      </c>
      <c r="AB34" s="13">
        <v>2507222</v>
      </c>
      <c r="AD34" t="s">
        <v>121</v>
      </c>
      <c r="AE34" t="s">
        <v>122</v>
      </c>
      <c r="AF34" t="str">
        <f>AE34&amp;COUNTIF(AE$4:AE34,AE34)</f>
        <v>Croydon1</v>
      </c>
      <c r="AG34" t="s">
        <v>1029</v>
      </c>
      <c r="AH34" t="s">
        <v>1030</v>
      </c>
      <c r="AI34" s="13">
        <v>31000446.615010176</v>
      </c>
      <c r="AJ34" s="13">
        <v>32755071.89341975</v>
      </c>
      <c r="AN34" t="s">
        <v>1116</v>
      </c>
      <c r="AO34" t="s">
        <v>1117</v>
      </c>
      <c r="AQ34" t="s">
        <v>123</v>
      </c>
      <c r="AR34" t="s">
        <v>124</v>
      </c>
      <c r="AS34" s="13">
        <v>8890066.3181786686</v>
      </c>
      <c r="AT34" s="13">
        <v>18730960.098192003</v>
      </c>
      <c r="AU34" s="13">
        <v>9393244.0717875808</v>
      </c>
      <c r="AV34" s="13">
        <v>19791132.439749669</v>
      </c>
      <c r="AZ34" t="s">
        <v>125</v>
      </c>
      <c r="BA34" t="s">
        <v>126</v>
      </c>
      <c r="BB34">
        <v>629229.77663858107</v>
      </c>
    </row>
    <row r="35" spans="1:54" x14ac:dyDescent="0.25">
      <c r="A35" t="s">
        <v>125</v>
      </c>
      <c r="B35" t="s">
        <v>126</v>
      </c>
      <c r="C35" s="13">
        <f t="shared" si="0"/>
        <v>1063345</v>
      </c>
      <c r="D35" s="13"/>
      <c r="F35" t="s">
        <v>127</v>
      </c>
      <c r="G35" t="s">
        <v>128</v>
      </c>
      <c r="H35" s="13">
        <v>2323304</v>
      </c>
      <c r="I35" s="13">
        <v>2323304</v>
      </c>
      <c r="K35" t="s">
        <v>143</v>
      </c>
      <c r="L35" t="s">
        <v>144</v>
      </c>
      <c r="M35">
        <v>4</v>
      </c>
      <c r="N35" t="s">
        <v>1301</v>
      </c>
      <c r="Q35" t="s">
        <v>1302</v>
      </c>
      <c r="R35" s="13">
        <v>1844806</v>
      </c>
      <c r="S35" s="13">
        <v>1844806</v>
      </c>
      <c r="U35" t="s">
        <v>127</v>
      </c>
      <c r="V35" t="s">
        <v>128</v>
      </c>
      <c r="W35" s="13">
        <v>12045013.940490501</v>
      </c>
      <c r="X35" s="13"/>
      <c r="Z35" t="s">
        <v>125</v>
      </c>
      <c r="AA35" t="s">
        <v>126</v>
      </c>
      <c r="AB35" s="13">
        <v>501171.99999999994</v>
      </c>
      <c r="AD35" t="s">
        <v>123</v>
      </c>
      <c r="AE35" t="s">
        <v>124</v>
      </c>
      <c r="AF35" t="str">
        <f>AE35&amp;COUNTIF(AE$4:AE35,AE35)</f>
        <v>Cumberland1</v>
      </c>
      <c r="AG35" t="s">
        <v>978</v>
      </c>
      <c r="AH35" t="s">
        <v>979</v>
      </c>
      <c r="AI35" s="13">
        <v>845724.32242187206</v>
      </c>
      <c r="AJ35" s="13">
        <v>893592.31907095015</v>
      </c>
      <c r="AN35" t="s">
        <v>960</v>
      </c>
      <c r="AO35" t="s">
        <v>961</v>
      </c>
      <c r="AQ35" t="s">
        <v>125</v>
      </c>
      <c r="AR35" t="s">
        <v>126</v>
      </c>
      <c r="AS35" s="13">
        <v>2742784.3762860578</v>
      </c>
      <c r="AT35" s="13">
        <v>3094966.623871495</v>
      </c>
      <c r="AU35" s="13">
        <v>2898025.9719838486</v>
      </c>
      <c r="AV35" s="13">
        <v>3270141.7347826217</v>
      </c>
      <c r="AZ35" t="s">
        <v>127</v>
      </c>
      <c r="BA35" t="s">
        <v>128</v>
      </c>
      <c r="BB35">
        <v>1688692.2276699902</v>
      </c>
    </row>
    <row r="36" spans="1:54" x14ac:dyDescent="0.25">
      <c r="A36" t="s">
        <v>127</v>
      </c>
      <c r="B36" t="s">
        <v>128</v>
      </c>
      <c r="C36" s="13">
        <f t="shared" si="0"/>
        <v>2323304</v>
      </c>
      <c r="D36" s="13"/>
      <c r="F36" t="s">
        <v>133</v>
      </c>
      <c r="G36" t="s">
        <v>134</v>
      </c>
      <c r="H36" s="13">
        <v>2782137</v>
      </c>
      <c r="I36" s="13">
        <v>2782137</v>
      </c>
      <c r="K36" t="s">
        <v>143</v>
      </c>
      <c r="L36" t="s">
        <v>144</v>
      </c>
      <c r="M36">
        <v>5</v>
      </c>
      <c r="N36" t="s">
        <v>1303</v>
      </c>
      <c r="Q36" t="s">
        <v>1304</v>
      </c>
      <c r="R36" s="13">
        <v>1241041</v>
      </c>
      <c r="S36" s="13">
        <v>1241041</v>
      </c>
      <c r="U36" t="s">
        <v>129</v>
      </c>
      <c r="V36" t="s">
        <v>130</v>
      </c>
      <c r="W36" s="13">
        <v>35732659.324216202</v>
      </c>
      <c r="X36" s="13"/>
      <c r="Z36" t="s">
        <v>127</v>
      </c>
      <c r="AA36" t="s">
        <v>128</v>
      </c>
      <c r="AB36" s="13">
        <v>1148569</v>
      </c>
      <c r="AD36" t="s">
        <v>123</v>
      </c>
      <c r="AE36" t="s">
        <v>124</v>
      </c>
      <c r="AF36" t="str">
        <f>AE36&amp;COUNTIF(AE$4:AE36,AE36)</f>
        <v>Cumberland2</v>
      </c>
      <c r="AG36" t="s">
        <v>1023</v>
      </c>
      <c r="AH36" t="s">
        <v>1024</v>
      </c>
      <c r="AI36" s="13">
        <v>26517012.52173236</v>
      </c>
      <c r="AJ36" s="13">
        <v>28017875.430462409</v>
      </c>
      <c r="AN36" t="s">
        <v>1023</v>
      </c>
      <c r="AO36" t="s">
        <v>1024</v>
      </c>
      <c r="AQ36" t="s">
        <v>127</v>
      </c>
      <c r="AR36" t="s">
        <v>128</v>
      </c>
      <c r="AS36" s="13">
        <v>6401055.9157064632</v>
      </c>
      <c r="AT36" s="13">
        <v>13553416.308279919</v>
      </c>
      <c r="AU36" s="13">
        <v>6763355.6805354487</v>
      </c>
      <c r="AV36" s="13">
        <v>14320539.671328561</v>
      </c>
      <c r="AZ36" t="s">
        <v>129</v>
      </c>
      <c r="BA36" t="s">
        <v>130</v>
      </c>
      <c r="BB36">
        <v>5009663.2824923499</v>
      </c>
    </row>
    <row r="37" spans="1:54" x14ac:dyDescent="0.25">
      <c r="A37" t="s">
        <v>129</v>
      </c>
      <c r="B37" t="s">
        <v>130</v>
      </c>
      <c r="C37" s="13">
        <f t="shared" si="0"/>
        <v>7898005</v>
      </c>
      <c r="D37" s="13"/>
      <c r="F37" t="s">
        <v>135</v>
      </c>
      <c r="G37" t="s">
        <v>136</v>
      </c>
      <c r="H37" s="13">
        <v>4152450</v>
      </c>
      <c r="I37" s="13">
        <v>4152450</v>
      </c>
      <c r="K37" t="s">
        <v>147</v>
      </c>
      <c r="L37" t="s">
        <v>148</v>
      </c>
      <c r="M37">
        <v>1</v>
      </c>
      <c r="N37" t="s">
        <v>1053</v>
      </c>
      <c r="Q37" t="s">
        <v>1305</v>
      </c>
      <c r="R37" s="13">
        <v>1438660</v>
      </c>
      <c r="S37" s="13">
        <v>1438660</v>
      </c>
      <c r="U37" t="s">
        <v>131</v>
      </c>
      <c r="V37" t="s">
        <v>132</v>
      </c>
      <c r="W37" s="13">
        <v>29126835.938809901</v>
      </c>
      <c r="X37" s="13"/>
      <c r="Z37" t="s">
        <v>129</v>
      </c>
      <c r="AA37" t="s">
        <v>130</v>
      </c>
      <c r="AB37" s="13">
        <v>3627306</v>
      </c>
      <c r="AD37" t="s">
        <v>125</v>
      </c>
      <c r="AE37" t="s">
        <v>126</v>
      </c>
      <c r="AF37" t="str">
        <f>AE37&amp;COUNTIF(AE$4:AE37,AE37)</f>
        <v>Darlington1</v>
      </c>
      <c r="AG37" t="s">
        <v>1023</v>
      </c>
      <c r="AH37" t="s">
        <v>1024</v>
      </c>
      <c r="AI37" s="13">
        <v>9651858.7520736046</v>
      </c>
      <c r="AJ37" s="13">
        <v>10198153.95744097</v>
      </c>
      <c r="AN37" t="s">
        <v>957</v>
      </c>
      <c r="AO37" t="s">
        <v>958</v>
      </c>
      <c r="AQ37" t="s">
        <v>129</v>
      </c>
      <c r="AR37" t="s">
        <v>130</v>
      </c>
      <c r="AS37" s="13">
        <v>19755171.544772137</v>
      </c>
      <c r="AT37" s="13">
        <v>39720647.245957278</v>
      </c>
      <c r="AU37" s="13">
        <v>20873314.25420624</v>
      </c>
      <c r="AV37" s="13">
        <v>41968835.880078457</v>
      </c>
      <c r="AZ37" t="s">
        <v>131</v>
      </c>
      <c r="BA37" t="s">
        <v>132</v>
      </c>
      <c r="BB37">
        <v>4083537.1141533498</v>
      </c>
    </row>
    <row r="38" spans="1:54" x14ac:dyDescent="0.25">
      <c r="A38" t="s">
        <v>131</v>
      </c>
      <c r="B38" t="s">
        <v>132</v>
      </c>
      <c r="C38" s="13">
        <f t="shared" si="0"/>
        <v>8245373</v>
      </c>
      <c r="D38" s="13"/>
      <c r="F38" t="s">
        <v>137</v>
      </c>
      <c r="G38" t="s">
        <v>138</v>
      </c>
      <c r="H38" s="13">
        <v>6444209</v>
      </c>
      <c r="I38" s="13">
        <v>6444209</v>
      </c>
      <c r="K38" t="s">
        <v>147</v>
      </c>
      <c r="L38" t="s">
        <v>148</v>
      </c>
      <c r="M38">
        <v>2</v>
      </c>
      <c r="N38" t="s">
        <v>1056</v>
      </c>
      <c r="Q38" t="s">
        <v>1306</v>
      </c>
      <c r="R38" s="13">
        <v>1056441</v>
      </c>
      <c r="S38" s="13">
        <v>1056441</v>
      </c>
      <c r="U38" t="s">
        <v>133</v>
      </c>
      <c r="V38" t="s">
        <v>134</v>
      </c>
      <c r="W38" s="13">
        <v>16310383.993204301</v>
      </c>
      <c r="X38" s="13"/>
      <c r="Z38" t="s">
        <v>131</v>
      </c>
      <c r="AA38" t="s">
        <v>132</v>
      </c>
      <c r="AB38" s="13">
        <v>3575532</v>
      </c>
      <c r="AD38" t="s">
        <v>127</v>
      </c>
      <c r="AE38" t="s">
        <v>128</v>
      </c>
      <c r="AF38" t="str">
        <f>AE38&amp;COUNTIF(AE$4:AE38,AE38)</f>
        <v>Derby1</v>
      </c>
      <c r="AG38" t="s">
        <v>1036</v>
      </c>
      <c r="AH38" t="s">
        <v>1037</v>
      </c>
      <c r="AI38" s="13">
        <v>21787335.954230253</v>
      </c>
      <c r="AJ38" s="13">
        <v>23020499.169239689</v>
      </c>
      <c r="AN38" t="s">
        <v>994</v>
      </c>
      <c r="AO38" t="s">
        <v>995</v>
      </c>
      <c r="AQ38" t="s">
        <v>131</v>
      </c>
      <c r="AR38" t="s">
        <v>132</v>
      </c>
      <c r="AS38" s="13">
        <v>19906162.563308179</v>
      </c>
      <c r="AT38" s="13">
        <v>26781653.774866946</v>
      </c>
      <c r="AU38" s="13">
        <v>21032851.364391424</v>
      </c>
      <c r="AV38" s="13">
        <v>28297495.378524415</v>
      </c>
      <c r="AZ38" t="s">
        <v>133</v>
      </c>
      <c r="BA38" t="s">
        <v>134</v>
      </c>
      <c r="BB38">
        <v>2286690.4775467296</v>
      </c>
    </row>
    <row r="39" spans="1:54" x14ac:dyDescent="0.25">
      <c r="A39" t="s">
        <v>133</v>
      </c>
      <c r="B39" t="s">
        <v>134</v>
      </c>
      <c r="C39" s="13">
        <f t="shared" si="0"/>
        <v>2782137</v>
      </c>
      <c r="D39" s="13"/>
      <c r="F39" t="s">
        <v>139</v>
      </c>
      <c r="G39" t="s">
        <v>140</v>
      </c>
      <c r="H39" s="13">
        <v>3724468</v>
      </c>
      <c r="I39" s="13">
        <v>3724468</v>
      </c>
      <c r="K39" t="s">
        <v>147</v>
      </c>
      <c r="L39" t="s">
        <v>148</v>
      </c>
      <c r="M39">
        <v>3</v>
      </c>
      <c r="N39" t="s">
        <v>1059</v>
      </c>
      <c r="Q39" t="s">
        <v>1307</v>
      </c>
      <c r="R39" s="13">
        <v>420142</v>
      </c>
      <c r="S39" s="13">
        <v>420142</v>
      </c>
      <c r="U39" t="s">
        <v>135</v>
      </c>
      <c r="V39" t="s">
        <v>136</v>
      </c>
      <c r="W39" s="13">
        <v>12450566.255470499</v>
      </c>
      <c r="X39" s="13"/>
      <c r="Z39" t="s">
        <v>133</v>
      </c>
      <c r="AA39" t="s">
        <v>134</v>
      </c>
      <c r="AB39" s="13">
        <v>1509880</v>
      </c>
      <c r="AD39" t="s">
        <v>129</v>
      </c>
      <c r="AE39" t="s">
        <v>130</v>
      </c>
      <c r="AF39" t="str">
        <f>AE39&amp;COUNTIF(AE$4:AE39,AE39)</f>
        <v>Derbyshire1</v>
      </c>
      <c r="AG39" t="s">
        <v>1036</v>
      </c>
      <c r="AH39" t="s">
        <v>1037</v>
      </c>
      <c r="AI39" s="13">
        <v>70152435.32524544</v>
      </c>
      <c r="AJ39" s="13">
        <v>74123063.164654329</v>
      </c>
      <c r="AN39" t="s">
        <v>1121</v>
      </c>
      <c r="AO39" t="s">
        <v>1122</v>
      </c>
      <c r="AQ39" t="s">
        <v>133</v>
      </c>
      <c r="AR39" t="s">
        <v>134</v>
      </c>
      <c r="AS39" s="13">
        <v>8239857.3167870836</v>
      </c>
      <c r="AT39" s="13">
        <v>9573771.2891893685</v>
      </c>
      <c r="AU39" s="13">
        <v>8706233.2409172319</v>
      </c>
      <c r="AV39" s="13">
        <v>10115646.744157488</v>
      </c>
      <c r="AZ39" t="s">
        <v>135</v>
      </c>
      <c r="BA39" t="s">
        <v>136</v>
      </c>
      <c r="BB39">
        <v>1745550.03170442</v>
      </c>
    </row>
    <row r="40" spans="1:54" x14ac:dyDescent="0.25">
      <c r="A40" t="s">
        <v>135</v>
      </c>
      <c r="B40" t="s">
        <v>136</v>
      </c>
      <c r="C40" s="13">
        <f t="shared" si="0"/>
        <v>4152450</v>
      </c>
      <c r="D40" s="13"/>
      <c r="F40" t="s">
        <v>141</v>
      </c>
      <c r="G40" t="s">
        <v>142</v>
      </c>
      <c r="H40" s="13">
        <v>3086212</v>
      </c>
      <c r="I40" s="13">
        <v>3086212</v>
      </c>
      <c r="K40" t="s">
        <v>147</v>
      </c>
      <c r="L40" t="s">
        <v>148</v>
      </c>
      <c r="M40">
        <v>4</v>
      </c>
      <c r="N40" t="s">
        <v>1308</v>
      </c>
      <c r="Q40" t="s">
        <v>1309</v>
      </c>
      <c r="R40" s="13">
        <v>831407</v>
      </c>
      <c r="S40" s="13">
        <v>831407</v>
      </c>
      <c r="U40" t="s">
        <v>137</v>
      </c>
      <c r="V40" t="s">
        <v>138</v>
      </c>
      <c r="W40" s="13">
        <v>16627704.245999599</v>
      </c>
      <c r="X40" s="13"/>
      <c r="Z40" t="s">
        <v>135</v>
      </c>
      <c r="AA40" t="s">
        <v>136</v>
      </c>
      <c r="AB40" s="13">
        <v>1708771</v>
      </c>
      <c r="AD40" t="s">
        <v>131</v>
      </c>
      <c r="AE40" t="s">
        <v>132</v>
      </c>
      <c r="AF40" t="str">
        <f>AE40&amp;COUNTIF(AE$4:AE40,AE40)</f>
        <v>Devon1</v>
      </c>
      <c r="AG40" t="s">
        <v>1040</v>
      </c>
      <c r="AH40" t="s">
        <v>1041</v>
      </c>
      <c r="AI40" s="13">
        <v>68241097.347114578</v>
      </c>
      <c r="AJ40" s="13">
        <v>72103543.456961274</v>
      </c>
      <c r="AN40" t="s">
        <v>1130</v>
      </c>
      <c r="AO40" t="s">
        <v>1131</v>
      </c>
      <c r="AQ40" t="s">
        <v>135</v>
      </c>
      <c r="AR40" t="s">
        <v>136</v>
      </c>
      <c r="AS40" s="13">
        <v>9376915.6231583804</v>
      </c>
      <c r="AT40" s="13">
        <v>13168805.968666377</v>
      </c>
      <c r="AU40" s="13">
        <v>9907649.0474291444</v>
      </c>
      <c r="AV40" s="13">
        <v>13914160.386492893</v>
      </c>
      <c r="AZ40" t="s">
        <v>137</v>
      </c>
      <c r="BA40" t="s">
        <v>138</v>
      </c>
      <c r="BB40">
        <v>2331178.2836402003</v>
      </c>
    </row>
    <row r="41" spans="1:54" x14ac:dyDescent="0.25">
      <c r="A41" t="s">
        <v>137</v>
      </c>
      <c r="B41" t="s">
        <v>138</v>
      </c>
      <c r="C41" s="13">
        <f t="shared" si="0"/>
        <v>6444209</v>
      </c>
      <c r="D41" s="13"/>
      <c r="F41" t="s">
        <v>145</v>
      </c>
      <c r="G41" t="s">
        <v>146</v>
      </c>
      <c r="H41" s="13">
        <v>3735926</v>
      </c>
      <c r="I41" s="13">
        <v>3735926</v>
      </c>
      <c r="K41" t="s">
        <v>147</v>
      </c>
      <c r="L41" t="s">
        <v>148</v>
      </c>
      <c r="M41">
        <v>5</v>
      </c>
      <c r="N41" t="s">
        <v>1310</v>
      </c>
      <c r="Q41" t="s">
        <v>1311</v>
      </c>
      <c r="R41" s="13">
        <v>1101613</v>
      </c>
      <c r="S41" s="13">
        <v>1101613</v>
      </c>
      <c r="U41" t="s">
        <v>117</v>
      </c>
      <c r="V41" t="s">
        <v>118</v>
      </c>
      <c r="W41" s="13">
        <v>30866855.491903197</v>
      </c>
      <c r="X41" s="13"/>
      <c r="Z41" t="s">
        <v>137</v>
      </c>
      <c r="AA41" t="s">
        <v>138</v>
      </c>
      <c r="AB41" s="13">
        <v>1561621</v>
      </c>
      <c r="AD41" t="s">
        <v>133</v>
      </c>
      <c r="AE41" t="s">
        <v>134</v>
      </c>
      <c r="AF41" t="str">
        <f>AE41&amp;COUNTIF(AE$4:AE41,AE41)</f>
        <v>Doncaster1</v>
      </c>
      <c r="AG41" t="s">
        <v>963</v>
      </c>
      <c r="AH41" t="s">
        <v>964</v>
      </c>
      <c r="AI41" s="13">
        <v>28996056.208809104</v>
      </c>
      <c r="AJ41" s="13">
        <v>30637232.990227699</v>
      </c>
      <c r="AN41" t="s">
        <v>1151</v>
      </c>
      <c r="AO41" t="s">
        <v>1152</v>
      </c>
      <c r="AQ41" t="s">
        <v>137</v>
      </c>
      <c r="AR41" t="s">
        <v>138</v>
      </c>
      <c r="AS41" s="13">
        <v>8077337.8394658491</v>
      </c>
      <c r="AT41" s="13">
        <v>17879723.473055664</v>
      </c>
      <c r="AU41" s="13">
        <v>8534515.161179617</v>
      </c>
      <c r="AV41" s="13">
        <v>18891715.821630616</v>
      </c>
      <c r="AZ41" t="s">
        <v>117</v>
      </c>
      <c r="BA41" t="s">
        <v>118</v>
      </c>
      <c r="BB41">
        <v>4327485.1502303295</v>
      </c>
    </row>
    <row r="42" spans="1:54" x14ac:dyDescent="0.25">
      <c r="A42" t="s">
        <v>139</v>
      </c>
      <c r="B42" t="s">
        <v>140</v>
      </c>
      <c r="C42" s="13">
        <f t="shared" si="0"/>
        <v>3724468</v>
      </c>
      <c r="D42" s="13"/>
      <c r="F42" t="s">
        <v>149</v>
      </c>
      <c r="G42" t="s">
        <v>150</v>
      </c>
      <c r="H42" s="13">
        <v>2111149</v>
      </c>
      <c r="I42" s="13">
        <v>2111149</v>
      </c>
      <c r="K42" t="s">
        <v>147</v>
      </c>
      <c r="L42" t="s">
        <v>148</v>
      </c>
      <c r="M42">
        <v>6</v>
      </c>
      <c r="N42" t="s">
        <v>1312</v>
      </c>
      <c r="Q42" t="s">
        <v>1313</v>
      </c>
      <c r="R42" s="13">
        <v>1452105</v>
      </c>
      <c r="S42" s="13">
        <v>1452105</v>
      </c>
      <c r="U42" t="s">
        <v>139</v>
      </c>
      <c r="V42" t="s">
        <v>140</v>
      </c>
      <c r="W42" s="13">
        <v>12679522.276737699</v>
      </c>
      <c r="X42" s="13"/>
      <c r="Z42" t="s">
        <v>139</v>
      </c>
      <c r="AA42" t="s">
        <v>140</v>
      </c>
      <c r="AB42" s="13">
        <v>1417568</v>
      </c>
      <c r="AD42" t="s">
        <v>135</v>
      </c>
      <c r="AE42" t="s">
        <v>136</v>
      </c>
      <c r="AF42" t="str">
        <f>AE42&amp;COUNTIF(AE$4:AE42,AE42)</f>
        <v>Dorset1</v>
      </c>
      <c r="AG42" t="s">
        <v>985</v>
      </c>
      <c r="AH42" t="s">
        <v>986</v>
      </c>
      <c r="AI42" s="13">
        <v>33167356.63311176</v>
      </c>
      <c r="AJ42" s="13">
        <v>35044629.018545888</v>
      </c>
      <c r="AN42" t="s">
        <v>1156</v>
      </c>
      <c r="AO42" t="s">
        <v>1157</v>
      </c>
      <c r="AQ42" t="s">
        <v>139</v>
      </c>
      <c r="AR42" t="s">
        <v>140</v>
      </c>
      <c r="AS42" s="13">
        <v>8642456.5778750442</v>
      </c>
      <c r="AT42" s="13">
        <v>10585942.94603228</v>
      </c>
      <c r="AU42" s="13">
        <v>9131619.6201827712</v>
      </c>
      <c r="AV42" s="13">
        <v>11185107.316777708</v>
      </c>
      <c r="AZ42" t="s">
        <v>139</v>
      </c>
      <c r="BA42" t="s">
        <v>140</v>
      </c>
      <c r="BB42">
        <v>1777649.30992048</v>
      </c>
    </row>
    <row r="43" spans="1:54" x14ac:dyDescent="0.25">
      <c r="A43" t="s">
        <v>141</v>
      </c>
      <c r="B43" t="s">
        <v>142</v>
      </c>
      <c r="C43" s="13">
        <f t="shared" si="0"/>
        <v>3086212</v>
      </c>
      <c r="D43" s="13"/>
      <c r="F43" t="s">
        <v>153</v>
      </c>
      <c r="G43" t="s">
        <v>154</v>
      </c>
      <c r="H43" s="13">
        <v>2856842</v>
      </c>
      <c r="I43" s="13">
        <v>2856842</v>
      </c>
      <c r="K43" t="s">
        <v>147</v>
      </c>
      <c r="L43" t="s">
        <v>148</v>
      </c>
      <c r="M43">
        <v>7</v>
      </c>
      <c r="N43" t="s">
        <v>1314</v>
      </c>
      <c r="Q43" t="s">
        <v>1315</v>
      </c>
      <c r="R43" s="13">
        <v>971213</v>
      </c>
      <c r="S43" s="13">
        <v>971213</v>
      </c>
      <c r="U43" t="s">
        <v>141</v>
      </c>
      <c r="V43" t="s">
        <v>142</v>
      </c>
      <c r="W43" s="13">
        <v>11621175.025474599</v>
      </c>
      <c r="X43" s="13"/>
      <c r="Z43" t="s">
        <v>141</v>
      </c>
      <c r="AA43" t="s">
        <v>142</v>
      </c>
      <c r="AB43" s="13">
        <v>1445968</v>
      </c>
      <c r="AD43" t="s">
        <v>137</v>
      </c>
      <c r="AE43" t="s">
        <v>138</v>
      </c>
      <c r="AF43" t="str">
        <f>AE43&amp;COUNTIF(AE$4:AE43,AE43)</f>
        <v>Dudley1</v>
      </c>
      <c r="AG43" t="s">
        <v>1045</v>
      </c>
      <c r="AH43" t="s">
        <v>1046</v>
      </c>
      <c r="AI43" s="13">
        <v>28424150.46446706</v>
      </c>
      <c r="AJ43" s="13">
        <v>30032957.380755894</v>
      </c>
      <c r="AN43" t="s">
        <v>972</v>
      </c>
      <c r="AO43" t="s">
        <v>973</v>
      </c>
      <c r="AQ43" t="s">
        <v>141</v>
      </c>
      <c r="AR43" t="s">
        <v>142</v>
      </c>
      <c r="AS43" s="13">
        <v>7726240.7932975246</v>
      </c>
      <c r="AT43" s="13">
        <v>9031179.6410723273</v>
      </c>
      <c r="AU43" s="13">
        <v>8163546.0221981648</v>
      </c>
      <c r="AV43" s="13">
        <v>9542344.4087570217</v>
      </c>
      <c r="AZ43" t="s">
        <v>141</v>
      </c>
      <c r="BA43" t="s">
        <v>142</v>
      </c>
      <c r="BB43">
        <v>1629270.6707413301</v>
      </c>
    </row>
    <row r="44" spans="1:54" x14ac:dyDescent="0.25">
      <c r="A44" t="s">
        <v>143</v>
      </c>
      <c r="B44" t="s">
        <v>144</v>
      </c>
      <c r="C44" s="13">
        <f t="shared" si="0"/>
        <v>8123612</v>
      </c>
      <c r="D44" s="13"/>
      <c r="F44" t="s">
        <v>155</v>
      </c>
      <c r="G44" t="s">
        <v>156</v>
      </c>
      <c r="H44" s="13">
        <v>1730686</v>
      </c>
      <c r="I44" s="13">
        <v>1730686</v>
      </c>
      <c r="K44" t="s">
        <v>147</v>
      </c>
      <c r="L44" t="s">
        <v>148</v>
      </c>
      <c r="M44">
        <v>8</v>
      </c>
      <c r="N44" t="s">
        <v>1316</v>
      </c>
      <c r="Q44" t="s">
        <v>1317</v>
      </c>
      <c r="R44" s="13">
        <v>905627</v>
      </c>
      <c r="S44" s="13">
        <v>905627</v>
      </c>
      <c r="U44" t="s">
        <v>143</v>
      </c>
      <c r="V44" t="s">
        <v>144</v>
      </c>
      <c r="W44" s="13">
        <v>21776611.407235101</v>
      </c>
      <c r="X44" s="13"/>
      <c r="Z44" t="s">
        <v>143</v>
      </c>
      <c r="AA44" t="s">
        <v>144</v>
      </c>
      <c r="AB44" s="13">
        <v>2585651</v>
      </c>
      <c r="AD44" t="s">
        <v>139</v>
      </c>
      <c r="AE44" t="s">
        <v>140</v>
      </c>
      <c r="AF44" t="str">
        <f>AE44&amp;COUNTIF(AE$4:AE44,AE44)</f>
        <v>Ealing1</v>
      </c>
      <c r="AG44" t="s">
        <v>994</v>
      </c>
      <c r="AH44" t="s">
        <v>995</v>
      </c>
      <c r="AI44" s="13">
        <v>30412804.569306545</v>
      </c>
      <c r="AJ44" s="13">
        <v>32134169.307929292</v>
      </c>
      <c r="AN44" t="s">
        <v>1029</v>
      </c>
      <c r="AO44" t="s">
        <v>1030</v>
      </c>
      <c r="AQ44" t="s">
        <v>143</v>
      </c>
      <c r="AR44" t="s">
        <v>144</v>
      </c>
      <c r="AS44" s="13">
        <v>14100154.704167699</v>
      </c>
      <c r="AT44" s="13">
        <v>24694953.201298926</v>
      </c>
      <c r="AU44" s="13">
        <v>14898223.460423591</v>
      </c>
      <c r="AV44" s="13">
        <v>26092687.552492447</v>
      </c>
      <c r="AZ44" t="s">
        <v>143</v>
      </c>
      <c r="BA44" t="s">
        <v>144</v>
      </c>
      <c r="BB44">
        <v>3053047.0624669301</v>
      </c>
    </row>
    <row r="45" spans="1:54" x14ac:dyDescent="0.25">
      <c r="A45" t="s">
        <v>145</v>
      </c>
      <c r="B45" t="s">
        <v>146</v>
      </c>
      <c r="C45" s="13">
        <f t="shared" si="0"/>
        <v>3735926</v>
      </c>
      <c r="D45" s="13"/>
      <c r="F45" t="s">
        <v>157</v>
      </c>
      <c r="G45" t="s">
        <v>158</v>
      </c>
      <c r="H45" s="13">
        <v>1994703</v>
      </c>
      <c r="I45" s="13">
        <v>1994703</v>
      </c>
      <c r="K45" t="s">
        <v>147</v>
      </c>
      <c r="L45" t="s">
        <v>148</v>
      </c>
      <c r="M45">
        <v>9</v>
      </c>
      <c r="N45" t="s">
        <v>1318</v>
      </c>
      <c r="Q45" t="s">
        <v>1319</v>
      </c>
      <c r="R45" s="13">
        <v>612132</v>
      </c>
      <c r="S45" s="13">
        <v>612132</v>
      </c>
      <c r="U45" t="s">
        <v>145</v>
      </c>
      <c r="V45" t="s">
        <v>146</v>
      </c>
      <c r="W45" s="13">
        <v>11726013.5617925</v>
      </c>
      <c r="X45" s="13"/>
      <c r="Z45" t="s">
        <v>145</v>
      </c>
      <c r="AA45" t="s">
        <v>146</v>
      </c>
      <c r="AB45" s="13">
        <v>1298636</v>
      </c>
      <c r="AD45" t="s">
        <v>141</v>
      </c>
      <c r="AE45" t="s">
        <v>142</v>
      </c>
      <c r="AF45" t="str">
        <f>AE45&amp;COUNTIF(AE$4:AE45,AE45)</f>
        <v>East Riding of Yorkshire1</v>
      </c>
      <c r="AG45" t="s">
        <v>1049</v>
      </c>
      <c r="AH45" t="s">
        <v>1050</v>
      </c>
      <c r="AI45" s="13">
        <v>27265469.497164045</v>
      </c>
      <c r="AJ45" s="13">
        <v>28808695.070703529</v>
      </c>
      <c r="AN45" t="s">
        <v>963</v>
      </c>
      <c r="AO45" t="s">
        <v>964</v>
      </c>
      <c r="AQ45" t="s">
        <v>145</v>
      </c>
      <c r="AR45" t="s">
        <v>146</v>
      </c>
      <c r="AS45" s="13">
        <v>7478770.0423118351</v>
      </c>
      <c r="AT45" s="13">
        <v>11422630.447128238</v>
      </c>
      <c r="AU45" s="13">
        <v>7902068.4267066848</v>
      </c>
      <c r="AV45" s="13">
        <v>12069151.330435697</v>
      </c>
      <c r="AZ45" t="s">
        <v>145</v>
      </c>
      <c r="BA45" t="s">
        <v>146</v>
      </c>
      <c r="BB45">
        <v>1643968.8705371101</v>
      </c>
    </row>
    <row r="46" spans="1:54" x14ac:dyDescent="0.25">
      <c r="A46" t="s">
        <v>147</v>
      </c>
      <c r="B46" t="s">
        <v>148</v>
      </c>
      <c r="C46" s="13">
        <f t="shared" si="0"/>
        <v>11885446</v>
      </c>
      <c r="D46" s="13"/>
      <c r="F46" t="s">
        <v>159</v>
      </c>
      <c r="G46" t="s">
        <v>160</v>
      </c>
      <c r="H46" s="13">
        <v>1495597</v>
      </c>
      <c r="I46" s="13">
        <v>1495597</v>
      </c>
      <c r="K46" t="s">
        <v>147</v>
      </c>
      <c r="L46" t="s">
        <v>148</v>
      </c>
      <c r="M46">
        <v>10</v>
      </c>
      <c r="N46" t="s">
        <v>1320</v>
      </c>
      <c r="Q46" t="s">
        <v>1321</v>
      </c>
      <c r="R46" s="13">
        <v>540059</v>
      </c>
      <c r="S46" s="13">
        <v>540059</v>
      </c>
      <c r="U46" t="s">
        <v>147</v>
      </c>
      <c r="V46" t="s">
        <v>148</v>
      </c>
      <c r="W46" s="13">
        <v>46380576.484518498</v>
      </c>
      <c r="X46" s="13"/>
      <c r="Z46" t="s">
        <v>147</v>
      </c>
      <c r="AA46" t="s">
        <v>148</v>
      </c>
      <c r="AB46" s="13">
        <v>5919494</v>
      </c>
      <c r="AD46" t="s">
        <v>143</v>
      </c>
      <c r="AE46" t="s">
        <v>144</v>
      </c>
      <c r="AF46" t="str">
        <f>AE46&amp;COUNTIF(AE$4:AE46,AE46)</f>
        <v>East Sussex1</v>
      </c>
      <c r="AG46" t="s">
        <v>997</v>
      </c>
      <c r="AH46" t="s">
        <v>998</v>
      </c>
      <c r="AI46" s="13">
        <v>49618443.257022277</v>
      </c>
      <c r="AJ46" s="13">
        <v>52426847.145369738</v>
      </c>
      <c r="AN46" t="s">
        <v>1165</v>
      </c>
      <c r="AO46" t="s">
        <v>1322</v>
      </c>
      <c r="AQ46" t="s">
        <v>147</v>
      </c>
      <c r="AR46" t="s">
        <v>148</v>
      </c>
      <c r="AS46" s="13">
        <v>34375665.997116335</v>
      </c>
      <c r="AT46" s="13">
        <v>48146770.946774445</v>
      </c>
      <c r="AU46" s="13">
        <v>36321328.692553118</v>
      </c>
      <c r="AV46" s="13">
        <v>50871878.182361878</v>
      </c>
      <c r="AZ46" t="s">
        <v>147</v>
      </c>
      <c r="BA46" t="s">
        <v>148</v>
      </c>
      <c r="BB46">
        <v>6502484.7136931401</v>
      </c>
    </row>
    <row r="47" spans="1:54" x14ac:dyDescent="0.25">
      <c r="A47" t="s">
        <v>149</v>
      </c>
      <c r="B47" t="s">
        <v>150</v>
      </c>
      <c r="C47" s="13">
        <f t="shared" si="0"/>
        <v>2111149</v>
      </c>
      <c r="D47" s="13"/>
      <c r="F47" t="s">
        <v>163</v>
      </c>
      <c r="G47" t="s">
        <v>164</v>
      </c>
      <c r="H47" s="13">
        <v>2678851</v>
      </c>
      <c r="I47" s="13">
        <v>2678851</v>
      </c>
      <c r="K47" t="s">
        <v>147</v>
      </c>
      <c r="L47" t="s">
        <v>148</v>
      </c>
      <c r="M47">
        <v>11</v>
      </c>
      <c r="N47" t="s">
        <v>1323</v>
      </c>
      <c r="Q47" t="s">
        <v>1324</v>
      </c>
      <c r="R47" s="13">
        <v>2320471</v>
      </c>
      <c r="S47" s="13">
        <v>2320471</v>
      </c>
      <c r="U47" t="s">
        <v>149</v>
      </c>
      <c r="V47" t="s">
        <v>150</v>
      </c>
      <c r="W47" s="13">
        <v>11386636.0886073</v>
      </c>
      <c r="X47" s="13"/>
      <c r="Z47" t="s">
        <v>149</v>
      </c>
      <c r="AA47" t="s">
        <v>150</v>
      </c>
      <c r="AB47" s="13">
        <v>1133285</v>
      </c>
      <c r="AD47" t="s">
        <v>145</v>
      </c>
      <c r="AE47" t="s">
        <v>146</v>
      </c>
      <c r="AF47" t="str">
        <f>AE47&amp;COUNTIF(AE$4:AE47,AE47)</f>
        <v>Enfield1</v>
      </c>
      <c r="AG47" t="s">
        <v>960</v>
      </c>
      <c r="AH47" t="s">
        <v>961</v>
      </c>
      <c r="AI47" s="13">
        <v>26317790.937729005</v>
      </c>
      <c r="AJ47" s="13">
        <v>27807377.904804468</v>
      </c>
      <c r="AN47" t="s">
        <v>1060</v>
      </c>
      <c r="AO47" t="s">
        <v>1061</v>
      </c>
      <c r="AQ47" t="s">
        <v>149</v>
      </c>
      <c r="AR47" t="s">
        <v>150</v>
      </c>
      <c r="AS47" s="13">
        <v>5508215.1490098918</v>
      </c>
      <c r="AT47" s="13">
        <v>7771400.3028104259</v>
      </c>
      <c r="AU47" s="13">
        <v>5819980.1264438517</v>
      </c>
      <c r="AV47" s="13">
        <v>8211261.5599494958</v>
      </c>
      <c r="AZ47" t="s">
        <v>149</v>
      </c>
      <c r="BA47" t="s">
        <v>150</v>
      </c>
      <c r="BB47">
        <v>1596388.6764380799</v>
      </c>
    </row>
    <row r="48" spans="1:54" x14ac:dyDescent="0.25">
      <c r="A48" t="s">
        <v>151</v>
      </c>
      <c r="B48" t="s">
        <v>152</v>
      </c>
      <c r="C48" s="13">
        <f t="shared" si="0"/>
        <v>6842353</v>
      </c>
      <c r="D48" s="13"/>
      <c r="F48" t="s">
        <v>165</v>
      </c>
      <c r="G48" t="s">
        <v>166</v>
      </c>
      <c r="H48" s="13">
        <v>1721553</v>
      </c>
      <c r="I48" s="13">
        <v>1721553</v>
      </c>
      <c r="K48" t="s">
        <v>147</v>
      </c>
      <c r="L48" t="s">
        <v>148</v>
      </c>
      <c r="M48">
        <v>12</v>
      </c>
      <c r="N48" t="s">
        <v>1325</v>
      </c>
      <c r="Q48" t="s">
        <v>1326</v>
      </c>
      <c r="R48" s="13">
        <v>235576</v>
      </c>
      <c r="S48" s="13">
        <v>235576</v>
      </c>
      <c r="U48" t="s">
        <v>151</v>
      </c>
      <c r="V48" t="s">
        <v>152</v>
      </c>
      <c r="W48" s="13">
        <v>20024674.9709104</v>
      </c>
      <c r="X48" s="13"/>
      <c r="Z48" t="s">
        <v>151</v>
      </c>
      <c r="AA48" t="s">
        <v>152</v>
      </c>
      <c r="AB48" s="13">
        <v>2529984</v>
      </c>
      <c r="AD48" t="s">
        <v>147</v>
      </c>
      <c r="AE48" t="s">
        <v>148</v>
      </c>
      <c r="AF48" t="str">
        <f>AE48&amp;COUNTIF(AE$4:AE48,AE48)</f>
        <v>Essex1</v>
      </c>
      <c r="AG48" t="s">
        <v>1057</v>
      </c>
      <c r="AH48" t="s">
        <v>1058</v>
      </c>
      <c r="AI48" s="13">
        <v>67923540.925942913</v>
      </c>
      <c r="AJ48" s="13">
        <v>71768013.342351273</v>
      </c>
      <c r="AN48" t="s">
        <v>1175</v>
      </c>
      <c r="AO48" t="s">
        <v>1176</v>
      </c>
      <c r="AQ48" t="s">
        <v>151</v>
      </c>
      <c r="AR48" t="s">
        <v>152</v>
      </c>
      <c r="AS48" s="13">
        <v>14100944.830663174</v>
      </c>
      <c r="AT48" s="13">
        <v>14123641.611834306</v>
      </c>
      <c r="AU48" s="13">
        <v>14899058.30807871</v>
      </c>
      <c r="AV48" s="13">
        <v>14923039.727064129</v>
      </c>
      <c r="AZ48" t="s">
        <v>151</v>
      </c>
      <c r="BA48" t="s">
        <v>152</v>
      </c>
      <c r="BB48">
        <v>2807428.2978884801</v>
      </c>
    </row>
    <row r="49" spans="1:54" x14ac:dyDescent="0.25">
      <c r="A49" t="s">
        <v>153</v>
      </c>
      <c r="B49" t="s">
        <v>154</v>
      </c>
      <c r="C49" s="13">
        <f t="shared" si="0"/>
        <v>2856842</v>
      </c>
      <c r="D49" s="13"/>
      <c r="F49" t="s">
        <v>167</v>
      </c>
      <c r="G49" t="s">
        <v>168</v>
      </c>
      <c r="H49" s="13">
        <v>1221874</v>
      </c>
      <c r="I49" s="13">
        <v>1221874</v>
      </c>
      <c r="K49" t="s">
        <v>151</v>
      </c>
      <c r="L49" t="s">
        <v>152</v>
      </c>
      <c r="M49">
        <v>1</v>
      </c>
      <c r="N49" t="s">
        <v>1063</v>
      </c>
      <c r="Q49" t="s">
        <v>1327</v>
      </c>
      <c r="R49" s="13">
        <v>1024524</v>
      </c>
      <c r="S49" s="13">
        <v>1024524</v>
      </c>
      <c r="U49" t="s">
        <v>153</v>
      </c>
      <c r="V49" t="s">
        <v>154</v>
      </c>
      <c r="W49" s="13">
        <v>15434166.0512354</v>
      </c>
      <c r="X49" s="13"/>
      <c r="Z49" t="s">
        <v>153</v>
      </c>
      <c r="AA49" t="s">
        <v>154</v>
      </c>
      <c r="AB49" s="13">
        <v>1330277</v>
      </c>
      <c r="AD49" t="s">
        <v>147</v>
      </c>
      <c r="AE49" t="s">
        <v>148</v>
      </c>
      <c r="AF49" t="str">
        <f>AE49&amp;COUNTIF(AE$4:AE49,AE49)</f>
        <v>Essex2</v>
      </c>
      <c r="AG49" t="s">
        <v>1060</v>
      </c>
      <c r="AH49" t="s">
        <v>1061</v>
      </c>
      <c r="AI49" s="13">
        <v>27828159.835832454</v>
      </c>
      <c r="AJ49" s="13">
        <v>29403233.682540573</v>
      </c>
      <c r="AN49" t="s">
        <v>997</v>
      </c>
      <c r="AO49" t="s">
        <v>998</v>
      </c>
      <c r="AQ49" t="s">
        <v>153</v>
      </c>
      <c r="AR49" t="s">
        <v>154</v>
      </c>
      <c r="AS49" s="13">
        <v>7153181.5091308784</v>
      </c>
      <c r="AT49" s="13">
        <v>13611912.769236198</v>
      </c>
      <c r="AU49" s="13">
        <v>7558051.5825476861</v>
      </c>
      <c r="AV49" s="13">
        <v>14382347.031974966</v>
      </c>
      <c r="AZ49" t="s">
        <v>153</v>
      </c>
      <c r="BA49" t="s">
        <v>154</v>
      </c>
      <c r="BB49">
        <v>2163846.0843680799</v>
      </c>
    </row>
    <row r="50" spans="1:54" x14ac:dyDescent="0.25">
      <c r="A50" t="s">
        <v>155</v>
      </c>
      <c r="B50" t="s">
        <v>156</v>
      </c>
      <c r="C50" s="13">
        <f t="shared" si="0"/>
        <v>1730686</v>
      </c>
      <c r="D50" s="13"/>
      <c r="F50" t="s">
        <v>169</v>
      </c>
      <c r="G50" t="s">
        <v>170</v>
      </c>
      <c r="H50" s="13">
        <v>2056802</v>
      </c>
      <c r="I50" s="13">
        <v>2056802</v>
      </c>
      <c r="K50" t="s">
        <v>151</v>
      </c>
      <c r="L50" t="s">
        <v>152</v>
      </c>
      <c r="M50">
        <v>2</v>
      </c>
      <c r="N50" t="s">
        <v>1328</v>
      </c>
      <c r="Q50" t="s">
        <v>1329</v>
      </c>
      <c r="R50" s="13">
        <v>1327875</v>
      </c>
      <c r="S50" s="13">
        <v>1327875</v>
      </c>
      <c r="U50" t="s">
        <v>155</v>
      </c>
      <c r="V50" t="s">
        <v>156</v>
      </c>
      <c r="W50" s="13">
        <v>16636745.008836498</v>
      </c>
      <c r="X50" s="13"/>
      <c r="Z50" t="s">
        <v>155</v>
      </c>
      <c r="AA50" t="s">
        <v>156</v>
      </c>
      <c r="AB50" s="13">
        <v>1405003</v>
      </c>
      <c r="AD50" t="s">
        <v>147</v>
      </c>
      <c r="AE50" t="s">
        <v>148</v>
      </c>
      <c r="AF50" t="str">
        <f>AE50&amp;COUNTIF(AE$4:AE50,AE50)</f>
        <v>Essex3</v>
      </c>
      <c r="AG50" t="s">
        <v>1054</v>
      </c>
      <c r="AH50" t="s">
        <v>1055</v>
      </c>
      <c r="AI50" s="13">
        <v>25216268.890372723</v>
      </c>
      <c r="AJ50" s="13">
        <v>26643509.709567823</v>
      </c>
      <c r="AN50" t="s">
        <v>991</v>
      </c>
      <c r="AO50" t="s">
        <v>992</v>
      </c>
      <c r="AQ50" t="s">
        <v>155</v>
      </c>
      <c r="AR50" t="s">
        <v>156</v>
      </c>
      <c r="AS50" s="13">
        <v>7345893.2739803959</v>
      </c>
      <c r="AT50" s="13">
        <v>7154783.455834697</v>
      </c>
      <c r="AU50" s="13">
        <v>7761670.8332876861</v>
      </c>
      <c r="AV50" s="13">
        <v>7559744.1994349407</v>
      </c>
      <c r="AZ50" t="s">
        <v>155</v>
      </c>
      <c r="BA50" t="s">
        <v>156</v>
      </c>
      <c r="BB50">
        <v>2332445.7845339598</v>
      </c>
    </row>
    <row r="51" spans="1:54" x14ac:dyDescent="0.25">
      <c r="A51" t="s">
        <v>157</v>
      </c>
      <c r="B51" t="s">
        <v>158</v>
      </c>
      <c r="C51" s="13">
        <f t="shared" si="0"/>
        <v>1994703</v>
      </c>
      <c r="D51" s="13"/>
      <c r="F51" t="s">
        <v>171</v>
      </c>
      <c r="G51" t="s">
        <v>172</v>
      </c>
      <c r="H51" s="13">
        <v>2268653</v>
      </c>
      <c r="I51" s="13">
        <v>2268653</v>
      </c>
      <c r="K51" t="s">
        <v>151</v>
      </c>
      <c r="L51" t="s">
        <v>152</v>
      </c>
      <c r="M51">
        <v>3</v>
      </c>
      <c r="N51" t="s">
        <v>1330</v>
      </c>
      <c r="Q51" t="s">
        <v>1331</v>
      </c>
      <c r="R51" s="13">
        <v>998217</v>
      </c>
      <c r="S51" s="13">
        <v>998217</v>
      </c>
      <c r="U51" t="s">
        <v>157</v>
      </c>
      <c r="V51" t="s">
        <v>158</v>
      </c>
      <c r="W51" s="13">
        <v>6982074.2548763296</v>
      </c>
      <c r="X51" s="13"/>
      <c r="Z51" t="s">
        <v>157</v>
      </c>
      <c r="AA51" t="s">
        <v>158</v>
      </c>
      <c r="AB51" s="13">
        <v>639132</v>
      </c>
      <c r="AD51" t="s">
        <v>149</v>
      </c>
      <c r="AE51" t="s">
        <v>150</v>
      </c>
      <c r="AF51" t="str">
        <f>AE51&amp;COUNTIF(AE$4:AE51,AE51)</f>
        <v>Gateshead1</v>
      </c>
      <c r="AG51" t="s">
        <v>1023</v>
      </c>
      <c r="AH51" t="s">
        <v>1024</v>
      </c>
      <c r="AI51" s="13">
        <v>19775247.936721347</v>
      </c>
      <c r="AJ51" s="13">
        <v>20894526.969939776</v>
      </c>
      <c r="AQ51" t="s">
        <v>157</v>
      </c>
      <c r="AR51" t="s">
        <v>158</v>
      </c>
      <c r="AS51" s="13">
        <v>3626639.1766542173</v>
      </c>
      <c r="AT51" s="13">
        <v>6414045.4053931553</v>
      </c>
      <c r="AU51" s="13">
        <v>3831906.9540528459</v>
      </c>
      <c r="AV51" s="13">
        <v>6777080.3753384082</v>
      </c>
      <c r="AZ51" t="s">
        <v>157</v>
      </c>
      <c r="BA51" t="s">
        <v>158</v>
      </c>
      <c r="BB51">
        <v>978875.95526886696</v>
      </c>
    </row>
    <row r="52" spans="1:54" x14ac:dyDescent="0.25">
      <c r="A52" t="s">
        <v>159</v>
      </c>
      <c r="B52" t="s">
        <v>160</v>
      </c>
      <c r="C52" s="13">
        <f t="shared" si="0"/>
        <v>1495597</v>
      </c>
      <c r="D52" s="13"/>
      <c r="F52" t="s">
        <v>175</v>
      </c>
      <c r="G52" t="s">
        <v>176</v>
      </c>
      <c r="H52" s="13">
        <v>5111058</v>
      </c>
      <c r="I52" s="13">
        <v>5111058</v>
      </c>
      <c r="K52" t="s">
        <v>151</v>
      </c>
      <c r="L52" t="s">
        <v>152</v>
      </c>
      <c r="M52">
        <v>4</v>
      </c>
      <c r="N52" t="s">
        <v>1332</v>
      </c>
      <c r="Q52" t="s">
        <v>1333</v>
      </c>
      <c r="R52" s="13">
        <v>1276921</v>
      </c>
      <c r="S52" s="13">
        <v>1276921</v>
      </c>
      <c r="U52" t="s">
        <v>159</v>
      </c>
      <c r="V52" t="s">
        <v>160</v>
      </c>
      <c r="W52" s="13">
        <v>10027236.184277</v>
      </c>
      <c r="X52" s="13"/>
      <c r="Z52" t="s">
        <v>159</v>
      </c>
      <c r="AA52" t="s">
        <v>160</v>
      </c>
      <c r="AB52" s="13">
        <v>918381</v>
      </c>
      <c r="AD52" t="s">
        <v>151</v>
      </c>
      <c r="AE52" t="s">
        <v>152</v>
      </c>
      <c r="AF52" t="str">
        <f>AE52&amp;COUNTIF(AE$4:AE52,AE52)</f>
        <v>Gloucestershire1</v>
      </c>
      <c r="AG52" t="s">
        <v>1064</v>
      </c>
      <c r="AH52" t="s">
        <v>1065</v>
      </c>
      <c r="AI52" s="13">
        <v>49621226.012546293</v>
      </c>
      <c r="AJ52" s="13">
        <v>52429787.404856414</v>
      </c>
      <c r="AQ52" t="s">
        <v>159</v>
      </c>
      <c r="AR52" t="s">
        <v>160</v>
      </c>
      <c r="AS52" s="13">
        <v>4877500.6740305889</v>
      </c>
      <c r="AT52" s="13">
        <v>7445823.6579203373</v>
      </c>
      <c r="AU52" s="13">
        <v>5153567.2121807206</v>
      </c>
      <c r="AV52" s="13">
        <v>7867257.2769586286</v>
      </c>
      <c r="AZ52" t="s">
        <v>159</v>
      </c>
      <c r="BA52" t="s">
        <v>1334</v>
      </c>
      <c r="BB52">
        <v>1405802.92335555</v>
      </c>
    </row>
    <row r="53" spans="1:54" x14ac:dyDescent="0.25">
      <c r="A53" t="s">
        <v>161</v>
      </c>
      <c r="B53" t="s">
        <v>162</v>
      </c>
      <c r="C53" s="13">
        <f t="shared" si="0"/>
        <v>14252433</v>
      </c>
      <c r="D53" s="13"/>
      <c r="F53" t="s">
        <v>177</v>
      </c>
      <c r="G53" t="s">
        <v>178</v>
      </c>
      <c r="H53" s="13">
        <v>2999580</v>
      </c>
      <c r="I53" s="13">
        <v>2999580</v>
      </c>
      <c r="K53" t="s">
        <v>151</v>
      </c>
      <c r="L53" t="s">
        <v>152</v>
      </c>
      <c r="M53">
        <v>5</v>
      </c>
      <c r="N53" t="s">
        <v>1335</v>
      </c>
      <c r="Q53" t="s">
        <v>1336</v>
      </c>
      <c r="R53" s="13">
        <v>825663</v>
      </c>
      <c r="S53" s="13">
        <v>825663</v>
      </c>
      <c r="U53" t="s">
        <v>161</v>
      </c>
      <c r="V53" t="s">
        <v>162</v>
      </c>
      <c r="W53" s="13">
        <v>31279425.1333545</v>
      </c>
      <c r="X53" s="13"/>
      <c r="Z53" t="s">
        <v>161</v>
      </c>
      <c r="AA53" t="s">
        <v>162</v>
      </c>
      <c r="AB53" s="13">
        <v>4754497</v>
      </c>
      <c r="AD53" t="s">
        <v>153</v>
      </c>
      <c r="AE53" t="s">
        <v>154</v>
      </c>
      <c r="AF53" t="str">
        <f>AE53&amp;COUNTIF(AE$4:AE53,AE53)</f>
        <v>Greenwich1</v>
      </c>
      <c r="AG53" t="s">
        <v>972</v>
      </c>
      <c r="AH53" t="s">
        <v>973</v>
      </c>
      <c r="AI53" s="13">
        <v>25172044.938775189</v>
      </c>
      <c r="AJ53" s="13">
        <v>26596782.682309866</v>
      </c>
      <c r="AQ53" t="s">
        <v>161</v>
      </c>
      <c r="AR53" t="s">
        <v>162</v>
      </c>
      <c r="AS53" s="13">
        <v>29404751.179145709</v>
      </c>
      <c r="AT53" s="13">
        <v>35427045.126884639</v>
      </c>
      <c r="AU53" s="13">
        <v>31069060.095885355</v>
      </c>
      <c r="AV53" s="13">
        <v>37432215.881066307</v>
      </c>
      <c r="AZ53" t="s">
        <v>161</v>
      </c>
      <c r="BA53" t="s">
        <v>162</v>
      </c>
      <c r="BB53">
        <v>4385326.7725259503</v>
      </c>
    </row>
    <row r="54" spans="1:54" x14ac:dyDescent="0.25">
      <c r="A54" t="s">
        <v>163</v>
      </c>
      <c r="B54" t="s">
        <v>164</v>
      </c>
      <c r="C54" s="13">
        <f t="shared" si="0"/>
        <v>2678851</v>
      </c>
      <c r="D54" s="13"/>
      <c r="F54" t="s">
        <v>179</v>
      </c>
      <c r="G54" t="s">
        <v>180</v>
      </c>
      <c r="H54" s="13">
        <v>2272039</v>
      </c>
      <c r="I54" s="13">
        <v>2272039</v>
      </c>
      <c r="K54" t="s">
        <v>151</v>
      </c>
      <c r="L54" t="s">
        <v>152</v>
      </c>
      <c r="M54">
        <v>6</v>
      </c>
      <c r="N54" t="s">
        <v>1337</v>
      </c>
      <c r="Q54" t="s">
        <v>1338</v>
      </c>
      <c r="R54" s="13">
        <v>1389153</v>
      </c>
      <c r="S54" s="13">
        <v>1389153</v>
      </c>
      <c r="U54" t="s">
        <v>163</v>
      </c>
      <c r="V54" t="s">
        <v>164</v>
      </c>
      <c r="W54" s="13">
        <v>9806398.8245965801</v>
      </c>
      <c r="X54" s="13"/>
      <c r="Z54" t="s">
        <v>163</v>
      </c>
      <c r="AA54" t="s">
        <v>164</v>
      </c>
      <c r="AB54" s="13">
        <v>1148202</v>
      </c>
      <c r="AD54" t="s">
        <v>155</v>
      </c>
      <c r="AE54" t="s">
        <v>156</v>
      </c>
      <c r="AF54" t="str">
        <f>AE54&amp;COUNTIF(AE$4:AE54,AE54)</f>
        <v>Hackney1</v>
      </c>
      <c r="AG54" t="s">
        <v>957</v>
      </c>
      <c r="AH54" t="s">
        <v>958</v>
      </c>
      <c r="AI54" s="13">
        <v>25789836.757396657</v>
      </c>
      <c r="AJ54" s="13">
        <v>27249541.517865304</v>
      </c>
      <c r="AQ54" t="s">
        <v>163</v>
      </c>
      <c r="AR54" t="s">
        <v>164</v>
      </c>
      <c r="AS54" s="13">
        <v>6668873.2383167818</v>
      </c>
      <c r="AT54" s="13">
        <v>7708259.0214999067</v>
      </c>
      <c r="AU54" s="13">
        <v>7046331.4636055119</v>
      </c>
      <c r="AV54" s="13">
        <v>8144546.4821168017</v>
      </c>
      <c r="AZ54" t="s">
        <v>163</v>
      </c>
      <c r="BA54" t="s">
        <v>164</v>
      </c>
      <c r="BB54">
        <v>1374841.8688715999</v>
      </c>
    </row>
    <row r="55" spans="1:54" x14ac:dyDescent="0.25">
      <c r="A55" t="s">
        <v>165</v>
      </c>
      <c r="B55" t="s">
        <v>166</v>
      </c>
      <c r="C55" s="13">
        <f t="shared" si="0"/>
        <v>1721553</v>
      </c>
      <c r="D55" s="13"/>
      <c r="F55" t="s">
        <v>1339</v>
      </c>
      <c r="G55" t="s">
        <v>1340</v>
      </c>
      <c r="H55" s="13">
        <v>29344</v>
      </c>
      <c r="I55" s="13">
        <v>29344</v>
      </c>
      <c r="K55" t="s">
        <v>161</v>
      </c>
      <c r="L55" t="s">
        <v>162</v>
      </c>
      <c r="M55">
        <v>1</v>
      </c>
      <c r="N55" t="s">
        <v>1070</v>
      </c>
      <c r="Q55" t="s">
        <v>1341</v>
      </c>
      <c r="R55" s="13">
        <v>1562597</v>
      </c>
      <c r="S55" s="13">
        <v>1562597</v>
      </c>
      <c r="U55" t="s">
        <v>165</v>
      </c>
      <c r="V55" t="s">
        <v>166</v>
      </c>
      <c r="W55" s="13">
        <v>6663537.0057157297</v>
      </c>
      <c r="X55" s="13"/>
      <c r="Z55" t="s">
        <v>165</v>
      </c>
      <c r="AA55" t="s">
        <v>166</v>
      </c>
      <c r="AB55" s="13">
        <v>969828</v>
      </c>
      <c r="AD55" t="s">
        <v>157</v>
      </c>
      <c r="AE55" t="s">
        <v>158</v>
      </c>
      <c r="AF55" t="str">
        <f>AE55&amp;COUNTIF(AE$4:AE55,AE55)</f>
        <v>Halton1</v>
      </c>
      <c r="AG55" t="s">
        <v>1015</v>
      </c>
      <c r="AH55" t="s">
        <v>1016</v>
      </c>
      <c r="AI55" s="13">
        <v>12762141.208976671</v>
      </c>
      <c r="AJ55" s="13">
        <v>13484478.401404751</v>
      </c>
      <c r="AQ55" t="s">
        <v>165</v>
      </c>
      <c r="AR55" t="s">
        <v>166</v>
      </c>
      <c r="AS55" s="13">
        <v>5421361.5190945305</v>
      </c>
      <c r="AT55" s="13">
        <v>7527722.6151176393</v>
      </c>
      <c r="AU55" s="13">
        <v>5728210.5810752809</v>
      </c>
      <c r="AV55" s="13">
        <v>7953791.7151332982</v>
      </c>
      <c r="AZ55" t="s">
        <v>165</v>
      </c>
      <c r="BA55" t="s">
        <v>166</v>
      </c>
      <c r="BB55">
        <v>934217.52817708498</v>
      </c>
    </row>
    <row r="56" spans="1:54" x14ac:dyDescent="0.25">
      <c r="A56" t="s">
        <v>167</v>
      </c>
      <c r="B56" t="s">
        <v>168</v>
      </c>
      <c r="C56" s="13">
        <f t="shared" si="0"/>
        <v>1221874</v>
      </c>
      <c r="D56" s="13"/>
      <c r="F56" t="s">
        <v>181</v>
      </c>
      <c r="G56" t="s">
        <v>182</v>
      </c>
      <c r="H56" s="13">
        <v>1939775</v>
      </c>
      <c r="I56" s="13">
        <v>1939775</v>
      </c>
      <c r="K56" t="s">
        <v>161</v>
      </c>
      <c r="L56" t="s">
        <v>162</v>
      </c>
      <c r="M56">
        <v>2</v>
      </c>
      <c r="N56" t="s">
        <v>1071</v>
      </c>
      <c r="Q56" t="s">
        <v>1342</v>
      </c>
      <c r="R56" s="13">
        <v>1690421</v>
      </c>
      <c r="S56" s="13">
        <v>1690421</v>
      </c>
      <c r="U56" t="s">
        <v>167</v>
      </c>
      <c r="V56" t="s">
        <v>168</v>
      </c>
      <c r="W56" s="13">
        <v>5358232.2824065704</v>
      </c>
      <c r="X56" s="13"/>
      <c r="Z56" t="s">
        <v>167</v>
      </c>
      <c r="AA56" t="s">
        <v>168</v>
      </c>
      <c r="AB56" s="13">
        <v>501123</v>
      </c>
      <c r="AD56" t="s">
        <v>159</v>
      </c>
      <c r="AE56" t="s">
        <v>160</v>
      </c>
      <c r="AF56" t="str">
        <f>AE56&amp;COUNTIF(AE$4:AE56,AE56)</f>
        <v>Hammersmith and Fulham1</v>
      </c>
      <c r="AG56" t="s">
        <v>994</v>
      </c>
      <c r="AH56" t="s">
        <v>995</v>
      </c>
      <c r="AI56" s="13">
        <v>17163923.139116202</v>
      </c>
      <c r="AJ56" s="13">
        <v>18135401.18879018</v>
      </c>
      <c r="AQ56" t="s">
        <v>167</v>
      </c>
      <c r="AR56" t="s">
        <v>168</v>
      </c>
      <c r="AS56" s="13">
        <v>2426986.747063952</v>
      </c>
      <c r="AT56" s="13">
        <v>7070919.057498049</v>
      </c>
      <c r="AU56" s="13">
        <v>2564354.1969477716</v>
      </c>
      <c r="AV56" s="13">
        <v>7471133.0761524383</v>
      </c>
      <c r="AZ56" t="s">
        <v>167</v>
      </c>
      <c r="BA56" t="s">
        <v>168</v>
      </c>
      <c r="BB56">
        <v>751215.835370132</v>
      </c>
    </row>
    <row r="57" spans="1:54" x14ac:dyDescent="0.25">
      <c r="A57" t="s">
        <v>169</v>
      </c>
      <c r="B57" t="s">
        <v>170</v>
      </c>
      <c r="C57" s="13">
        <f t="shared" si="0"/>
        <v>2056802</v>
      </c>
      <c r="D57" s="13"/>
      <c r="F57" t="s">
        <v>183</v>
      </c>
      <c r="G57" t="s">
        <v>184</v>
      </c>
      <c r="H57" s="13">
        <v>959824</v>
      </c>
      <c r="I57" s="13">
        <v>959824</v>
      </c>
      <c r="K57" t="s">
        <v>161</v>
      </c>
      <c r="L57" t="s">
        <v>162</v>
      </c>
      <c r="M57">
        <v>3</v>
      </c>
      <c r="N57" t="s">
        <v>1343</v>
      </c>
      <c r="Q57" t="s">
        <v>1344</v>
      </c>
      <c r="R57" s="13">
        <v>1319760</v>
      </c>
      <c r="S57" s="13">
        <v>1319760</v>
      </c>
      <c r="U57" t="s">
        <v>169</v>
      </c>
      <c r="V57" t="s">
        <v>170</v>
      </c>
      <c r="W57" s="13">
        <v>6824956.1353337001</v>
      </c>
      <c r="X57" s="13"/>
      <c r="Z57" t="s">
        <v>169</v>
      </c>
      <c r="AA57" t="s">
        <v>170</v>
      </c>
      <c r="AB57" s="13">
        <v>1005683.0000000001</v>
      </c>
      <c r="AD57" t="s">
        <v>161</v>
      </c>
      <c r="AE57" t="s">
        <v>162</v>
      </c>
      <c r="AF57" t="str">
        <f>AE57&amp;COUNTIF(AE$4:AE57,AE57)</f>
        <v>Hampshire1</v>
      </c>
      <c r="AG57" t="s">
        <v>988</v>
      </c>
      <c r="AH57" t="s">
        <v>989</v>
      </c>
      <c r="AI57" s="13">
        <v>12489434.313620724</v>
      </c>
      <c r="AJ57" s="13">
        <v>13196336.295771657</v>
      </c>
      <c r="AQ57" t="s">
        <v>169</v>
      </c>
      <c r="AR57" t="s">
        <v>170</v>
      </c>
      <c r="AS57" s="13">
        <v>6470985.5088961693</v>
      </c>
      <c r="AT57" s="13">
        <v>8578369.3815804701</v>
      </c>
      <c r="AU57" s="13">
        <v>6837243.2886996921</v>
      </c>
      <c r="AV57" s="13">
        <v>9063905.0885779243</v>
      </c>
      <c r="AZ57" t="s">
        <v>169</v>
      </c>
      <c r="BA57" t="s">
        <v>170</v>
      </c>
      <c r="BB57">
        <v>956848.23918579496</v>
      </c>
    </row>
    <row r="58" spans="1:54" x14ac:dyDescent="0.25">
      <c r="A58" t="s">
        <v>171</v>
      </c>
      <c r="B58" t="s">
        <v>172</v>
      </c>
      <c r="C58" s="13">
        <f t="shared" si="0"/>
        <v>2268653</v>
      </c>
      <c r="D58" s="13"/>
      <c r="F58" t="s">
        <v>187</v>
      </c>
      <c r="G58" t="s">
        <v>188</v>
      </c>
      <c r="H58" s="13">
        <v>2874271</v>
      </c>
      <c r="I58" s="13">
        <v>2874271</v>
      </c>
      <c r="K58" t="s">
        <v>161</v>
      </c>
      <c r="L58" t="s">
        <v>162</v>
      </c>
      <c r="M58">
        <v>4</v>
      </c>
      <c r="N58" t="s">
        <v>1345</v>
      </c>
      <c r="Q58" t="s">
        <v>1346</v>
      </c>
      <c r="R58" s="13">
        <v>858974</v>
      </c>
      <c r="S58" s="13">
        <v>858974</v>
      </c>
      <c r="U58" t="s">
        <v>171</v>
      </c>
      <c r="V58" t="s">
        <v>172</v>
      </c>
      <c r="W58" s="13">
        <v>6782841.18865282</v>
      </c>
      <c r="X58" s="13"/>
      <c r="Z58" t="s">
        <v>171</v>
      </c>
      <c r="AA58" t="s">
        <v>172</v>
      </c>
      <c r="AB58" s="13">
        <v>880614</v>
      </c>
      <c r="AD58" t="s">
        <v>161</v>
      </c>
      <c r="AE58" t="s">
        <v>162</v>
      </c>
      <c r="AF58" t="str">
        <f>AE58&amp;COUNTIF(AE$4:AE58,AE58)</f>
        <v>Hampshire2</v>
      </c>
      <c r="AG58" t="s">
        <v>1072</v>
      </c>
      <c r="AH58" t="s">
        <v>1073</v>
      </c>
      <c r="AI58" s="13">
        <v>91037545.244521871</v>
      </c>
      <c r="AJ58" s="13">
        <v>96190270.305361792</v>
      </c>
      <c r="AQ58" t="s">
        <v>171</v>
      </c>
      <c r="AR58" t="s">
        <v>172</v>
      </c>
      <c r="AS58" s="13">
        <v>4543457.1754909335</v>
      </c>
      <c r="AT58" s="13">
        <v>6874212.7905298527</v>
      </c>
      <c r="AU58" s="13">
        <v>4800616.8516237205</v>
      </c>
      <c r="AV58" s="13">
        <v>7263293.2344738422</v>
      </c>
      <c r="AZ58" t="s">
        <v>171</v>
      </c>
      <c r="BA58" t="s">
        <v>172</v>
      </c>
      <c r="BB58">
        <v>950943.78913865495</v>
      </c>
    </row>
    <row r="59" spans="1:54" x14ac:dyDescent="0.25">
      <c r="A59" t="s">
        <v>173</v>
      </c>
      <c r="B59" t="s">
        <v>174</v>
      </c>
      <c r="C59" s="13">
        <f t="shared" si="0"/>
        <v>8263888</v>
      </c>
      <c r="D59" s="13"/>
      <c r="F59" t="s">
        <v>189</v>
      </c>
      <c r="G59" t="s">
        <v>190</v>
      </c>
      <c r="H59" s="13">
        <v>1520112</v>
      </c>
      <c r="I59" s="13">
        <v>1520112</v>
      </c>
      <c r="K59" t="s">
        <v>161</v>
      </c>
      <c r="L59" t="s">
        <v>162</v>
      </c>
      <c r="M59">
        <v>5</v>
      </c>
      <c r="N59" t="s">
        <v>1347</v>
      </c>
      <c r="Q59" t="s">
        <v>1348</v>
      </c>
      <c r="R59" s="13">
        <v>902604</v>
      </c>
      <c r="S59" s="13">
        <v>902604</v>
      </c>
      <c r="U59" t="s">
        <v>173</v>
      </c>
      <c r="V59" t="s">
        <v>174</v>
      </c>
      <c r="W59" s="13">
        <v>23554995.4567389</v>
      </c>
      <c r="X59" s="13"/>
      <c r="Z59" t="s">
        <v>173</v>
      </c>
      <c r="AA59" t="s">
        <v>174</v>
      </c>
      <c r="AB59" s="13">
        <v>4134414.9999999995</v>
      </c>
      <c r="AD59" t="s">
        <v>163</v>
      </c>
      <c r="AE59" t="s">
        <v>164</v>
      </c>
      <c r="AF59" t="str">
        <f>AE59&amp;COUNTIF(AE$4:AE59,AE59)</f>
        <v>Haringey1</v>
      </c>
      <c r="AG59" t="s">
        <v>960</v>
      </c>
      <c r="AH59" t="s">
        <v>961</v>
      </c>
      <c r="AI59" s="13">
        <v>23467762.730884772</v>
      </c>
      <c r="AJ59" s="13">
        <v>24796038.10145285</v>
      </c>
      <c r="AQ59" t="s">
        <v>173</v>
      </c>
      <c r="AR59" t="s">
        <v>174</v>
      </c>
      <c r="AS59" s="13">
        <v>26582344.729780287</v>
      </c>
      <c r="AT59" s="13">
        <v>26161391.238156423</v>
      </c>
      <c r="AU59" s="13">
        <v>28086905.441485852</v>
      </c>
      <c r="AV59" s="13">
        <v>27642125.982236076</v>
      </c>
      <c r="AZ59" t="s">
        <v>173</v>
      </c>
      <c r="BA59" t="s">
        <v>174</v>
      </c>
      <c r="BB59">
        <v>3302373.7412940897</v>
      </c>
    </row>
    <row r="60" spans="1:54" x14ac:dyDescent="0.25">
      <c r="A60" t="s">
        <v>175</v>
      </c>
      <c r="B60" t="s">
        <v>176</v>
      </c>
      <c r="C60" s="13">
        <f t="shared" si="0"/>
        <v>5111058</v>
      </c>
      <c r="D60" s="13"/>
      <c r="F60" t="s">
        <v>191</v>
      </c>
      <c r="G60" t="s">
        <v>192</v>
      </c>
      <c r="H60" s="13">
        <v>3623994</v>
      </c>
      <c r="I60" s="13">
        <v>3623994</v>
      </c>
      <c r="K60" t="s">
        <v>161</v>
      </c>
      <c r="L60" t="s">
        <v>162</v>
      </c>
      <c r="M60">
        <v>6</v>
      </c>
      <c r="N60" t="s">
        <v>1349</v>
      </c>
      <c r="Q60" t="s">
        <v>1350</v>
      </c>
      <c r="R60" s="13">
        <v>838106</v>
      </c>
      <c r="S60" s="13">
        <v>838106</v>
      </c>
      <c r="U60" t="s">
        <v>175</v>
      </c>
      <c r="V60" t="s">
        <v>176</v>
      </c>
      <c r="W60" s="13">
        <v>7467803.2494400404</v>
      </c>
      <c r="X60" s="13"/>
      <c r="Z60" t="s">
        <v>175</v>
      </c>
      <c r="AA60" t="s">
        <v>176</v>
      </c>
      <c r="AB60" s="13">
        <v>1041107.9999999999</v>
      </c>
      <c r="AD60" t="s">
        <v>165</v>
      </c>
      <c r="AE60" t="s">
        <v>166</v>
      </c>
      <c r="AF60" t="str">
        <f>AE60&amp;COUNTIF(AE$4:AE60,AE60)</f>
        <v>Harrow1</v>
      </c>
      <c r="AG60" t="s">
        <v>994</v>
      </c>
      <c r="AH60" t="s">
        <v>995</v>
      </c>
      <c r="AI60" s="13">
        <v>19077772.380763669</v>
      </c>
      <c r="AJ60" s="13">
        <v>20157574.297514893</v>
      </c>
      <c r="AQ60" t="s">
        <v>175</v>
      </c>
      <c r="AR60" t="s">
        <v>176</v>
      </c>
      <c r="AS60" s="13">
        <v>6498888.9976559738</v>
      </c>
      <c r="AT60" s="13">
        <v>8339569.0435627932</v>
      </c>
      <c r="AU60" s="13">
        <v>6866726.1149233021</v>
      </c>
      <c r="AV60" s="13">
        <v>8811588.651428448</v>
      </c>
      <c r="AZ60" t="s">
        <v>175</v>
      </c>
      <c r="BA60" t="s">
        <v>176</v>
      </c>
      <c r="BB60">
        <v>1046974.40512755</v>
      </c>
    </row>
    <row r="61" spans="1:54" x14ac:dyDescent="0.25">
      <c r="A61" t="s">
        <v>177</v>
      </c>
      <c r="B61" t="s">
        <v>178</v>
      </c>
      <c r="C61" s="13">
        <f t="shared" si="0"/>
        <v>2999580</v>
      </c>
      <c r="D61" s="13"/>
      <c r="F61" t="s">
        <v>193</v>
      </c>
      <c r="G61" t="s">
        <v>194</v>
      </c>
      <c r="H61" s="13">
        <v>2746648</v>
      </c>
      <c r="I61" s="13">
        <v>2746648</v>
      </c>
      <c r="K61" t="s">
        <v>161</v>
      </c>
      <c r="L61" t="s">
        <v>162</v>
      </c>
      <c r="M61">
        <v>7</v>
      </c>
      <c r="N61" t="s">
        <v>1351</v>
      </c>
      <c r="Q61" t="s">
        <v>1352</v>
      </c>
      <c r="R61" s="13">
        <v>1993167</v>
      </c>
      <c r="S61" s="13">
        <v>1993167</v>
      </c>
      <c r="U61" t="s">
        <v>177</v>
      </c>
      <c r="V61" t="s">
        <v>178</v>
      </c>
      <c r="W61" s="13">
        <v>8174245.1082901601</v>
      </c>
      <c r="X61" s="13"/>
      <c r="Z61" t="s">
        <v>177</v>
      </c>
      <c r="AA61" t="s">
        <v>178</v>
      </c>
      <c r="AB61" s="13">
        <v>999342</v>
      </c>
      <c r="AD61" t="s">
        <v>167</v>
      </c>
      <c r="AE61" t="s">
        <v>168</v>
      </c>
      <c r="AF61" t="str">
        <f>AE61&amp;COUNTIF(AE$4:AE61,AE61)</f>
        <v>Hartlepool1</v>
      </c>
      <c r="AG61" t="s">
        <v>1023</v>
      </c>
      <c r="AH61" t="s">
        <v>1024</v>
      </c>
      <c r="AI61" s="13">
        <v>8973823.0256171413</v>
      </c>
      <c r="AJ61" s="13">
        <v>9481741.4088670705</v>
      </c>
      <c r="AQ61" t="s">
        <v>177</v>
      </c>
      <c r="AR61" t="s">
        <v>178</v>
      </c>
      <c r="AS61" s="13">
        <v>6144376.7307911515</v>
      </c>
      <c r="AT61" s="13">
        <v>8561956.1245639734</v>
      </c>
      <c r="AU61" s="13">
        <v>6492148.4537539305</v>
      </c>
      <c r="AV61" s="13">
        <v>9046562.8412142936</v>
      </c>
      <c r="AZ61" t="s">
        <v>177</v>
      </c>
      <c r="BA61" t="s">
        <v>178</v>
      </c>
      <c r="BB61">
        <v>1146016.4554095101</v>
      </c>
    </row>
    <row r="62" spans="1:54" x14ac:dyDescent="0.25">
      <c r="A62" t="s">
        <v>179</v>
      </c>
      <c r="B62" t="s">
        <v>180</v>
      </c>
      <c r="C62" s="13">
        <f t="shared" si="0"/>
        <v>2272039</v>
      </c>
      <c r="D62" s="13"/>
      <c r="F62" t="s">
        <v>195</v>
      </c>
      <c r="G62" t="s">
        <v>196</v>
      </c>
      <c r="H62" s="13">
        <v>1678410</v>
      </c>
      <c r="I62" s="13">
        <v>1678410</v>
      </c>
      <c r="K62" t="s">
        <v>161</v>
      </c>
      <c r="L62" t="s">
        <v>162</v>
      </c>
      <c r="M62">
        <v>8</v>
      </c>
      <c r="N62" t="s">
        <v>1353</v>
      </c>
      <c r="Q62" t="s">
        <v>1354</v>
      </c>
      <c r="R62" s="13">
        <v>1276961</v>
      </c>
      <c r="S62" s="13">
        <v>1276961</v>
      </c>
      <c r="U62" t="s">
        <v>1339</v>
      </c>
      <c r="V62" t="s">
        <v>1340</v>
      </c>
      <c r="W62" s="13">
        <v>81489.591695941694</v>
      </c>
      <c r="X62" s="13"/>
      <c r="Z62" t="s">
        <v>179</v>
      </c>
      <c r="AA62" t="s">
        <v>180</v>
      </c>
      <c r="AB62" s="13">
        <v>766415</v>
      </c>
      <c r="AD62" t="s">
        <v>169</v>
      </c>
      <c r="AE62" t="s">
        <v>170</v>
      </c>
      <c r="AF62" t="str">
        <f>AE62&amp;COUNTIF(AE$4:AE62,AE62)</f>
        <v>Havering1</v>
      </c>
      <c r="AG62" t="s">
        <v>957</v>
      </c>
      <c r="AH62" t="s">
        <v>958</v>
      </c>
      <c r="AI62" s="13">
        <v>22771397.449921571</v>
      </c>
      <c r="AJ62" s="13">
        <v>24060258.54558713</v>
      </c>
      <c r="AQ62" t="s">
        <v>179</v>
      </c>
      <c r="AR62" t="s">
        <v>180</v>
      </c>
      <c r="AS62" s="13">
        <v>3970567.23705609</v>
      </c>
      <c r="AT62" s="13">
        <v>7226902.532757313</v>
      </c>
      <c r="AU62" s="13">
        <v>4195301.3426734647</v>
      </c>
      <c r="AV62" s="13">
        <v>7635945.2161113769</v>
      </c>
      <c r="AZ62" t="s">
        <v>179</v>
      </c>
      <c r="BA62" t="s">
        <v>180</v>
      </c>
      <c r="BB62">
        <v>866442.0736306801</v>
      </c>
    </row>
    <row r="63" spans="1:54" x14ac:dyDescent="0.25">
      <c r="A63" t="s">
        <v>1339</v>
      </c>
      <c r="B63" t="s">
        <v>1340</v>
      </c>
      <c r="C63" s="13">
        <f t="shared" si="0"/>
        <v>29344</v>
      </c>
      <c r="D63" s="13"/>
      <c r="F63" t="s">
        <v>199</v>
      </c>
      <c r="G63" t="s">
        <v>200</v>
      </c>
      <c r="H63" s="13">
        <v>8286057</v>
      </c>
      <c r="I63" s="13">
        <v>8286057</v>
      </c>
      <c r="K63" t="s">
        <v>161</v>
      </c>
      <c r="L63" t="s">
        <v>162</v>
      </c>
      <c r="M63">
        <v>9</v>
      </c>
      <c r="N63" t="s">
        <v>1355</v>
      </c>
      <c r="Q63" t="s">
        <v>1356</v>
      </c>
      <c r="R63" s="13">
        <v>1203311</v>
      </c>
      <c r="S63" s="13">
        <v>1203311</v>
      </c>
      <c r="U63" t="s">
        <v>179</v>
      </c>
      <c r="V63" t="s">
        <v>180</v>
      </c>
      <c r="W63" s="13">
        <v>6180111.85490485</v>
      </c>
      <c r="X63" s="13"/>
      <c r="Z63" t="s">
        <v>1339</v>
      </c>
      <c r="AA63" t="s">
        <v>1340</v>
      </c>
      <c r="AB63" s="13">
        <v>12662</v>
      </c>
      <c r="AD63" t="s">
        <v>171</v>
      </c>
      <c r="AE63" t="s">
        <v>172</v>
      </c>
      <c r="AF63" t="str">
        <f>AE63&amp;COUNTIF(AE$4:AE63,AE63)</f>
        <v>Herefordshire, County of1</v>
      </c>
      <c r="AG63" t="s">
        <v>1079</v>
      </c>
      <c r="AH63" t="s">
        <v>1080</v>
      </c>
      <c r="AI63" s="13">
        <v>15988427.098225819</v>
      </c>
      <c r="AJ63" s="13">
        <v>16893372.071985397</v>
      </c>
      <c r="AQ63" t="s">
        <v>181</v>
      </c>
      <c r="AR63" t="s">
        <v>182</v>
      </c>
      <c r="AS63" s="13">
        <v>6619204.5470982194</v>
      </c>
      <c r="AT63" s="13">
        <v>8169619.7381177032</v>
      </c>
      <c r="AU63" s="13">
        <v>6993851.5244639786</v>
      </c>
      <c r="AV63" s="13">
        <v>8632020.2152951658</v>
      </c>
      <c r="AZ63" t="s">
        <v>181</v>
      </c>
      <c r="BA63" t="s">
        <v>182</v>
      </c>
      <c r="BB63">
        <v>2033003.7850341101</v>
      </c>
    </row>
    <row r="64" spans="1:54" x14ac:dyDescent="0.25">
      <c r="A64" t="s">
        <v>181</v>
      </c>
      <c r="B64" t="s">
        <v>182</v>
      </c>
      <c r="C64" s="13">
        <f t="shared" si="0"/>
        <v>1939775</v>
      </c>
      <c r="D64" s="13"/>
      <c r="F64" t="s">
        <v>201</v>
      </c>
      <c r="G64" t="s">
        <v>202</v>
      </c>
      <c r="H64" s="13">
        <v>2714004</v>
      </c>
      <c r="I64" s="13">
        <v>2714004</v>
      </c>
      <c r="K64" t="s">
        <v>161</v>
      </c>
      <c r="L64" t="s">
        <v>162</v>
      </c>
      <c r="M64">
        <v>10</v>
      </c>
      <c r="N64" t="s">
        <v>1357</v>
      </c>
      <c r="Q64" t="s">
        <v>1358</v>
      </c>
      <c r="R64" s="13">
        <v>1375497</v>
      </c>
      <c r="S64" s="13">
        <v>1375497</v>
      </c>
      <c r="U64" t="s">
        <v>181</v>
      </c>
      <c r="V64" t="s">
        <v>182</v>
      </c>
      <c r="W64" s="13">
        <v>14500901.0704058</v>
      </c>
      <c r="X64" s="13"/>
      <c r="Z64" t="s">
        <v>181</v>
      </c>
      <c r="AA64" t="s">
        <v>182</v>
      </c>
      <c r="AB64" s="13">
        <v>1285889</v>
      </c>
      <c r="AD64" t="s">
        <v>173</v>
      </c>
      <c r="AE64" t="s">
        <v>174</v>
      </c>
      <c r="AF64" t="str">
        <f>AE64&amp;COUNTIF(AE$4:AE64,AE64)</f>
        <v>Hertfordshire1</v>
      </c>
      <c r="AG64" t="s">
        <v>1054</v>
      </c>
      <c r="AH64" t="s">
        <v>1055</v>
      </c>
      <c r="AI64" s="13">
        <v>91970972.630453289</v>
      </c>
      <c r="AJ64" s="13">
        <v>97176529.681336939</v>
      </c>
      <c r="AQ64" t="s">
        <v>183</v>
      </c>
      <c r="AR64" t="s">
        <v>184</v>
      </c>
      <c r="AS64" s="13">
        <v>4443994.8733695261</v>
      </c>
      <c r="AT64" s="13">
        <v>6626683.3421737766</v>
      </c>
      <c r="AU64" s="13">
        <v>4695524.9832022414</v>
      </c>
      <c r="AV64" s="13">
        <v>7001753.6193408128</v>
      </c>
      <c r="AZ64" t="s">
        <v>183</v>
      </c>
      <c r="BA64" t="s">
        <v>1359</v>
      </c>
      <c r="BB64">
        <v>1074191.67349521</v>
      </c>
    </row>
    <row r="65" spans="1:54" x14ac:dyDescent="0.25">
      <c r="A65" t="s">
        <v>183</v>
      </c>
      <c r="B65" t="s">
        <v>184</v>
      </c>
      <c r="C65" s="13">
        <f t="shared" si="0"/>
        <v>959824</v>
      </c>
      <c r="D65" s="13"/>
      <c r="F65" t="s">
        <v>205</v>
      </c>
      <c r="G65" t="s">
        <v>206</v>
      </c>
      <c r="H65" s="13">
        <v>1518970</v>
      </c>
      <c r="I65" s="13">
        <v>1518970</v>
      </c>
      <c r="K65" t="s">
        <v>161</v>
      </c>
      <c r="L65" t="s">
        <v>162</v>
      </c>
      <c r="M65">
        <v>11</v>
      </c>
      <c r="N65" t="s">
        <v>1360</v>
      </c>
      <c r="Q65" t="s">
        <v>1361</v>
      </c>
      <c r="R65" s="13">
        <v>1231035</v>
      </c>
      <c r="S65" s="13">
        <v>1231035</v>
      </c>
      <c r="U65" t="s">
        <v>183</v>
      </c>
      <c r="V65" t="s">
        <v>184</v>
      </c>
      <c r="W65" s="13">
        <v>7661937.13099577</v>
      </c>
      <c r="X65" s="13"/>
      <c r="Z65" t="s">
        <v>183</v>
      </c>
      <c r="AA65" t="s">
        <v>184</v>
      </c>
      <c r="AB65" s="13">
        <v>866806</v>
      </c>
      <c r="AD65" t="s">
        <v>173</v>
      </c>
      <c r="AE65" t="s">
        <v>174</v>
      </c>
      <c r="AF65" t="str">
        <f>AE65&amp;COUNTIF(AE$4:AE65,AE65)</f>
        <v>Hertfordshire2</v>
      </c>
      <c r="AG65" t="s">
        <v>1010</v>
      </c>
      <c r="AH65" t="s">
        <v>1011</v>
      </c>
      <c r="AI65" s="13">
        <v>1550647.7733912121</v>
      </c>
      <c r="AJ65" s="13">
        <v>1638414.4373651545</v>
      </c>
      <c r="AQ65" t="s">
        <v>185</v>
      </c>
      <c r="AR65" t="s">
        <v>186</v>
      </c>
      <c r="AS65" s="13">
        <v>35705867.623927057</v>
      </c>
      <c r="AT65" s="13">
        <v>44897367.500963777</v>
      </c>
      <c r="AU65" s="13">
        <v>37726819.731441326</v>
      </c>
      <c r="AV65" s="13">
        <v>47438558.501518324</v>
      </c>
      <c r="AZ65" t="s">
        <v>185</v>
      </c>
      <c r="BA65" t="s">
        <v>186</v>
      </c>
      <c r="BB65">
        <v>7011977.9695191905</v>
      </c>
    </row>
    <row r="66" spans="1:54" x14ac:dyDescent="0.25">
      <c r="A66" t="s">
        <v>185</v>
      </c>
      <c r="B66" t="s">
        <v>186</v>
      </c>
      <c r="C66" s="13">
        <f t="shared" si="0"/>
        <v>19155883</v>
      </c>
      <c r="D66" s="13"/>
      <c r="F66" t="s">
        <v>209</v>
      </c>
      <c r="G66" t="s">
        <v>210</v>
      </c>
      <c r="H66" s="13">
        <v>8514314</v>
      </c>
      <c r="I66" s="13">
        <v>8514314</v>
      </c>
      <c r="K66" t="s">
        <v>173</v>
      </c>
      <c r="L66" t="s">
        <v>174</v>
      </c>
      <c r="M66">
        <v>1</v>
      </c>
      <c r="N66" t="s">
        <v>1081</v>
      </c>
      <c r="Q66" t="s">
        <v>1362</v>
      </c>
      <c r="R66" s="13">
        <v>843918</v>
      </c>
      <c r="S66" s="13">
        <v>843918</v>
      </c>
      <c r="U66" t="s">
        <v>185</v>
      </c>
      <c r="V66" t="s">
        <v>186</v>
      </c>
      <c r="W66" s="13">
        <v>50014662.831607401</v>
      </c>
      <c r="X66" s="13"/>
      <c r="Z66" t="s">
        <v>185</v>
      </c>
      <c r="AA66" t="s">
        <v>186</v>
      </c>
      <c r="AB66" s="13">
        <v>6164434</v>
      </c>
      <c r="AD66" t="s">
        <v>175</v>
      </c>
      <c r="AE66" t="s">
        <v>176</v>
      </c>
      <c r="AF66" t="str">
        <f>AE66&amp;COUNTIF(AE$4:AE66,AE66)</f>
        <v>Hillingdon1</v>
      </c>
      <c r="AG66" t="s">
        <v>994</v>
      </c>
      <c r="AH66" t="s">
        <v>995</v>
      </c>
      <c r="AI66" s="13">
        <v>22869590.324236982</v>
      </c>
      <c r="AJ66" s="13">
        <v>24164009.136588797</v>
      </c>
      <c r="AQ66" t="s">
        <v>187</v>
      </c>
      <c r="AR66" t="s">
        <v>188</v>
      </c>
      <c r="AS66" s="13">
        <v>7517919.7260516249</v>
      </c>
      <c r="AT66" s="13">
        <v>11058005.540158832</v>
      </c>
      <c r="AU66" s="13">
        <v>7943433.982546147</v>
      </c>
      <c r="AV66" s="13">
        <v>11683888.653731823</v>
      </c>
      <c r="AZ66" t="s">
        <v>187</v>
      </c>
      <c r="BA66" t="s">
        <v>188</v>
      </c>
      <c r="BB66">
        <v>2512415.2802716503</v>
      </c>
    </row>
    <row r="67" spans="1:54" x14ac:dyDescent="0.25">
      <c r="A67" t="s">
        <v>187</v>
      </c>
      <c r="B67" t="s">
        <v>188</v>
      </c>
      <c r="C67" s="13">
        <f t="shared" si="0"/>
        <v>2874271</v>
      </c>
      <c r="D67" s="13"/>
      <c r="F67" t="s">
        <v>211</v>
      </c>
      <c r="G67" t="s">
        <v>212</v>
      </c>
      <c r="H67" s="13">
        <v>1608433</v>
      </c>
      <c r="I67" s="13">
        <v>1608433</v>
      </c>
      <c r="K67" t="s">
        <v>173</v>
      </c>
      <c r="L67" t="s">
        <v>174</v>
      </c>
      <c r="M67">
        <v>2</v>
      </c>
      <c r="N67" t="s">
        <v>1082</v>
      </c>
      <c r="Q67" t="s">
        <v>1363</v>
      </c>
      <c r="R67" s="13">
        <v>987507</v>
      </c>
      <c r="S67" s="13">
        <v>987507</v>
      </c>
      <c r="U67" t="s">
        <v>187</v>
      </c>
      <c r="V67" t="s">
        <v>188</v>
      </c>
      <c r="W67" s="13">
        <v>17920421.838459</v>
      </c>
      <c r="X67" s="13"/>
      <c r="Z67" t="s">
        <v>187</v>
      </c>
      <c r="AA67" t="s">
        <v>188</v>
      </c>
      <c r="AB67" s="13">
        <v>1452943</v>
      </c>
      <c r="AD67" t="s">
        <v>177</v>
      </c>
      <c r="AE67" t="s">
        <v>178</v>
      </c>
      <c r="AF67" t="str">
        <f>AE67&amp;COUNTIF(AE$4:AE67,AE67)</f>
        <v>Hounslow1</v>
      </c>
      <c r="AG67" t="s">
        <v>994</v>
      </c>
      <c r="AH67" t="s">
        <v>995</v>
      </c>
      <c r="AI67" s="13">
        <v>21622060.444541253</v>
      </c>
      <c r="AJ67" s="13">
        <v>22845869.065702289</v>
      </c>
      <c r="AQ67" t="s">
        <v>189</v>
      </c>
      <c r="AR67" t="s">
        <v>190</v>
      </c>
      <c r="AS67" s="13">
        <v>3910082.2457607421</v>
      </c>
      <c r="AT67" s="13">
        <v>4187895.9415834071</v>
      </c>
      <c r="AU67" s="13">
        <v>4131392.9008708</v>
      </c>
      <c r="AV67" s="13">
        <v>4424930.8518770281</v>
      </c>
      <c r="AZ67" t="s">
        <v>189</v>
      </c>
      <c r="BA67" t="s">
        <v>190</v>
      </c>
      <c r="BB67">
        <v>257943.93959669198</v>
      </c>
    </row>
    <row r="68" spans="1:54" x14ac:dyDescent="0.25">
      <c r="A68" t="s">
        <v>189</v>
      </c>
      <c r="B68" t="s">
        <v>190</v>
      </c>
      <c r="C68" s="13">
        <f t="shared" si="0"/>
        <v>1520112</v>
      </c>
      <c r="D68" s="13"/>
      <c r="F68" t="s">
        <v>213</v>
      </c>
      <c r="G68" t="s">
        <v>214</v>
      </c>
      <c r="H68" s="13">
        <v>8482757</v>
      </c>
      <c r="I68" s="13">
        <v>8482757</v>
      </c>
      <c r="K68" t="s">
        <v>173</v>
      </c>
      <c r="L68" t="s">
        <v>174</v>
      </c>
      <c r="M68">
        <v>3</v>
      </c>
      <c r="N68" t="s">
        <v>1364</v>
      </c>
      <c r="Q68" t="s">
        <v>1365</v>
      </c>
      <c r="R68" s="13">
        <v>772553</v>
      </c>
      <c r="S68" s="13">
        <v>772553</v>
      </c>
      <c r="U68" t="s">
        <v>189</v>
      </c>
      <c r="V68" t="s">
        <v>190</v>
      </c>
      <c r="W68" s="13">
        <v>1839848.78795472</v>
      </c>
      <c r="X68" s="13"/>
      <c r="Z68" t="s">
        <v>189</v>
      </c>
      <c r="AA68" t="s">
        <v>190</v>
      </c>
      <c r="AB68" s="13">
        <v>573179</v>
      </c>
      <c r="AD68" t="s">
        <v>179</v>
      </c>
      <c r="AE68" t="s">
        <v>180</v>
      </c>
      <c r="AF68" t="str">
        <f>AE68&amp;COUNTIF(AE$4:AE68,AE68)</f>
        <v>Isle of Wight1</v>
      </c>
      <c r="AG68" t="s">
        <v>1072</v>
      </c>
      <c r="AH68" t="s">
        <v>1073</v>
      </c>
      <c r="AI68" s="13">
        <v>13972426.069699122</v>
      </c>
      <c r="AJ68" s="13">
        <v>14763265.385244092</v>
      </c>
      <c r="AQ68" t="s">
        <v>191</v>
      </c>
      <c r="AR68" t="s">
        <v>192</v>
      </c>
      <c r="AS68" s="13">
        <v>10126498.157235779</v>
      </c>
      <c r="AT68" s="13">
        <v>18674441.963028684</v>
      </c>
      <c r="AU68" s="13">
        <v>10699657.952935323</v>
      </c>
      <c r="AV68" s="13">
        <v>19731415.37813611</v>
      </c>
      <c r="AZ68" t="s">
        <v>191</v>
      </c>
      <c r="BA68" t="s">
        <v>192</v>
      </c>
      <c r="BB68">
        <v>2498583.7919636602</v>
      </c>
    </row>
    <row r="69" spans="1:54" x14ac:dyDescent="0.25">
      <c r="A69" t="s">
        <v>191</v>
      </c>
      <c r="B69" t="s">
        <v>192</v>
      </c>
      <c r="C69" s="13">
        <f t="shared" ref="C69:C132" si="1">IF((COUNTIF($K$5:$K$185,$A69))&gt;0,(SUMIFS($R$5:$R$185,$K$5:$K$185,$A69)),(SUMIFS($H$5:$H$132,$F$5:$F$132,$A69)))</f>
        <v>3623994</v>
      </c>
      <c r="D69" s="13"/>
      <c r="F69" t="s">
        <v>215</v>
      </c>
      <c r="G69" t="s">
        <v>216</v>
      </c>
      <c r="H69" s="13">
        <v>2470674</v>
      </c>
      <c r="I69" s="13">
        <v>2470674</v>
      </c>
      <c r="K69" t="s">
        <v>173</v>
      </c>
      <c r="L69" t="s">
        <v>174</v>
      </c>
      <c r="M69">
        <v>4</v>
      </c>
      <c r="N69" t="s">
        <v>1366</v>
      </c>
      <c r="Q69" t="s">
        <v>1367</v>
      </c>
      <c r="R69" s="13">
        <v>784397</v>
      </c>
      <c r="S69" s="13">
        <v>784397</v>
      </c>
      <c r="U69" t="s">
        <v>191</v>
      </c>
      <c r="V69" t="s">
        <v>192</v>
      </c>
      <c r="W69" s="13">
        <v>17821765.335658997</v>
      </c>
      <c r="X69" s="13"/>
      <c r="Z69" t="s">
        <v>191</v>
      </c>
      <c r="AA69" t="s">
        <v>192</v>
      </c>
      <c r="AB69" s="13">
        <v>1859881</v>
      </c>
      <c r="AD69" t="s">
        <v>1339</v>
      </c>
      <c r="AE69" t="s">
        <v>1340</v>
      </c>
      <c r="AF69" t="str">
        <f>AE69&amp;COUNTIF(AE$4:AE69,AE69)</f>
        <v>Isles of Scilly1</v>
      </c>
      <c r="AG69" t="s">
        <v>1020</v>
      </c>
      <c r="AH69" t="s">
        <v>1021</v>
      </c>
      <c r="AI69" s="13">
        <v>211424.70350149268</v>
      </c>
      <c r="AJ69" s="13">
        <v>223391.34171967715</v>
      </c>
      <c r="AQ69" t="s">
        <v>193</v>
      </c>
      <c r="AR69" t="s">
        <v>194</v>
      </c>
      <c r="AS69" s="13">
        <v>5114596.0213096002</v>
      </c>
      <c r="AT69" s="13">
        <v>11256310.352554839</v>
      </c>
      <c r="AU69" s="13">
        <v>5404082.1561157238</v>
      </c>
      <c r="AV69" s="13">
        <v>11893417.518509444</v>
      </c>
      <c r="AZ69" t="s">
        <v>193</v>
      </c>
      <c r="BA69" t="s">
        <v>194</v>
      </c>
      <c r="BB69">
        <v>1700926.2153044001</v>
      </c>
    </row>
    <row r="70" spans="1:54" x14ac:dyDescent="0.25">
      <c r="A70" t="s">
        <v>193</v>
      </c>
      <c r="B70" t="s">
        <v>194</v>
      </c>
      <c r="C70" s="13">
        <f t="shared" si="1"/>
        <v>2746648</v>
      </c>
      <c r="D70" s="13"/>
      <c r="F70" t="s">
        <v>217</v>
      </c>
      <c r="G70" t="s">
        <v>218</v>
      </c>
      <c r="H70" s="13">
        <v>1452224</v>
      </c>
      <c r="I70" s="13">
        <v>1452224</v>
      </c>
      <c r="K70" t="s">
        <v>173</v>
      </c>
      <c r="L70" t="s">
        <v>174</v>
      </c>
      <c r="M70">
        <v>5</v>
      </c>
      <c r="N70" t="s">
        <v>1368</v>
      </c>
      <c r="Q70" t="s">
        <v>1369</v>
      </c>
      <c r="R70" s="13">
        <v>953195</v>
      </c>
      <c r="S70" s="13">
        <v>953195</v>
      </c>
      <c r="U70" t="s">
        <v>193</v>
      </c>
      <c r="V70" t="s">
        <v>194</v>
      </c>
      <c r="W70" s="13">
        <v>12132275.8756079</v>
      </c>
      <c r="X70" s="13"/>
      <c r="Z70" t="s">
        <v>193</v>
      </c>
      <c r="AA70" t="s">
        <v>194</v>
      </c>
      <c r="AB70" s="13">
        <v>977056</v>
      </c>
      <c r="AD70" t="s">
        <v>181</v>
      </c>
      <c r="AE70" t="s">
        <v>182</v>
      </c>
      <c r="AF70" t="str">
        <f>AE70&amp;COUNTIF(AE$4:AE70,AE70)</f>
        <v>Islington1</v>
      </c>
      <c r="AG70" t="s">
        <v>960</v>
      </c>
      <c r="AH70" t="s">
        <v>961</v>
      </c>
      <c r="AI70" s="13">
        <v>23292981.813238744</v>
      </c>
      <c r="AJ70" s="13">
        <v>24611364.583868057</v>
      </c>
      <c r="AQ70" t="s">
        <v>195</v>
      </c>
      <c r="AR70" t="s">
        <v>196</v>
      </c>
      <c r="AS70" s="13">
        <v>8603817.1375610791</v>
      </c>
      <c r="AT70" s="13">
        <v>13766113.96327924</v>
      </c>
      <c r="AU70" s="13">
        <v>9090793.1875470355</v>
      </c>
      <c r="AV70" s="13">
        <v>14545276.013600845</v>
      </c>
      <c r="AZ70" t="s">
        <v>195</v>
      </c>
      <c r="BA70" t="s">
        <v>196</v>
      </c>
      <c r="BB70">
        <v>2095463.6207145797</v>
      </c>
    </row>
    <row r="71" spans="1:54" x14ac:dyDescent="0.25">
      <c r="A71" t="s">
        <v>195</v>
      </c>
      <c r="B71" t="s">
        <v>196</v>
      </c>
      <c r="C71" s="13">
        <f t="shared" si="1"/>
        <v>1678410</v>
      </c>
      <c r="D71" s="13"/>
      <c r="F71" t="s">
        <v>219</v>
      </c>
      <c r="G71" t="s">
        <v>220</v>
      </c>
      <c r="H71" s="13">
        <v>2268123</v>
      </c>
      <c r="I71" s="13">
        <v>2268123</v>
      </c>
      <c r="K71" t="s">
        <v>173</v>
      </c>
      <c r="L71" t="s">
        <v>174</v>
      </c>
      <c r="M71">
        <v>6</v>
      </c>
      <c r="N71" t="s">
        <v>1370</v>
      </c>
      <c r="Q71" t="s">
        <v>1371</v>
      </c>
      <c r="R71" s="13">
        <v>775007</v>
      </c>
      <c r="S71" s="13">
        <v>775007</v>
      </c>
      <c r="U71" t="s">
        <v>195</v>
      </c>
      <c r="V71" t="s">
        <v>196</v>
      </c>
      <c r="W71" s="13">
        <v>14946411.258209601</v>
      </c>
      <c r="X71" s="13"/>
      <c r="Z71" t="s">
        <v>195</v>
      </c>
      <c r="AA71" t="s">
        <v>196</v>
      </c>
      <c r="AB71" s="13">
        <v>1508916</v>
      </c>
      <c r="AD71" t="s">
        <v>183</v>
      </c>
      <c r="AE71" t="s">
        <v>184</v>
      </c>
      <c r="AF71" t="str">
        <f>AE71&amp;COUNTIF(AE$4:AE71,AE71)</f>
        <v>Kensington and Chelsea1</v>
      </c>
      <c r="AG71" t="s">
        <v>994</v>
      </c>
      <c r="AH71" t="s">
        <v>995</v>
      </c>
      <c r="AI71" s="13">
        <v>15684245.249268979</v>
      </c>
      <c r="AJ71" s="13">
        <v>16571973.530377604</v>
      </c>
      <c r="AQ71" t="s">
        <v>197</v>
      </c>
      <c r="AR71" t="s">
        <v>198</v>
      </c>
      <c r="AS71" s="13">
        <v>28661153.101331539</v>
      </c>
      <c r="AT71" s="13">
        <v>19686535.443496436</v>
      </c>
      <c r="AU71" s="13">
        <v>30283374.366866905</v>
      </c>
      <c r="AV71" s="13">
        <v>20800793.349598333</v>
      </c>
      <c r="AZ71" t="s">
        <v>197</v>
      </c>
      <c r="BA71" t="s">
        <v>198</v>
      </c>
      <c r="BB71">
        <v>7703478.7982850997</v>
      </c>
    </row>
    <row r="72" spans="1:54" x14ac:dyDescent="0.25">
      <c r="A72" t="s">
        <v>197</v>
      </c>
      <c r="B72" t="s">
        <v>198</v>
      </c>
      <c r="C72" s="13">
        <f t="shared" si="1"/>
        <v>16714881</v>
      </c>
      <c r="D72" s="13"/>
      <c r="F72" t="s">
        <v>221</v>
      </c>
      <c r="G72" t="s">
        <v>222</v>
      </c>
      <c r="H72" s="13">
        <v>1267783</v>
      </c>
      <c r="I72" s="13">
        <v>1267783</v>
      </c>
      <c r="K72" t="s">
        <v>173</v>
      </c>
      <c r="L72" t="s">
        <v>174</v>
      </c>
      <c r="M72">
        <v>7</v>
      </c>
      <c r="N72" t="s">
        <v>1372</v>
      </c>
      <c r="Q72" t="s">
        <v>1373</v>
      </c>
      <c r="R72" s="13">
        <v>847064</v>
      </c>
      <c r="S72" s="13">
        <v>847064</v>
      </c>
      <c r="U72" t="s">
        <v>197</v>
      </c>
      <c r="V72" t="s">
        <v>198</v>
      </c>
      <c r="W72" s="13">
        <v>54946963.096788503</v>
      </c>
      <c r="X72" s="13"/>
      <c r="Z72" t="s">
        <v>197</v>
      </c>
      <c r="AA72" t="s">
        <v>198</v>
      </c>
      <c r="AB72" s="13">
        <v>5518152</v>
      </c>
      <c r="AD72" t="s">
        <v>185</v>
      </c>
      <c r="AE72" t="s">
        <v>186</v>
      </c>
      <c r="AF72" t="str">
        <f>AE72&amp;COUNTIF(AE$4:AE72,AE72)</f>
        <v>Kent1</v>
      </c>
      <c r="AG72" t="s">
        <v>1089</v>
      </c>
      <c r="AH72" t="s">
        <v>1090</v>
      </c>
      <c r="AI72" s="13">
        <v>125648949.20975612</v>
      </c>
      <c r="AJ72" s="13">
        <v>132760679.7350283</v>
      </c>
      <c r="AQ72" t="s">
        <v>199</v>
      </c>
      <c r="AR72" t="s">
        <v>200</v>
      </c>
      <c r="AS72" s="13">
        <v>19351180.786528233</v>
      </c>
      <c r="AT72" s="13">
        <v>19710151.344101064</v>
      </c>
      <c r="AU72" s="13">
        <v>20446457.619045731</v>
      </c>
      <c r="AV72" s="13">
        <v>20825745.910177186</v>
      </c>
      <c r="AZ72" t="s">
        <v>199</v>
      </c>
      <c r="BA72" t="s">
        <v>200</v>
      </c>
      <c r="BB72">
        <v>4435973.3880247399</v>
      </c>
    </row>
    <row r="73" spans="1:54" x14ac:dyDescent="0.25">
      <c r="A73" t="s">
        <v>199</v>
      </c>
      <c r="B73" t="s">
        <v>200</v>
      </c>
      <c r="C73" s="13">
        <f t="shared" si="1"/>
        <v>8286057</v>
      </c>
      <c r="D73" s="13"/>
      <c r="F73" t="s">
        <v>223</v>
      </c>
      <c r="G73" t="s">
        <v>224</v>
      </c>
      <c r="H73" s="13">
        <v>2722478</v>
      </c>
      <c r="I73" s="13">
        <v>2722478</v>
      </c>
      <c r="K73" t="s">
        <v>173</v>
      </c>
      <c r="L73" t="s">
        <v>174</v>
      </c>
      <c r="M73">
        <v>8</v>
      </c>
      <c r="N73" t="s">
        <v>1374</v>
      </c>
      <c r="Q73" t="s">
        <v>1375</v>
      </c>
      <c r="R73" s="13">
        <v>665264</v>
      </c>
      <c r="S73" s="13">
        <v>665264</v>
      </c>
      <c r="U73" t="s">
        <v>199</v>
      </c>
      <c r="V73" t="s">
        <v>200</v>
      </c>
      <c r="W73" s="13">
        <v>31640674.6137073</v>
      </c>
      <c r="X73" s="13"/>
      <c r="Z73" t="s">
        <v>199</v>
      </c>
      <c r="AA73" t="s">
        <v>200</v>
      </c>
      <c r="AB73" s="13">
        <v>3310729</v>
      </c>
      <c r="AD73" t="s">
        <v>187</v>
      </c>
      <c r="AE73" t="s">
        <v>188</v>
      </c>
      <c r="AF73" t="str">
        <f>AE73&amp;COUNTIF(AE$4:AE73,AE73)</f>
        <v>Kingston upon Hull, City of1</v>
      </c>
      <c r="AG73" t="s">
        <v>1049</v>
      </c>
      <c r="AH73" t="s">
        <v>1050</v>
      </c>
      <c r="AI73" s="13">
        <v>26455557.917456623</v>
      </c>
      <c r="AJ73" s="13">
        <v>27952942.495584667</v>
      </c>
      <c r="AQ73" t="s">
        <v>201</v>
      </c>
      <c r="AR73" t="s">
        <v>202</v>
      </c>
      <c r="AS73" s="13">
        <v>8447669.0628217831</v>
      </c>
      <c r="AT73" s="13">
        <v>19139653.585525792</v>
      </c>
      <c r="AU73" s="13">
        <v>8925807.1317774951</v>
      </c>
      <c r="AV73" s="13">
        <v>20222957.978466552</v>
      </c>
      <c r="AZ73" t="s">
        <v>201</v>
      </c>
      <c r="BA73" t="s">
        <v>202</v>
      </c>
      <c r="BB73">
        <v>2461390.27768475</v>
      </c>
    </row>
    <row r="74" spans="1:54" x14ac:dyDescent="0.25">
      <c r="A74" t="s">
        <v>201</v>
      </c>
      <c r="B74" t="s">
        <v>202</v>
      </c>
      <c r="C74" s="13">
        <f t="shared" si="1"/>
        <v>2714004</v>
      </c>
      <c r="D74" s="13"/>
      <c r="F74" t="s">
        <v>225</v>
      </c>
      <c r="G74" t="s">
        <v>226</v>
      </c>
      <c r="H74" s="13">
        <v>2848068</v>
      </c>
      <c r="I74" s="13">
        <v>2848068</v>
      </c>
      <c r="K74" t="s">
        <v>173</v>
      </c>
      <c r="L74" t="s">
        <v>174</v>
      </c>
      <c r="M74">
        <v>9</v>
      </c>
      <c r="N74" t="s">
        <v>1376</v>
      </c>
      <c r="Q74" t="s">
        <v>1377</v>
      </c>
      <c r="R74" s="13">
        <v>766866</v>
      </c>
      <c r="S74" s="13">
        <v>766866</v>
      </c>
      <c r="U74" t="s">
        <v>201</v>
      </c>
      <c r="V74" t="s">
        <v>202</v>
      </c>
      <c r="W74" s="13">
        <v>17556473.418846298</v>
      </c>
      <c r="X74" s="13"/>
      <c r="Z74" t="s">
        <v>201</v>
      </c>
      <c r="AA74" t="s">
        <v>202</v>
      </c>
      <c r="AB74" s="13">
        <v>1573738</v>
      </c>
      <c r="AD74" t="s">
        <v>189</v>
      </c>
      <c r="AE74" t="s">
        <v>190</v>
      </c>
      <c r="AF74" t="str">
        <f>AE74&amp;COUNTIF(AE$4:AE74,AE74)</f>
        <v>Kingston upon Thames1</v>
      </c>
      <c r="AG74" t="s">
        <v>1029</v>
      </c>
      <c r="AH74" t="s">
        <v>1030</v>
      </c>
      <c r="AI74" s="13">
        <v>13759578.473418862</v>
      </c>
      <c r="AJ74" s="13">
        <v>14538370.615014371</v>
      </c>
      <c r="AQ74" t="s">
        <v>203</v>
      </c>
      <c r="AR74" t="s">
        <v>204</v>
      </c>
      <c r="AS74" s="13">
        <v>13849173.290858122</v>
      </c>
      <c r="AT74" s="13">
        <v>29125777.273518085</v>
      </c>
      <c r="AU74" s="13">
        <v>14633036.499120692</v>
      </c>
      <c r="AV74" s="13">
        <v>30774296.267199211</v>
      </c>
      <c r="AZ74" t="s">
        <v>203</v>
      </c>
      <c r="BA74" t="s">
        <v>204</v>
      </c>
      <c r="BB74">
        <v>2480196.5860685101</v>
      </c>
    </row>
    <row r="75" spans="1:54" x14ac:dyDescent="0.25">
      <c r="A75" t="s">
        <v>203</v>
      </c>
      <c r="B75" t="s">
        <v>204</v>
      </c>
      <c r="C75" s="13">
        <f t="shared" si="1"/>
        <v>4447227</v>
      </c>
      <c r="D75" s="13"/>
      <c r="F75" t="s">
        <v>229</v>
      </c>
      <c r="G75" t="s">
        <v>230</v>
      </c>
      <c r="H75" s="13">
        <v>3220832</v>
      </c>
      <c r="I75" s="13">
        <v>3220832</v>
      </c>
      <c r="K75" t="s">
        <v>173</v>
      </c>
      <c r="L75" t="s">
        <v>174</v>
      </c>
      <c r="M75">
        <v>10</v>
      </c>
      <c r="N75" t="s">
        <v>1378</v>
      </c>
      <c r="Q75" t="s">
        <v>1379</v>
      </c>
      <c r="R75" s="13">
        <v>868117</v>
      </c>
      <c r="S75" s="13">
        <v>868117</v>
      </c>
      <c r="U75" t="s">
        <v>203</v>
      </c>
      <c r="V75" t="s">
        <v>204</v>
      </c>
      <c r="W75" s="13">
        <v>17690614.053202201</v>
      </c>
      <c r="X75" s="13"/>
      <c r="Z75" t="s">
        <v>203</v>
      </c>
      <c r="AA75" t="s">
        <v>204</v>
      </c>
      <c r="AB75" s="13">
        <v>2414247</v>
      </c>
      <c r="AD75" t="s">
        <v>191</v>
      </c>
      <c r="AE75" t="s">
        <v>192</v>
      </c>
      <c r="AF75" t="str">
        <f>AE75&amp;COUNTIF(AE$4:AE75,AE75)</f>
        <v>Kirklees1</v>
      </c>
      <c r="AG75" t="s">
        <v>991</v>
      </c>
      <c r="AH75" t="s">
        <v>992</v>
      </c>
      <c r="AI75" s="13">
        <v>35635145.090848058</v>
      </c>
      <c r="AJ75" s="13">
        <v>37652094.302990057</v>
      </c>
      <c r="AQ75" t="s">
        <v>205</v>
      </c>
      <c r="AR75" t="s">
        <v>206</v>
      </c>
      <c r="AS75" s="13">
        <v>7798187.7631367818</v>
      </c>
      <c r="AT75" s="13">
        <v>11338978.113544686</v>
      </c>
      <c r="AU75" s="13">
        <v>8239565.1905303234</v>
      </c>
      <c r="AV75" s="13">
        <v>11980764.274771314</v>
      </c>
      <c r="AZ75" t="s">
        <v>205</v>
      </c>
      <c r="BA75" t="s">
        <v>206</v>
      </c>
      <c r="BB75">
        <v>2094803.5371330497</v>
      </c>
    </row>
    <row r="76" spans="1:54" x14ac:dyDescent="0.25">
      <c r="A76" t="s">
        <v>205</v>
      </c>
      <c r="B76" t="s">
        <v>206</v>
      </c>
      <c r="C76" s="13">
        <f t="shared" si="1"/>
        <v>1518970</v>
      </c>
      <c r="D76" s="13"/>
      <c r="F76" t="s">
        <v>231</v>
      </c>
      <c r="G76" t="s">
        <v>232</v>
      </c>
      <c r="H76" s="13">
        <v>2587067</v>
      </c>
      <c r="I76" s="13">
        <v>2587067</v>
      </c>
      <c r="K76" t="s">
        <v>185</v>
      </c>
      <c r="L76" t="s">
        <v>186</v>
      </c>
      <c r="M76">
        <v>1</v>
      </c>
      <c r="N76" t="s">
        <v>1088</v>
      </c>
      <c r="Q76" t="s">
        <v>1380</v>
      </c>
      <c r="R76" s="13">
        <v>1032109</v>
      </c>
      <c r="S76" s="13">
        <v>1032109</v>
      </c>
      <c r="U76" t="s">
        <v>205</v>
      </c>
      <c r="V76" t="s">
        <v>206</v>
      </c>
      <c r="W76" s="13">
        <v>14941703.0492114</v>
      </c>
      <c r="X76" s="13"/>
      <c r="Z76" t="s">
        <v>205</v>
      </c>
      <c r="AA76" t="s">
        <v>206</v>
      </c>
      <c r="AB76" s="13">
        <v>1367882</v>
      </c>
      <c r="AD76" t="s">
        <v>193</v>
      </c>
      <c r="AE76" t="s">
        <v>194</v>
      </c>
      <c r="AF76" t="str">
        <f>AE76&amp;COUNTIF(AE$4:AE76,AE76)</f>
        <v>Knowsley1</v>
      </c>
      <c r="AG76" t="s">
        <v>1015</v>
      </c>
      <c r="AH76" t="s">
        <v>1016</v>
      </c>
      <c r="AI76" s="13">
        <v>17998264.284050405</v>
      </c>
      <c r="AJ76" s="13">
        <v>19016966.042527657</v>
      </c>
      <c r="AQ76" t="s">
        <v>207</v>
      </c>
      <c r="AR76" t="s">
        <v>208</v>
      </c>
      <c r="AS76" s="13">
        <v>18664753.581966918</v>
      </c>
      <c r="AT76" s="13">
        <v>22580278.56274493</v>
      </c>
      <c r="AU76" s="13">
        <v>19721178.634706244</v>
      </c>
      <c r="AV76" s="13">
        <v>23858322.329396293</v>
      </c>
      <c r="AZ76" t="s">
        <v>207</v>
      </c>
      <c r="BA76" t="s">
        <v>208</v>
      </c>
      <c r="BB76">
        <v>4802735.7860864606</v>
      </c>
    </row>
    <row r="77" spans="1:54" x14ac:dyDescent="0.25">
      <c r="A77" t="s">
        <v>207</v>
      </c>
      <c r="B77" t="s">
        <v>208</v>
      </c>
      <c r="C77" s="13">
        <f t="shared" si="1"/>
        <v>6976486</v>
      </c>
      <c r="D77" s="13"/>
      <c r="F77" t="s">
        <v>233</v>
      </c>
      <c r="G77" t="s">
        <v>234</v>
      </c>
      <c r="H77" s="13">
        <v>2561759</v>
      </c>
      <c r="I77" s="13">
        <v>2561759</v>
      </c>
      <c r="K77" t="s">
        <v>185</v>
      </c>
      <c r="L77" t="s">
        <v>186</v>
      </c>
      <c r="M77">
        <v>2</v>
      </c>
      <c r="N77" t="s">
        <v>1381</v>
      </c>
      <c r="Q77" t="s">
        <v>1382</v>
      </c>
      <c r="R77" s="13">
        <v>1348418</v>
      </c>
      <c r="S77" s="13">
        <v>1348418</v>
      </c>
      <c r="U77" t="s">
        <v>207</v>
      </c>
      <c r="V77" t="s">
        <v>208</v>
      </c>
      <c r="W77" s="13">
        <v>34256697.9038698</v>
      </c>
      <c r="X77" s="13"/>
      <c r="Z77" t="s">
        <v>207</v>
      </c>
      <c r="AA77" t="s">
        <v>208</v>
      </c>
      <c r="AB77" s="13">
        <v>3367950</v>
      </c>
      <c r="AD77" t="s">
        <v>195</v>
      </c>
      <c r="AE77" t="s">
        <v>196</v>
      </c>
      <c r="AF77" t="str">
        <f>AE77&amp;COUNTIF(AE$4:AE77,AE77)</f>
        <v>Lambeth1</v>
      </c>
      <c r="AG77" t="s">
        <v>972</v>
      </c>
      <c r="AH77" t="s">
        <v>973</v>
      </c>
      <c r="AI77" s="13">
        <v>30276833.189459793</v>
      </c>
      <c r="AJ77" s="13">
        <v>31990501.94798322</v>
      </c>
      <c r="AQ77" t="s">
        <v>209</v>
      </c>
      <c r="AR77" t="s">
        <v>210</v>
      </c>
      <c r="AS77" s="13">
        <v>15193274.948244186</v>
      </c>
      <c r="AT77" s="13">
        <v>43381511.101395227</v>
      </c>
      <c r="AU77" s="13">
        <v>16053214.310314808</v>
      </c>
      <c r="AV77" s="13">
        <v>45836904.629734196</v>
      </c>
      <c r="AZ77" t="s">
        <v>209</v>
      </c>
      <c r="BA77" t="s">
        <v>210</v>
      </c>
      <c r="BB77">
        <v>5047105.0117042996</v>
      </c>
    </row>
    <row r="78" spans="1:54" x14ac:dyDescent="0.25">
      <c r="A78" t="s">
        <v>209</v>
      </c>
      <c r="B78" t="s">
        <v>210</v>
      </c>
      <c r="C78" s="13">
        <f t="shared" si="1"/>
        <v>8514314</v>
      </c>
      <c r="D78" s="13"/>
      <c r="F78" t="s">
        <v>235</v>
      </c>
      <c r="G78" t="s">
        <v>236</v>
      </c>
      <c r="H78" s="13">
        <v>2361483</v>
      </c>
      <c r="I78" s="13">
        <v>2361483</v>
      </c>
      <c r="K78" t="s">
        <v>185</v>
      </c>
      <c r="L78" t="s">
        <v>186</v>
      </c>
      <c r="M78">
        <v>3</v>
      </c>
      <c r="N78" t="s">
        <v>1383</v>
      </c>
      <c r="Q78" t="s">
        <v>1384</v>
      </c>
      <c r="R78" s="13">
        <v>683561</v>
      </c>
      <c r="S78" s="13">
        <v>683561</v>
      </c>
      <c r="U78" t="s">
        <v>209</v>
      </c>
      <c r="V78" t="s">
        <v>210</v>
      </c>
      <c r="W78" s="13">
        <v>35999721.695277303</v>
      </c>
      <c r="X78" s="13"/>
      <c r="Z78" t="s">
        <v>209</v>
      </c>
      <c r="AA78" t="s">
        <v>210</v>
      </c>
      <c r="AB78" s="13">
        <v>2957108</v>
      </c>
      <c r="AD78" t="s">
        <v>197</v>
      </c>
      <c r="AE78" t="s">
        <v>198</v>
      </c>
      <c r="AF78" t="str">
        <f>AE78&amp;COUNTIF(AE$4:AE78,AE78)</f>
        <v>Lancashire1</v>
      </c>
      <c r="AG78" t="s">
        <v>978</v>
      </c>
      <c r="AH78" t="s">
        <v>979</v>
      </c>
      <c r="AI78" s="13">
        <v>107673872.85089789</v>
      </c>
      <c r="AJ78" s="13">
        <v>113768214.05425872</v>
      </c>
      <c r="AQ78" t="s">
        <v>211</v>
      </c>
      <c r="AR78" t="s">
        <v>212</v>
      </c>
      <c r="AS78" s="13">
        <v>4913659.9090088848</v>
      </c>
      <c r="AT78" s="13">
        <v>7899098.9624534603</v>
      </c>
      <c r="AU78" s="13">
        <v>5191773.0598587878</v>
      </c>
      <c r="AV78" s="13">
        <v>8346187.9637283264</v>
      </c>
      <c r="AZ78" t="s">
        <v>211</v>
      </c>
      <c r="BA78" t="s">
        <v>212</v>
      </c>
      <c r="BB78">
        <v>1048812.3734215701</v>
      </c>
    </row>
    <row r="79" spans="1:54" x14ac:dyDescent="0.25">
      <c r="A79" t="s">
        <v>211</v>
      </c>
      <c r="B79" t="s">
        <v>212</v>
      </c>
      <c r="C79" s="13">
        <f t="shared" si="1"/>
        <v>1608433</v>
      </c>
      <c r="D79" s="13"/>
      <c r="F79" t="s">
        <v>237</v>
      </c>
      <c r="G79" t="s">
        <v>238</v>
      </c>
      <c r="H79" s="13">
        <v>1869024</v>
      </c>
      <c r="I79" s="13">
        <v>1869024</v>
      </c>
      <c r="K79" t="s">
        <v>185</v>
      </c>
      <c r="L79" t="s">
        <v>186</v>
      </c>
      <c r="M79">
        <v>4</v>
      </c>
      <c r="N79" t="s">
        <v>1385</v>
      </c>
      <c r="Q79" t="s">
        <v>1386</v>
      </c>
      <c r="R79" s="13">
        <v>1473352</v>
      </c>
      <c r="S79" s="13">
        <v>1473352</v>
      </c>
      <c r="U79" t="s">
        <v>211</v>
      </c>
      <c r="V79" t="s">
        <v>212</v>
      </c>
      <c r="W79" s="13">
        <v>7480913.0117524797</v>
      </c>
      <c r="X79" s="13"/>
      <c r="Z79" t="s">
        <v>211</v>
      </c>
      <c r="AA79" t="s">
        <v>212</v>
      </c>
      <c r="AB79" s="13">
        <v>788125</v>
      </c>
      <c r="AD79" t="s">
        <v>199</v>
      </c>
      <c r="AE79" t="s">
        <v>200</v>
      </c>
      <c r="AF79" t="str">
        <f>AE79&amp;COUNTIF(AE$4:AE79,AE79)</f>
        <v>Leeds1</v>
      </c>
      <c r="AG79" t="s">
        <v>991</v>
      </c>
      <c r="AH79" t="s">
        <v>992</v>
      </c>
      <c r="AI79" s="13">
        <v>68096805.290897667</v>
      </c>
      <c r="AJ79" s="13">
        <v>71951084.47036247</v>
      </c>
      <c r="AQ79" t="s">
        <v>213</v>
      </c>
      <c r="AR79" t="s">
        <v>214</v>
      </c>
      <c r="AS79" s="13">
        <v>14994735.476821894</v>
      </c>
      <c r="AT79" s="13">
        <v>19094118.989825934</v>
      </c>
      <c r="AU79" s="13">
        <v>15843437.504810013</v>
      </c>
      <c r="AV79" s="13">
        <v>20174846.124650083</v>
      </c>
      <c r="AZ79" t="s">
        <v>213</v>
      </c>
      <c r="BA79" t="s">
        <v>214</v>
      </c>
      <c r="BB79">
        <v>4451204.0097714597</v>
      </c>
    </row>
    <row r="80" spans="1:54" x14ac:dyDescent="0.25">
      <c r="A80" t="s">
        <v>213</v>
      </c>
      <c r="B80" t="s">
        <v>214</v>
      </c>
      <c r="C80" s="13">
        <f t="shared" si="1"/>
        <v>8482757</v>
      </c>
      <c r="D80" s="13"/>
      <c r="F80" t="s">
        <v>241</v>
      </c>
      <c r="G80" t="s">
        <v>242</v>
      </c>
      <c r="H80" s="13">
        <v>3328942</v>
      </c>
      <c r="I80" s="13">
        <v>3328942</v>
      </c>
      <c r="K80" t="s">
        <v>185</v>
      </c>
      <c r="L80" t="s">
        <v>186</v>
      </c>
      <c r="M80">
        <v>5</v>
      </c>
      <c r="N80" t="s">
        <v>1387</v>
      </c>
      <c r="Q80" t="s">
        <v>1388</v>
      </c>
      <c r="R80" s="13">
        <v>1177669</v>
      </c>
      <c r="S80" s="13">
        <v>1177669</v>
      </c>
      <c r="U80" t="s">
        <v>213</v>
      </c>
      <c r="V80" t="s">
        <v>214</v>
      </c>
      <c r="W80" s="13">
        <v>31749310.780947</v>
      </c>
      <c r="X80" s="13"/>
      <c r="Z80" t="s">
        <v>213</v>
      </c>
      <c r="AA80" t="s">
        <v>214</v>
      </c>
      <c r="AB80" s="13">
        <v>2666050</v>
      </c>
      <c r="AD80" t="s">
        <v>201</v>
      </c>
      <c r="AE80" t="s">
        <v>202</v>
      </c>
      <c r="AF80" t="str">
        <f>AE80&amp;COUNTIF(AE$4:AE80,AE80)</f>
        <v>Leicester1</v>
      </c>
      <c r="AG80" t="s">
        <v>1099</v>
      </c>
      <c r="AH80" t="s">
        <v>1100</v>
      </c>
      <c r="AI80" s="13">
        <v>29727348.619922709</v>
      </c>
      <c r="AJ80" s="13">
        <v>31409916.551810332</v>
      </c>
      <c r="AQ80" t="s">
        <v>215</v>
      </c>
      <c r="AR80" t="s">
        <v>216</v>
      </c>
      <c r="AS80" s="13">
        <v>6454024.8548569418</v>
      </c>
      <c r="AT80" s="13">
        <v>7766908.8450494027</v>
      </c>
      <c r="AU80" s="13">
        <v>6819322.6616418445</v>
      </c>
      <c r="AV80" s="13">
        <v>8206515.8856791984</v>
      </c>
      <c r="AZ80" t="s">
        <v>215</v>
      </c>
      <c r="BA80" t="s">
        <v>216</v>
      </c>
      <c r="BB80">
        <v>1024501.4425930501</v>
      </c>
    </row>
    <row r="81" spans="1:54" x14ac:dyDescent="0.25">
      <c r="A81" t="s">
        <v>215</v>
      </c>
      <c r="B81" t="s">
        <v>216</v>
      </c>
      <c r="C81" s="13">
        <f t="shared" si="1"/>
        <v>2470674</v>
      </c>
      <c r="D81" s="13"/>
      <c r="F81" t="s">
        <v>243</v>
      </c>
      <c r="G81" t="s">
        <v>244</v>
      </c>
      <c r="H81" s="13">
        <v>2768450</v>
      </c>
      <c r="I81" s="13">
        <v>2768450</v>
      </c>
      <c r="K81" t="s">
        <v>185</v>
      </c>
      <c r="L81" t="s">
        <v>186</v>
      </c>
      <c r="M81">
        <v>6</v>
      </c>
      <c r="N81" t="s">
        <v>1389</v>
      </c>
      <c r="Q81" t="s">
        <v>1390</v>
      </c>
      <c r="R81" s="13">
        <v>1507026</v>
      </c>
      <c r="S81" s="13">
        <v>1507026</v>
      </c>
      <c r="U81" t="s">
        <v>215</v>
      </c>
      <c r="V81" t="s">
        <v>216</v>
      </c>
      <c r="W81" s="13">
        <v>7307509.2997334003</v>
      </c>
      <c r="X81" s="13"/>
      <c r="Z81" t="s">
        <v>215</v>
      </c>
      <c r="AA81" t="s">
        <v>216</v>
      </c>
      <c r="AB81" s="13">
        <v>997871</v>
      </c>
      <c r="AD81" t="s">
        <v>203</v>
      </c>
      <c r="AE81" t="s">
        <v>204</v>
      </c>
      <c r="AF81" t="str">
        <f>AE81&amp;COUNTIF(AE$4:AE81,AE81)</f>
        <v>Leicestershire1</v>
      </c>
      <c r="AG81" t="s">
        <v>1099</v>
      </c>
      <c r="AH81" t="s">
        <v>1100</v>
      </c>
      <c r="AI81" s="13">
        <v>48748384.500559881</v>
      </c>
      <c r="AJ81" s="13">
        <v>51507543.063291572</v>
      </c>
      <c r="AQ81" t="s">
        <v>217</v>
      </c>
      <c r="AR81" t="s">
        <v>218</v>
      </c>
      <c r="AS81" s="13">
        <v>4521123.2350617796</v>
      </c>
      <c r="AT81" s="13">
        <v>7680740.1576174553</v>
      </c>
      <c r="AU81" s="13">
        <v>4777018.8101662761</v>
      </c>
      <c r="AV81" s="13">
        <v>8115470.0505386032</v>
      </c>
      <c r="AZ81" t="s">
        <v>217</v>
      </c>
      <c r="BA81" t="s">
        <v>218</v>
      </c>
      <c r="BB81">
        <v>702349.184338002</v>
      </c>
    </row>
    <row r="82" spans="1:54" x14ac:dyDescent="0.25">
      <c r="A82" t="s">
        <v>217</v>
      </c>
      <c r="B82" t="s">
        <v>218</v>
      </c>
      <c r="C82" s="13">
        <f t="shared" si="1"/>
        <v>1452224</v>
      </c>
      <c r="D82" s="13"/>
      <c r="F82" t="s">
        <v>247</v>
      </c>
      <c r="G82" t="s">
        <v>248</v>
      </c>
      <c r="H82" s="13">
        <v>2343287</v>
      </c>
      <c r="I82" s="13">
        <v>2343287</v>
      </c>
      <c r="K82" t="s">
        <v>185</v>
      </c>
      <c r="L82" t="s">
        <v>186</v>
      </c>
      <c r="M82">
        <v>7</v>
      </c>
      <c r="N82" t="s">
        <v>1391</v>
      </c>
      <c r="Q82" t="s">
        <v>1392</v>
      </c>
      <c r="R82" s="13">
        <v>1303129</v>
      </c>
      <c r="S82" s="13">
        <v>1303129</v>
      </c>
      <c r="U82" t="s">
        <v>217</v>
      </c>
      <c r="V82" t="s">
        <v>218</v>
      </c>
      <c r="W82" s="13">
        <v>5009678.8377571497</v>
      </c>
      <c r="X82" s="13"/>
      <c r="Z82" t="s">
        <v>217</v>
      </c>
      <c r="AA82" t="s">
        <v>218</v>
      </c>
      <c r="AB82" s="13">
        <v>747910</v>
      </c>
      <c r="AD82" t="s">
        <v>205</v>
      </c>
      <c r="AE82" t="s">
        <v>206</v>
      </c>
      <c r="AF82" t="str">
        <f>AE82&amp;COUNTIF(AE$4:AE82,AE82)</f>
        <v>Lewisham1</v>
      </c>
      <c r="AG82" t="s">
        <v>972</v>
      </c>
      <c r="AH82" t="s">
        <v>973</v>
      </c>
      <c r="AI82" s="13">
        <v>27441821.812206164</v>
      </c>
      <c r="AJ82" s="13">
        <v>28995028.926777031</v>
      </c>
      <c r="AQ82" t="s">
        <v>219</v>
      </c>
      <c r="AR82" t="s">
        <v>220</v>
      </c>
      <c r="AS82" s="13">
        <v>4026300.7185086817</v>
      </c>
      <c r="AT82" s="13">
        <v>7919354.0732553573</v>
      </c>
      <c r="AU82" s="13">
        <v>4254189.339176273</v>
      </c>
      <c r="AV82" s="13">
        <v>8367589.513801611</v>
      </c>
      <c r="AZ82" t="s">
        <v>219</v>
      </c>
      <c r="BA82" t="s">
        <v>220</v>
      </c>
      <c r="BB82">
        <v>1212137.51827426</v>
      </c>
    </row>
    <row r="83" spans="1:54" x14ac:dyDescent="0.25">
      <c r="A83" t="s">
        <v>219</v>
      </c>
      <c r="B83" t="s">
        <v>220</v>
      </c>
      <c r="C83" s="13">
        <f t="shared" si="1"/>
        <v>2268123</v>
      </c>
      <c r="D83" s="13"/>
      <c r="F83" t="s">
        <v>251</v>
      </c>
      <c r="G83" t="s">
        <v>252</v>
      </c>
      <c r="H83" s="13">
        <v>2236384</v>
      </c>
      <c r="I83" s="13">
        <v>2236384</v>
      </c>
      <c r="K83" t="s">
        <v>185</v>
      </c>
      <c r="L83" t="s">
        <v>186</v>
      </c>
      <c r="M83">
        <v>8</v>
      </c>
      <c r="N83" t="s">
        <v>1393</v>
      </c>
      <c r="Q83" t="s">
        <v>1394</v>
      </c>
      <c r="R83" s="13">
        <v>1505421</v>
      </c>
      <c r="S83" s="13">
        <v>1505421</v>
      </c>
      <c r="U83" t="s">
        <v>219</v>
      </c>
      <c r="V83" t="s">
        <v>220</v>
      </c>
      <c r="W83" s="13">
        <v>8645869.9022674803</v>
      </c>
      <c r="X83" s="13"/>
      <c r="Z83" t="s">
        <v>219</v>
      </c>
      <c r="AA83" t="s">
        <v>220</v>
      </c>
      <c r="AB83" s="13">
        <v>757937</v>
      </c>
      <c r="AD83" t="s">
        <v>207</v>
      </c>
      <c r="AE83" t="s">
        <v>208</v>
      </c>
      <c r="AF83" t="str">
        <f>AE83&amp;COUNTIF(AE$4:AE83,AE83)</f>
        <v>Lincolnshire1</v>
      </c>
      <c r="AG83" t="s">
        <v>1104</v>
      </c>
      <c r="AH83" t="s">
        <v>1105</v>
      </c>
      <c r="AI83" s="13">
        <v>65297680.880813926</v>
      </c>
      <c r="AJ83" s="13">
        <v>68993529.61866799</v>
      </c>
      <c r="AQ83" t="s">
        <v>221</v>
      </c>
      <c r="AR83" t="s">
        <v>222</v>
      </c>
      <c r="AS83" s="13">
        <v>5578254.0767325424</v>
      </c>
      <c r="AT83" s="13">
        <v>6518285.3640588224</v>
      </c>
      <c r="AU83" s="13">
        <v>5893983.2574756043</v>
      </c>
      <c r="AV83" s="13">
        <v>6887220.3156645522</v>
      </c>
      <c r="AZ83" t="s">
        <v>221</v>
      </c>
      <c r="BA83" t="s">
        <v>222</v>
      </c>
      <c r="BB83">
        <v>865886.55418047903</v>
      </c>
    </row>
    <row r="84" spans="1:54" x14ac:dyDescent="0.25">
      <c r="A84" t="s">
        <v>221</v>
      </c>
      <c r="B84" t="s">
        <v>222</v>
      </c>
      <c r="C84" s="13">
        <f t="shared" si="1"/>
        <v>1267783</v>
      </c>
      <c r="D84" s="13"/>
      <c r="F84" t="s">
        <v>253</v>
      </c>
      <c r="G84" t="s">
        <v>254</v>
      </c>
      <c r="H84" s="13">
        <v>2813781</v>
      </c>
      <c r="I84" s="13">
        <v>2813781</v>
      </c>
      <c r="K84" t="s">
        <v>185</v>
      </c>
      <c r="L84" t="s">
        <v>186</v>
      </c>
      <c r="M84">
        <v>9</v>
      </c>
      <c r="N84" t="s">
        <v>1395</v>
      </c>
      <c r="Q84" t="s">
        <v>1396</v>
      </c>
      <c r="R84" s="13">
        <v>2917102</v>
      </c>
      <c r="S84" s="13">
        <v>2917102</v>
      </c>
      <c r="U84" t="s">
        <v>221</v>
      </c>
      <c r="V84" t="s">
        <v>222</v>
      </c>
      <c r="W84" s="13">
        <v>6176149.4753710004</v>
      </c>
      <c r="X84" s="13"/>
      <c r="Z84" t="s">
        <v>221</v>
      </c>
      <c r="AA84" t="s">
        <v>222</v>
      </c>
      <c r="AB84" s="13">
        <v>908078</v>
      </c>
      <c r="AD84" t="s">
        <v>209</v>
      </c>
      <c r="AE84" t="s">
        <v>210</v>
      </c>
      <c r="AF84" t="str">
        <f>AE84&amp;COUNTIF(AE$4:AE84,AE84)</f>
        <v>Liverpool1</v>
      </c>
      <c r="AG84" t="s">
        <v>1015</v>
      </c>
      <c r="AH84" t="s">
        <v>1016</v>
      </c>
      <c r="AI84" s="13">
        <v>53465132.464030601</v>
      </c>
      <c r="AJ84" s="13">
        <v>56491258.961494736</v>
      </c>
      <c r="AQ84" t="s">
        <v>223</v>
      </c>
      <c r="AR84" t="s">
        <v>224</v>
      </c>
      <c r="AS84" s="13">
        <v>8181084.7147718789</v>
      </c>
      <c r="AT84" s="13">
        <v>12930499.832578463</v>
      </c>
      <c r="AU84" s="13">
        <v>8644134.1096279677</v>
      </c>
      <c r="AV84" s="13">
        <v>13662366.123102404</v>
      </c>
      <c r="AZ84" t="s">
        <v>223</v>
      </c>
      <c r="BA84" t="s">
        <v>224</v>
      </c>
      <c r="BB84">
        <v>2365638.5821082303</v>
      </c>
    </row>
    <row r="85" spans="1:54" x14ac:dyDescent="0.25">
      <c r="A85" t="s">
        <v>223</v>
      </c>
      <c r="B85" t="s">
        <v>224</v>
      </c>
      <c r="C85" s="13">
        <f t="shared" si="1"/>
        <v>2722478</v>
      </c>
      <c r="D85" s="13"/>
      <c r="F85" t="s">
        <v>255</v>
      </c>
      <c r="G85" t="s">
        <v>256</v>
      </c>
      <c r="H85" s="13">
        <v>2059689</v>
      </c>
      <c r="I85" s="13">
        <v>2059689</v>
      </c>
      <c r="K85" t="s">
        <v>185</v>
      </c>
      <c r="L85" t="s">
        <v>186</v>
      </c>
      <c r="M85">
        <v>10</v>
      </c>
      <c r="N85" t="s">
        <v>1397</v>
      </c>
      <c r="Q85" t="s">
        <v>1398</v>
      </c>
      <c r="R85" s="13">
        <v>3422000</v>
      </c>
      <c r="S85" s="13">
        <v>3422000</v>
      </c>
      <c r="U85" t="s">
        <v>223</v>
      </c>
      <c r="V85" t="s">
        <v>224</v>
      </c>
      <c r="W85" s="13">
        <v>16873500.8267144</v>
      </c>
      <c r="X85" s="13"/>
      <c r="Z85" t="s">
        <v>223</v>
      </c>
      <c r="AA85" t="s">
        <v>224</v>
      </c>
      <c r="AB85" s="13">
        <v>1500831</v>
      </c>
      <c r="AD85" t="s">
        <v>211</v>
      </c>
      <c r="AE85" t="s">
        <v>212</v>
      </c>
      <c r="AF85" t="str">
        <f>AE85&amp;COUNTIF(AE$4:AE85,AE85)</f>
        <v>Luton1</v>
      </c>
      <c r="AG85" t="s">
        <v>969</v>
      </c>
      <c r="AH85" t="s">
        <v>970</v>
      </c>
      <c r="AI85" s="13">
        <v>17291169.456981633</v>
      </c>
      <c r="AJ85" s="13">
        <v>18269849.648246791</v>
      </c>
      <c r="AQ85" t="s">
        <v>225</v>
      </c>
      <c r="AR85" t="s">
        <v>226</v>
      </c>
      <c r="AS85" s="13">
        <v>8188190.1538647739</v>
      </c>
      <c r="AT85" s="13">
        <v>18176873.172713436</v>
      </c>
      <c r="AU85" s="13">
        <v>8651641.7165735196</v>
      </c>
      <c r="AV85" s="13">
        <v>19205684.194289017</v>
      </c>
      <c r="AZ85" t="s">
        <v>225</v>
      </c>
      <c r="BA85" t="s">
        <v>226</v>
      </c>
      <c r="BB85">
        <v>2410372.0316373003</v>
      </c>
    </row>
    <row r="86" spans="1:54" x14ac:dyDescent="0.25">
      <c r="A86" t="s">
        <v>225</v>
      </c>
      <c r="B86" t="s">
        <v>226</v>
      </c>
      <c r="C86" s="13">
        <f t="shared" si="1"/>
        <v>2848068</v>
      </c>
      <c r="D86" s="13"/>
      <c r="F86" t="s">
        <v>257</v>
      </c>
      <c r="G86" t="s">
        <v>258</v>
      </c>
      <c r="H86" s="13">
        <v>1197341</v>
      </c>
      <c r="I86" s="13">
        <v>1197341</v>
      </c>
      <c r="K86" t="s">
        <v>185</v>
      </c>
      <c r="L86" t="s">
        <v>186</v>
      </c>
      <c r="M86">
        <v>11</v>
      </c>
      <c r="N86" t="s">
        <v>1399</v>
      </c>
      <c r="Q86" t="s">
        <v>1400</v>
      </c>
      <c r="R86" s="13">
        <v>1344236</v>
      </c>
      <c r="S86" s="13">
        <v>1344236</v>
      </c>
      <c r="U86" t="s">
        <v>225</v>
      </c>
      <c r="V86" t="s">
        <v>226</v>
      </c>
      <c r="W86" s="13">
        <v>17192573.191918101</v>
      </c>
      <c r="X86" s="13"/>
      <c r="Z86" t="s">
        <v>225</v>
      </c>
      <c r="AA86" t="s">
        <v>226</v>
      </c>
      <c r="AB86" s="13">
        <v>1468413</v>
      </c>
      <c r="AD86" t="s">
        <v>213</v>
      </c>
      <c r="AE86" t="s">
        <v>214</v>
      </c>
      <c r="AF86" t="str">
        <f>AE86&amp;COUNTIF(AE$4:AE86,AE86)</f>
        <v>Manchester1</v>
      </c>
      <c r="AG86" t="s">
        <v>982</v>
      </c>
      <c r="AH86" t="s">
        <v>983</v>
      </c>
      <c r="AI86" s="13">
        <v>52766471.996773958</v>
      </c>
      <c r="AJ86" s="13">
        <v>55753054.31179136</v>
      </c>
      <c r="AQ86" t="s">
        <v>227</v>
      </c>
      <c r="AR86" t="s">
        <v>228</v>
      </c>
      <c r="AS86" s="13">
        <v>21885907.329552967</v>
      </c>
      <c r="AT86" s="13">
        <v>38087935.631455265</v>
      </c>
      <c r="AU86" s="13">
        <v>23124649.684405666</v>
      </c>
      <c r="AV86" s="13">
        <v>40243712.788195632</v>
      </c>
      <c r="AZ86" t="s">
        <v>227</v>
      </c>
      <c r="BA86" t="s">
        <v>228</v>
      </c>
      <c r="BB86">
        <v>5554461.0899808696</v>
      </c>
    </row>
    <row r="87" spans="1:54" x14ac:dyDescent="0.25">
      <c r="A87" t="s">
        <v>227</v>
      </c>
      <c r="B87" t="s">
        <v>228</v>
      </c>
      <c r="C87" s="13">
        <f t="shared" si="1"/>
        <v>9157782</v>
      </c>
      <c r="D87" s="13"/>
      <c r="F87" t="s">
        <v>259</v>
      </c>
      <c r="G87" t="s">
        <v>260</v>
      </c>
      <c r="H87" s="13">
        <v>2429195</v>
      </c>
      <c r="I87" s="13">
        <v>2429195</v>
      </c>
      <c r="K87" t="s">
        <v>185</v>
      </c>
      <c r="L87" t="s">
        <v>186</v>
      </c>
      <c r="M87">
        <v>12</v>
      </c>
      <c r="N87" t="s">
        <v>1401</v>
      </c>
      <c r="Q87" t="s">
        <v>1402</v>
      </c>
      <c r="R87" s="13">
        <v>1441860</v>
      </c>
      <c r="S87" s="13">
        <v>1441860</v>
      </c>
      <c r="U87" t="s">
        <v>227</v>
      </c>
      <c r="V87" t="s">
        <v>228</v>
      </c>
      <c r="W87" s="13">
        <v>39618564.096219599</v>
      </c>
      <c r="X87" s="13"/>
      <c r="Z87" t="s">
        <v>227</v>
      </c>
      <c r="AA87" t="s">
        <v>228</v>
      </c>
      <c r="AB87" s="13">
        <v>4178677.9999999995</v>
      </c>
      <c r="AD87" t="s">
        <v>215</v>
      </c>
      <c r="AE87" t="s">
        <v>216</v>
      </c>
      <c r="AF87" t="str">
        <f>AE87&amp;COUNTIF(AE$4:AE87,AE87)</f>
        <v>Medway1</v>
      </c>
      <c r="AG87" t="s">
        <v>1089</v>
      </c>
      <c r="AH87" t="s">
        <v>1090</v>
      </c>
      <c r="AI87" s="13">
        <v>22711713.089999683</v>
      </c>
      <c r="AJ87" s="13">
        <v>23997196.050893668</v>
      </c>
      <c r="AQ87" t="s">
        <v>229</v>
      </c>
      <c r="AR87" t="s">
        <v>230</v>
      </c>
      <c r="AS87" s="13">
        <v>4201803.5711637139</v>
      </c>
      <c r="AT87" s="13">
        <v>2168872.8554546046</v>
      </c>
      <c r="AU87" s="13">
        <v>4439625.6532915803</v>
      </c>
      <c r="AV87" s="13">
        <v>2291631.059073335</v>
      </c>
      <c r="AZ87" t="s">
        <v>229</v>
      </c>
      <c r="BA87" t="s">
        <v>230</v>
      </c>
      <c r="BB87">
        <v>1129799.81497939</v>
      </c>
    </row>
    <row r="88" spans="1:54" x14ac:dyDescent="0.25">
      <c r="A88" t="s">
        <v>229</v>
      </c>
      <c r="B88" t="s">
        <v>230</v>
      </c>
      <c r="C88" s="13">
        <f t="shared" si="1"/>
        <v>3220832</v>
      </c>
      <c r="D88" s="13"/>
      <c r="F88" t="s">
        <v>261</v>
      </c>
      <c r="G88" t="s">
        <v>262</v>
      </c>
      <c r="H88" s="13">
        <v>1790234</v>
      </c>
      <c r="I88" s="13">
        <v>1790234</v>
      </c>
      <c r="K88" t="s">
        <v>197</v>
      </c>
      <c r="L88" t="s">
        <v>198</v>
      </c>
      <c r="M88">
        <v>1</v>
      </c>
      <c r="N88" t="s">
        <v>1096</v>
      </c>
      <c r="Q88" t="s">
        <v>1403</v>
      </c>
      <c r="R88" s="13">
        <v>2722544</v>
      </c>
      <c r="S88" s="13">
        <v>2722544</v>
      </c>
      <c r="U88" t="s">
        <v>229</v>
      </c>
      <c r="V88" t="s">
        <v>230</v>
      </c>
      <c r="W88" s="13">
        <v>8058575.9195249192</v>
      </c>
      <c r="X88" s="13"/>
      <c r="Z88" t="s">
        <v>229</v>
      </c>
      <c r="AA88" t="s">
        <v>230</v>
      </c>
      <c r="AB88" s="13">
        <v>779710</v>
      </c>
      <c r="AD88" t="s">
        <v>217</v>
      </c>
      <c r="AE88" t="s">
        <v>218</v>
      </c>
      <c r="AF88" t="str">
        <f>AE88&amp;COUNTIF(AE$4:AE88,AE88)</f>
        <v>Merton1</v>
      </c>
      <c r="AG88" t="s">
        <v>1029</v>
      </c>
      <c r="AH88" t="s">
        <v>1030</v>
      </c>
      <c r="AI88" s="13">
        <v>15909831.695403144</v>
      </c>
      <c r="AJ88" s="13">
        <v>16810328.169362962</v>
      </c>
      <c r="AQ88" t="s">
        <v>231</v>
      </c>
      <c r="AR88" t="s">
        <v>232</v>
      </c>
      <c r="AS88" s="13">
        <v>4105870.4382073986</v>
      </c>
      <c r="AT88" s="13">
        <v>8567532.4196732584</v>
      </c>
      <c r="AU88" s="13">
        <v>4338262.7050099373</v>
      </c>
      <c r="AV88" s="13">
        <v>9052454.7546267658</v>
      </c>
      <c r="AZ88" t="s">
        <v>231</v>
      </c>
      <c r="BA88" t="s">
        <v>232</v>
      </c>
      <c r="BB88">
        <v>1014719.39836779</v>
      </c>
    </row>
    <row r="89" spans="1:54" x14ac:dyDescent="0.25">
      <c r="A89" t="s">
        <v>231</v>
      </c>
      <c r="B89" t="s">
        <v>232</v>
      </c>
      <c r="C89" s="13">
        <f t="shared" si="1"/>
        <v>2587067</v>
      </c>
      <c r="D89" s="13"/>
      <c r="F89" t="s">
        <v>263</v>
      </c>
      <c r="G89" t="s">
        <v>264</v>
      </c>
      <c r="H89" s="13">
        <v>1925738</v>
      </c>
      <c r="I89" s="13">
        <v>1925738</v>
      </c>
      <c r="K89" t="s">
        <v>197</v>
      </c>
      <c r="L89" t="s">
        <v>198</v>
      </c>
      <c r="M89">
        <v>2</v>
      </c>
      <c r="N89" t="s">
        <v>1404</v>
      </c>
      <c r="Q89" t="s">
        <v>1405</v>
      </c>
      <c r="R89" s="13">
        <v>878988</v>
      </c>
      <c r="S89" s="13">
        <v>878988</v>
      </c>
      <c r="U89" t="s">
        <v>231</v>
      </c>
      <c r="V89" t="s">
        <v>232</v>
      </c>
      <c r="W89" s="13">
        <v>7237736.4559142794</v>
      </c>
      <c r="X89" s="13"/>
      <c r="Z89" t="s">
        <v>231</v>
      </c>
      <c r="AA89" t="s">
        <v>232</v>
      </c>
      <c r="AB89" s="13">
        <v>760919</v>
      </c>
      <c r="AD89" t="s">
        <v>219</v>
      </c>
      <c r="AE89" t="s">
        <v>220</v>
      </c>
      <c r="AF89" t="str">
        <f>AE89&amp;COUNTIF(AE$4:AE89,AE89)</f>
        <v>Middlesbrough1</v>
      </c>
      <c r="AG89" t="s">
        <v>1023</v>
      </c>
      <c r="AH89" t="s">
        <v>1024</v>
      </c>
      <c r="AI89" s="13">
        <v>14209129.787511792</v>
      </c>
      <c r="AJ89" s="13">
        <v>15013366.53348496</v>
      </c>
      <c r="AQ89" t="s">
        <v>233</v>
      </c>
      <c r="AR89" t="s">
        <v>234</v>
      </c>
      <c r="AS89" s="13">
        <v>7575377.1495116409</v>
      </c>
      <c r="AT89" s="13">
        <v>6607057.8373088213</v>
      </c>
      <c r="AU89" s="13">
        <v>8004143.4961740002</v>
      </c>
      <c r="AV89" s="13">
        <v>6981017.310900501</v>
      </c>
      <c r="AZ89" t="s">
        <v>233</v>
      </c>
      <c r="BA89" t="s">
        <v>234</v>
      </c>
      <c r="BB89">
        <v>1615567.2575051601</v>
      </c>
    </row>
    <row r="90" spans="1:54" x14ac:dyDescent="0.25">
      <c r="A90" t="s">
        <v>233</v>
      </c>
      <c r="B90" t="s">
        <v>234</v>
      </c>
      <c r="C90" s="13">
        <f t="shared" si="1"/>
        <v>2561759</v>
      </c>
      <c r="D90" s="13"/>
      <c r="F90" t="s">
        <v>265</v>
      </c>
      <c r="G90" t="s">
        <v>266</v>
      </c>
      <c r="H90" s="13">
        <v>2987389</v>
      </c>
      <c r="I90" s="13">
        <v>2987389</v>
      </c>
      <c r="K90" t="s">
        <v>197</v>
      </c>
      <c r="L90" t="s">
        <v>198</v>
      </c>
      <c r="M90">
        <v>3</v>
      </c>
      <c r="N90" t="s">
        <v>1406</v>
      </c>
      <c r="Q90" t="s">
        <v>1407</v>
      </c>
      <c r="R90" s="13">
        <v>1237227</v>
      </c>
      <c r="S90" s="13">
        <v>1237227</v>
      </c>
      <c r="U90" t="s">
        <v>233</v>
      </c>
      <c r="V90" t="s">
        <v>234</v>
      </c>
      <c r="W90" s="13">
        <v>11523432.0497225</v>
      </c>
      <c r="X90" s="13"/>
      <c r="Z90" t="s">
        <v>235</v>
      </c>
      <c r="AA90" t="s">
        <v>236</v>
      </c>
      <c r="AB90" s="13">
        <v>923945</v>
      </c>
      <c r="AD90" t="s">
        <v>221</v>
      </c>
      <c r="AE90" t="s">
        <v>222</v>
      </c>
      <c r="AF90" t="str">
        <f>AE90&amp;COUNTIF(AE$4:AE90,AE90)</f>
        <v>Milton Keynes1</v>
      </c>
      <c r="AG90" t="s">
        <v>969</v>
      </c>
      <c r="AH90" t="s">
        <v>970</v>
      </c>
      <c r="AI90" s="13">
        <v>19640704.540625244</v>
      </c>
      <c r="AJ90" s="13">
        <v>20752368.41762463</v>
      </c>
      <c r="AQ90" t="s">
        <v>235</v>
      </c>
      <c r="AR90" t="s">
        <v>236</v>
      </c>
      <c r="AS90" s="13">
        <v>4854654.2268630844</v>
      </c>
      <c r="AT90" s="13">
        <v>8094784.3115936983</v>
      </c>
      <c r="AU90" s="13">
        <v>5129427.6561035346</v>
      </c>
      <c r="AV90" s="13">
        <v>8552949.103629902</v>
      </c>
      <c r="AZ90" t="s">
        <v>235</v>
      </c>
      <c r="BA90" t="s">
        <v>236</v>
      </c>
      <c r="BB90">
        <v>979405.9220180969</v>
      </c>
    </row>
    <row r="91" spans="1:54" x14ac:dyDescent="0.25">
      <c r="A91" t="s">
        <v>235</v>
      </c>
      <c r="B91" t="s">
        <v>236</v>
      </c>
      <c r="C91" s="13">
        <f t="shared" si="1"/>
        <v>2361483</v>
      </c>
      <c r="D91" s="13"/>
      <c r="F91" t="s">
        <v>267</v>
      </c>
      <c r="G91" t="s">
        <v>268</v>
      </c>
      <c r="H91" s="13">
        <v>3063735</v>
      </c>
      <c r="I91" s="13">
        <v>3063735</v>
      </c>
      <c r="K91" t="s">
        <v>197</v>
      </c>
      <c r="L91" t="s">
        <v>198</v>
      </c>
      <c r="M91">
        <v>4</v>
      </c>
      <c r="N91" t="s">
        <v>1408</v>
      </c>
      <c r="Q91" t="s">
        <v>1409</v>
      </c>
      <c r="R91" s="13">
        <v>1095958</v>
      </c>
      <c r="S91" s="13">
        <v>1095958</v>
      </c>
      <c r="U91" t="s">
        <v>235</v>
      </c>
      <c r="V91" t="s">
        <v>236</v>
      </c>
      <c r="W91" s="13">
        <v>6985854.3734662496</v>
      </c>
      <c r="X91" s="13"/>
      <c r="Z91" t="s">
        <v>237</v>
      </c>
      <c r="AA91" t="s">
        <v>238</v>
      </c>
      <c r="AB91" s="13">
        <v>1031077</v>
      </c>
      <c r="AD91" t="s">
        <v>223</v>
      </c>
      <c r="AE91" t="s">
        <v>224</v>
      </c>
      <c r="AF91" t="str">
        <f>AE91&amp;COUNTIF(AE$4:AE91,AE91)</f>
        <v>Newcastle upon Tyne1</v>
      </c>
      <c r="AG91" t="s">
        <v>1023</v>
      </c>
      <c r="AH91" t="s">
        <v>1024</v>
      </c>
      <c r="AI91" s="13">
        <v>28391039.284556057</v>
      </c>
      <c r="AJ91" s="13">
        <v>29997972.108061928</v>
      </c>
      <c r="AQ91" t="s">
        <v>237</v>
      </c>
      <c r="AR91" t="s">
        <v>238</v>
      </c>
      <c r="AS91" s="13">
        <v>5802882.8425701382</v>
      </c>
      <c r="AT91" s="13">
        <v>13007385.461411579</v>
      </c>
      <c r="AU91" s="13">
        <v>6131326.0114596076</v>
      </c>
      <c r="AV91" s="13">
        <v>13743603.478527473</v>
      </c>
      <c r="AZ91" t="s">
        <v>237</v>
      </c>
      <c r="BA91" t="s">
        <v>238</v>
      </c>
      <c r="BB91">
        <v>1342892.7660161501</v>
      </c>
    </row>
    <row r="92" spans="1:54" x14ac:dyDescent="0.25">
      <c r="A92" t="s">
        <v>237</v>
      </c>
      <c r="B92" t="s">
        <v>238</v>
      </c>
      <c r="C92" s="13">
        <f t="shared" si="1"/>
        <v>1869024</v>
      </c>
      <c r="D92" s="13"/>
      <c r="F92" t="s">
        <v>269</v>
      </c>
      <c r="G92" t="s">
        <v>270</v>
      </c>
      <c r="H92" s="13">
        <v>270255</v>
      </c>
      <c r="I92" s="13">
        <v>270255</v>
      </c>
      <c r="K92" t="s">
        <v>197</v>
      </c>
      <c r="L92" t="s">
        <v>198</v>
      </c>
      <c r="M92">
        <v>5</v>
      </c>
      <c r="N92" t="s">
        <v>1410</v>
      </c>
      <c r="Q92" t="s">
        <v>1411</v>
      </c>
      <c r="R92" s="13">
        <v>2144278</v>
      </c>
      <c r="S92" s="13">
        <v>2144278</v>
      </c>
      <c r="U92" t="s">
        <v>237</v>
      </c>
      <c r="V92" t="s">
        <v>238</v>
      </c>
      <c r="W92" s="13">
        <v>9578513.9661395401</v>
      </c>
      <c r="X92" s="13"/>
      <c r="Z92" t="s">
        <v>239</v>
      </c>
      <c r="AA92" t="s">
        <v>240</v>
      </c>
      <c r="AB92" s="13">
        <v>2423601</v>
      </c>
      <c r="AD92" t="s">
        <v>225</v>
      </c>
      <c r="AE92" t="s">
        <v>226</v>
      </c>
      <c r="AF92" t="str">
        <f>AE92&amp;COUNTIF(AE$4:AE92,AE92)</f>
        <v>Newham1</v>
      </c>
      <c r="AG92" t="s">
        <v>957</v>
      </c>
      <c r="AH92" t="s">
        <v>958</v>
      </c>
      <c r="AI92" s="13">
        <v>28814241.82024242</v>
      </c>
      <c r="AJ92" s="13">
        <v>30445127.90726814</v>
      </c>
      <c r="AQ92" t="s">
        <v>239</v>
      </c>
      <c r="AR92" t="s">
        <v>240</v>
      </c>
      <c r="AS92" s="13">
        <v>13741219.580558727</v>
      </c>
      <c r="AT92" s="13">
        <v>18184154.816199135</v>
      </c>
      <c r="AU92" s="13">
        <v>14518972.60881835</v>
      </c>
      <c r="AV92" s="13">
        <v>19213377.978796005</v>
      </c>
      <c r="AZ92" t="s">
        <v>239</v>
      </c>
      <c r="BA92" t="s">
        <v>240</v>
      </c>
      <c r="BB92">
        <v>2429421.1508064</v>
      </c>
    </row>
    <row r="93" spans="1:54" x14ac:dyDescent="0.25">
      <c r="A93" t="s">
        <v>239</v>
      </c>
      <c r="B93" t="s">
        <v>240</v>
      </c>
      <c r="C93" s="13">
        <f t="shared" si="1"/>
        <v>5114924</v>
      </c>
      <c r="D93" s="13"/>
      <c r="F93" t="s">
        <v>271</v>
      </c>
      <c r="G93" t="s">
        <v>272</v>
      </c>
      <c r="H93" s="13">
        <v>3499990</v>
      </c>
      <c r="I93" s="13">
        <v>3499990</v>
      </c>
      <c r="K93" t="s">
        <v>197</v>
      </c>
      <c r="L93" t="s">
        <v>198</v>
      </c>
      <c r="M93">
        <v>6</v>
      </c>
      <c r="N93" t="s">
        <v>1412</v>
      </c>
      <c r="Q93" t="s">
        <v>1413</v>
      </c>
      <c r="R93" s="13">
        <v>1104815</v>
      </c>
      <c r="S93" s="13">
        <v>1104815</v>
      </c>
      <c r="U93" t="s">
        <v>239</v>
      </c>
      <c r="V93" t="s">
        <v>240</v>
      </c>
      <c r="W93" s="13">
        <v>17328445.734105699</v>
      </c>
      <c r="X93" s="13"/>
      <c r="Z93" t="s">
        <v>1414</v>
      </c>
      <c r="AA93" t="s">
        <v>1415</v>
      </c>
      <c r="AB93" s="13">
        <v>2717108</v>
      </c>
      <c r="AD93" t="s">
        <v>227</v>
      </c>
      <c r="AE93" t="s">
        <v>228</v>
      </c>
      <c r="AF93" t="str">
        <f>AE93&amp;COUNTIF(AE$4:AE93,AE93)</f>
        <v>Norfolk1</v>
      </c>
      <c r="AG93" t="s">
        <v>1116</v>
      </c>
      <c r="AH93" t="s">
        <v>1117</v>
      </c>
      <c r="AI93" s="13">
        <v>77165711.368327916</v>
      </c>
      <c r="AJ93" s="13">
        <v>81533290.631775275</v>
      </c>
      <c r="AQ93" t="s">
        <v>241</v>
      </c>
      <c r="AR93" t="s">
        <v>242</v>
      </c>
      <c r="AS93" s="13">
        <v>8473073.9115025308</v>
      </c>
      <c r="AT93" s="13">
        <v>18583414.714008812</v>
      </c>
      <c r="AU93" s="13">
        <v>8952649.8948935736</v>
      </c>
      <c r="AV93" s="13">
        <v>19635235.986821711</v>
      </c>
      <c r="AZ93" t="s">
        <v>241</v>
      </c>
      <c r="BA93" t="s">
        <v>242</v>
      </c>
      <c r="BB93">
        <v>1751884.9657177201</v>
      </c>
    </row>
    <row r="94" spans="1:54" x14ac:dyDescent="0.25">
      <c r="A94" t="s">
        <v>241</v>
      </c>
      <c r="B94" t="s">
        <v>242</v>
      </c>
      <c r="C94" s="13">
        <f t="shared" si="1"/>
        <v>3328942</v>
      </c>
      <c r="D94" s="13"/>
      <c r="F94" t="s">
        <v>273</v>
      </c>
      <c r="G94" t="s">
        <v>274</v>
      </c>
      <c r="H94" s="13">
        <v>4728713</v>
      </c>
      <c r="I94" s="13">
        <v>4728713</v>
      </c>
      <c r="K94" t="s">
        <v>197</v>
      </c>
      <c r="L94" t="s">
        <v>198</v>
      </c>
      <c r="M94">
        <v>7</v>
      </c>
      <c r="N94" t="s">
        <v>1416</v>
      </c>
      <c r="Q94" t="s">
        <v>1417</v>
      </c>
      <c r="R94" s="13">
        <v>1680459</v>
      </c>
      <c r="S94" s="13">
        <v>1680459</v>
      </c>
      <c r="U94" t="s">
        <v>241</v>
      </c>
      <c r="V94" t="s">
        <v>242</v>
      </c>
      <c r="W94" s="13">
        <v>12495751.735247102</v>
      </c>
      <c r="X94" s="13"/>
      <c r="Z94" t="s">
        <v>241</v>
      </c>
      <c r="AA94" t="s">
        <v>242</v>
      </c>
      <c r="AB94" s="13">
        <v>1521452</v>
      </c>
      <c r="AD94" t="s">
        <v>229</v>
      </c>
      <c r="AE94" t="s">
        <v>230</v>
      </c>
      <c r="AF94" t="str">
        <f>AE94&amp;COUNTIF(AE$4:AE94,AE94)</f>
        <v>North East Lincolnshire1</v>
      </c>
      <c r="AG94" t="s">
        <v>1049</v>
      </c>
      <c r="AH94" t="s">
        <v>1050</v>
      </c>
      <c r="AI94" s="13">
        <v>14786147.373366676</v>
      </c>
      <c r="AJ94" s="13">
        <v>15623043.314699231</v>
      </c>
      <c r="AQ94" t="s">
        <v>243</v>
      </c>
      <c r="AR94" t="s">
        <v>244</v>
      </c>
      <c r="AS94" s="13">
        <v>8266486.3670394793</v>
      </c>
      <c r="AT94" s="13">
        <v>15776825.202143006</v>
      </c>
      <c r="AU94" s="13">
        <v>8734369.4954139143</v>
      </c>
      <c r="AV94" s="13">
        <v>16669793.5085843</v>
      </c>
      <c r="AZ94" t="s">
        <v>243</v>
      </c>
      <c r="BA94" t="s">
        <v>244</v>
      </c>
      <c r="BB94">
        <v>2327687.7762848497</v>
      </c>
    </row>
    <row r="95" spans="1:54" x14ac:dyDescent="0.25">
      <c r="A95" t="s">
        <v>243</v>
      </c>
      <c r="B95" t="s">
        <v>244</v>
      </c>
      <c r="C95" s="13">
        <f t="shared" si="1"/>
        <v>2768450</v>
      </c>
      <c r="D95" s="13"/>
      <c r="F95" t="s">
        <v>275</v>
      </c>
      <c r="G95" t="s">
        <v>276</v>
      </c>
      <c r="H95" s="13">
        <v>4823370</v>
      </c>
      <c r="I95" s="13">
        <v>4823370</v>
      </c>
      <c r="K95" t="s">
        <v>197</v>
      </c>
      <c r="L95" t="s">
        <v>198</v>
      </c>
      <c r="M95">
        <v>8</v>
      </c>
      <c r="N95" t="s">
        <v>1418</v>
      </c>
      <c r="Q95" t="s">
        <v>1419</v>
      </c>
      <c r="R95" s="13">
        <v>393008</v>
      </c>
      <c r="S95" s="13">
        <v>393008</v>
      </c>
      <c r="U95" t="s">
        <v>243</v>
      </c>
      <c r="V95" t="s">
        <v>244</v>
      </c>
      <c r="W95" s="13">
        <v>16602807.341125101</v>
      </c>
      <c r="X95" s="13"/>
      <c r="Z95" t="s">
        <v>243</v>
      </c>
      <c r="AA95" t="s">
        <v>244</v>
      </c>
      <c r="AB95" s="13">
        <v>1550028</v>
      </c>
      <c r="AD95" t="s">
        <v>231</v>
      </c>
      <c r="AE95" t="s">
        <v>232</v>
      </c>
      <c r="AF95" t="str">
        <f>AE95&amp;COUNTIF(AE$4:AE95,AE95)</f>
        <v>North Lincolnshire1</v>
      </c>
      <c r="AG95" t="s">
        <v>1049</v>
      </c>
      <c r="AH95" t="s">
        <v>1050</v>
      </c>
      <c r="AI95" s="13">
        <v>14822508.584338808</v>
      </c>
      <c r="AJ95" s="13">
        <v>15661462.570212385</v>
      </c>
      <c r="AQ95" t="s">
        <v>245</v>
      </c>
      <c r="AR95" t="s">
        <v>246</v>
      </c>
      <c r="AS95" s="13">
        <v>19469392.906099722</v>
      </c>
      <c r="AT95" s="13">
        <v>26596932.198394608</v>
      </c>
      <c r="AU95" s="13">
        <v>20571360.544584967</v>
      </c>
      <c r="AV95" s="13">
        <v>28102318.560823742</v>
      </c>
      <c r="AZ95" t="s">
        <v>245</v>
      </c>
      <c r="BA95" t="s">
        <v>246</v>
      </c>
      <c r="BB95">
        <v>4334983.35535393</v>
      </c>
    </row>
    <row r="96" spans="1:54" x14ac:dyDescent="0.25">
      <c r="A96" t="s">
        <v>245</v>
      </c>
      <c r="B96" t="s">
        <v>246</v>
      </c>
      <c r="C96" s="13">
        <f t="shared" si="1"/>
        <v>7886632</v>
      </c>
      <c r="D96" s="13"/>
      <c r="F96" t="s">
        <v>277</v>
      </c>
      <c r="G96" t="s">
        <v>278</v>
      </c>
      <c r="H96" s="13">
        <v>5108320</v>
      </c>
      <c r="I96" s="13">
        <v>5108320</v>
      </c>
      <c r="K96" t="s">
        <v>197</v>
      </c>
      <c r="L96" t="s">
        <v>198</v>
      </c>
      <c r="M96">
        <v>9</v>
      </c>
      <c r="N96" t="s">
        <v>1420</v>
      </c>
      <c r="Q96" t="s">
        <v>1421</v>
      </c>
      <c r="R96" s="13">
        <v>1160053</v>
      </c>
      <c r="S96" s="13">
        <v>1160053</v>
      </c>
      <c r="U96" t="s">
        <v>245</v>
      </c>
      <c r="V96" t="s">
        <v>246</v>
      </c>
      <c r="W96" s="13">
        <v>30920338.2898711</v>
      </c>
      <c r="X96" s="13"/>
      <c r="Z96" t="s">
        <v>245</v>
      </c>
      <c r="AA96" t="s">
        <v>246</v>
      </c>
      <c r="AB96" s="13">
        <v>3527070</v>
      </c>
      <c r="AD96" t="s">
        <v>233</v>
      </c>
      <c r="AE96" t="s">
        <v>234</v>
      </c>
      <c r="AF96" t="str">
        <f>AE96&amp;COUNTIF(AE$4:AE96,AE96)</f>
        <v>North Northamptonshire1</v>
      </c>
      <c r="AG96" t="s">
        <v>1121</v>
      </c>
      <c r="AH96" t="s">
        <v>1122</v>
      </c>
      <c r="AI96" s="13">
        <v>26657250.245202217</v>
      </c>
      <c r="AJ96" s="13">
        <v>28166050.609080665</v>
      </c>
      <c r="AQ96" t="s">
        <v>247</v>
      </c>
      <c r="AR96" t="s">
        <v>248</v>
      </c>
      <c r="AS96" s="13">
        <v>6237997.5838825218</v>
      </c>
      <c r="AT96" s="13">
        <v>14748274.694621986</v>
      </c>
      <c r="AU96" s="13">
        <v>6591068.2471302729</v>
      </c>
      <c r="AV96" s="13">
        <v>15583027.042337591</v>
      </c>
      <c r="AZ96" t="s">
        <v>247</v>
      </c>
      <c r="BA96" t="s">
        <v>248</v>
      </c>
      <c r="BB96">
        <v>1568487.3448991801</v>
      </c>
    </row>
    <row r="97" spans="1:54" x14ac:dyDescent="0.25">
      <c r="A97" t="s">
        <v>247</v>
      </c>
      <c r="B97" t="s">
        <v>248</v>
      </c>
      <c r="C97" s="13">
        <f t="shared" si="1"/>
        <v>2343287</v>
      </c>
      <c r="D97" s="13"/>
      <c r="F97" t="s">
        <v>279</v>
      </c>
      <c r="G97" t="s">
        <v>280</v>
      </c>
      <c r="H97" s="13">
        <v>3641433</v>
      </c>
      <c r="I97" s="13">
        <v>3641433</v>
      </c>
      <c r="K97" t="s">
        <v>197</v>
      </c>
      <c r="L97" t="s">
        <v>198</v>
      </c>
      <c r="M97">
        <v>10</v>
      </c>
      <c r="N97" t="s">
        <v>1422</v>
      </c>
      <c r="Q97" t="s">
        <v>1423</v>
      </c>
      <c r="R97" s="13">
        <v>774141</v>
      </c>
      <c r="S97" s="13">
        <v>774141</v>
      </c>
      <c r="U97" t="s">
        <v>247</v>
      </c>
      <c r="V97" t="s">
        <v>248</v>
      </c>
      <c r="W97" s="13">
        <v>11187622.957713699</v>
      </c>
      <c r="X97" s="13"/>
      <c r="Z97" t="s">
        <v>247</v>
      </c>
      <c r="AA97" t="s">
        <v>248</v>
      </c>
      <c r="AB97" s="13">
        <v>1122354</v>
      </c>
      <c r="AD97" t="s">
        <v>235</v>
      </c>
      <c r="AE97" t="s">
        <v>236</v>
      </c>
      <c r="AF97" t="str">
        <f>AE97&amp;COUNTIF(AE$4:AE97,AE97)</f>
        <v>North Somerset1</v>
      </c>
      <c r="AG97" t="s">
        <v>1000</v>
      </c>
      <c r="AH97" t="s">
        <v>1001</v>
      </c>
      <c r="AI97" s="13">
        <v>18475154.195746876</v>
      </c>
      <c r="AJ97" s="13">
        <v>19520847.923226148</v>
      </c>
      <c r="AQ97" t="s">
        <v>249</v>
      </c>
      <c r="AR97" t="s">
        <v>250</v>
      </c>
      <c r="AS97" s="13">
        <v>14017914.708270079</v>
      </c>
      <c r="AT97" s="13">
        <v>30980732.640340611</v>
      </c>
      <c r="AU97" s="13">
        <v>14811328.680758165</v>
      </c>
      <c r="AV97" s="13">
        <v>32734242.107783891</v>
      </c>
      <c r="AZ97" t="s">
        <v>249</v>
      </c>
      <c r="BA97" t="s">
        <v>250</v>
      </c>
      <c r="BB97">
        <v>1500864.80618412</v>
      </c>
    </row>
    <row r="98" spans="1:54" x14ac:dyDescent="0.25">
      <c r="A98" t="s">
        <v>249</v>
      </c>
      <c r="B98" t="s">
        <v>250</v>
      </c>
      <c r="C98" s="13">
        <f t="shared" si="1"/>
        <v>6658544</v>
      </c>
      <c r="D98" s="13"/>
      <c r="F98" t="s">
        <v>281</v>
      </c>
      <c r="G98" t="s">
        <v>282</v>
      </c>
      <c r="H98" s="13">
        <v>1140680</v>
      </c>
      <c r="I98" s="13">
        <v>1140680</v>
      </c>
      <c r="K98" t="s">
        <v>197</v>
      </c>
      <c r="L98" t="s">
        <v>198</v>
      </c>
      <c r="M98">
        <v>11</v>
      </c>
      <c r="N98" t="s">
        <v>1424</v>
      </c>
      <c r="Q98" t="s">
        <v>1425</v>
      </c>
      <c r="R98" s="13">
        <v>1443446</v>
      </c>
      <c r="S98" s="13">
        <v>1443446</v>
      </c>
      <c r="U98" t="s">
        <v>249</v>
      </c>
      <c r="V98" t="s">
        <v>250</v>
      </c>
      <c r="W98" s="13">
        <v>10705288.5167966</v>
      </c>
      <c r="X98" s="13"/>
      <c r="Z98" t="s">
        <v>249</v>
      </c>
      <c r="AA98" t="s">
        <v>250</v>
      </c>
      <c r="AB98" s="13">
        <v>2291555</v>
      </c>
      <c r="AD98" t="s">
        <v>237</v>
      </c>
      <c r="AE98" t="s">
        <v>238</v>
      </c>
      <c r="AF98" t="str">
        <f>AE98&amp;COUNTIF(AE$4:AE98,AE98)</f>
        <v>North Tyneside1</v>
      </c>
      <c r="AG98" t="s">
        <v>1023</v>
      </c>
      <c r="AH98" t="s">
        <v>1024</v>
      </c>
      <c r="AI98" s="13">
        <v>20420346.771662164</v>
      </c>
      <c r="AJ98" s="13">
        <v>21576138.398938242</v>
      </c>
      <c r="AQ98" t="s">
        <v>251</v>
      </c>
      <c r="AR98" t="s">
        <v>252</v>
      </c>
      <c r="AS98" s="13">
        <v>4242997.950881118</v>
      </c>
      <c r="AT98" s="13">
        <v>9010102.0950997565</v>
      </c>
      <c r="AU98" s="13">
        <v>4483151.634900989</v>
      </c>
      <c r="AV98" s="13">
        <v>9520073.8736824021</v>
      </c>
      <c r="AZ98" t="s">
        <v>251</v>
      </c>
      <c r="BA98" t="s">
        <v>252</v>
      </c>
      <c r="BB98">
        <v>1048664.8908909</v>
      </c>
    </row>
    <row r="99" spans="1:54" x14ac:dyDescent="0.25">
      <c r="A99" t="s">
        <v>251</v>
      </c>
      <c r="B99" t="s">
        <v>252</v>
      </c>
      <c r="C99" s="13">
        <f t="shared" si="1"/>
        <v>2236384</v>
      </c>
      <c r="D99" s="13"/>
      <c r="F99" t="s">
        <v>283</v>
      </c>
      <c r="G99" t="s">
        <v>284</v>
      </c>
      <c r="H99" s="13">
        <v>2484854</v>
      </c>
      <c r="I99" s="13">
        <v>2484854</v>
      </c>
      <c r="K99" t="s">
        <v>197</v>
      </c>
      <c r="L99" t="s">
        <v>198</v>
      </c>
      <c r="M99">
        <v>12</v>
      </c>
      <c r="N99" t="s">
        <v>1426</v>
      </c>
      <c r="Q99" t="s">
        <v>1427</v>
      </c>
      <c r="R99" s="13">
        <v>2079964</v>
      </c>
      <c r="S99" s="13">
        <v>2079964</v>
      </c>
      <c r="U99" t="s">
        <v>251</v>
      </c>
      <c r="V99" t="s">
        <v>252</v>
      </c>
      <c r="W99" s="13">
        <v>7479861.05621628</v>
      </c>
      <c r="X99" s="13"/>
      <c r="Z99" t="s">
        <v>251</v>
      </c>
      <c r="AA99" t="s">
        <v>252</v>
      </c>
      <c r="AB99" s="13">
        <v>793661</v>
      </c>
      <c r="AD99" t="s">
        <v>1428</v>
      </c>
      <c r="AE99" t="s">
        <v>240</v>
      </c>
      <c r="AF99" t="str">
        <f>AE99&amp;COUNTIF(AE$4:AE99,AE99)</f>
        <v>North Yorkshire1</v>
      </c>
      <c r="AG99" t="s">
        <v>978</v>
      </c>
      <c r="AH99" t="s">
        <v>979</v>
      </c>
      <c r="AI99" s="13">
        <v>475802.82726467313</v>
      </c>
      <c r="AJ99" s="13">
        <v>502733.26728785358</v>
      </c>
      <c r="AQ99" t="s">
        <v>253</v>
      </c>
      <c r="AR99" t="s">
        <v>254</v>
      </c>
      <c r="AS99" s="13">
        <v>6652917.7896785075</v>
      </c>
      <c r="AT99" s="13">
        <v>7471952.1977111278</v>
      </c>
      <c r="AU99" s="13">
        <v>7029472.936574311</v>
      </c>
      <c r="AV99" s="13">
        <v>7894864.6921015773</v>
      </c>
      <c r="AZ99" t="s">
        <v>253</v>
      </c>
      <c r="BA99" t="s">
        <v>254</v>
      </c>
      <c r="BB99">
        <v>1813195.0570797599</v>
      </c>
    </row>
    <row r="100" spans="1:54" x14ac:dyDescent="0.25">
      <c r="A100" t="s">
        <v>253</v>
      </c>
      <c r="B100" t="s">
        <v>254</v>
      </c>
      <c r="C100" s="13">
        <f t="shared" si="1"/>
        <v>2813781</v>
      </c>
      <c r="D100" s="13"/>
      <c r="F100" t="s">
        <v>287</v>
      </c>
      <c r="G100" t="s">
        <v>288</v>
      </c>
      <c r="H100" s="13">
        <v>2339081</v>
      </c>
      <c r="I100" s="13">
        <v>2339081</v>
      </c>
      <c r="K100" t="s">
        <v>203</v>
      </c>
      <c r="L100" t="s">
        <v>204</v>
      </c>
      <c r="M100">
        <v>1</v>
      </c>
      <c r="N100" t="s">
        <v>1101</v>
      </c>
      <c r="Q100" t="s">
        <v>1429</v>
      </c>
      <c r="R100" s="13">
        <v>663804</v>
      </c>
      <c r="S100" s="13">
        <v>663804</v>
      </c>
      <c r="U100" t="s">
        <v>253</v>
      </c>
      <c r="V100" t="s">
        <v>254</v>
      </c>
      <c r="W100" s="13">
        <v>12933061.088039899</v>
      </c>
      <c r="X100" s="13"/>
      <c r="Z100" t="s">
        <v>253</v>
      </c>
      <c r="AA100" t="s">
        <v>254</v>
      </c>
      <c r="AB100" s="13">
        <v>1284105</v>
      </c>
      <c r="AD100" t="s">
        <v>1428</v>
      </c>
      <c r="AE100" t="s">
        <v>240</v>
      </c>
      <c r="AF100" t="str">
        <f>AE100&amp;COUNTIF(AE$4:AE100,AE100)</f>
        <v>North Yorkshire2</v>
      </c>
      <c r="AG100" t="s">
        <v>1049</v>
      </c>
      <c r="AH100" t="s">
        <v>1050</v>
      </c>
      <c r="AI100" s="13">
        <v>44254691.234978035</v>
      </c>
      <c r="AJ100" s="13">
        <v>46759506.758877784</v>
      </c>
      <c r="AQ100" t="s">
        <v>255</v>
      </c>
      <c r="AR100" t="s">
        <v>256</v>
      </c>
      <c r="AS100" s="13">
        <v>5057418.9705395764</v>
      </c>
      <c r="AT100" s="13">
        <v>7428402.3207530649</v>
      </c>
      <c r="AU100" s="13">
        <v>5343668.8842721162</v>
      </c>
      <c r="AV100" s="13">
        <v>7848849.8921076888</v>
      </c>
      <c r="AZ100" t="s">
        <v>255</v>
      </c>
      <c r="BA100" t="s">
        <v>256</v>
      </c>
      <c r="BB100">
        <v>1208018.31998264</v>
      </c>
    </row>
    <row r="101" spans="1:54" x14ac:dyDescent="0.25">
      <c r="A101" t="s">
        <v>255</v>
      </c>
      <c r="B101" t="s">
        <v>256</v>
      </c>
      <c r="C101" s="13">
        <f t="shared" si="1"/>
        <v>2059689</v>
      </c>
      <c r="D101" s="13"/>
      <c r="F101" t="s">
        <v>289</v>
      </c>
      <c r="G101" t="s">
        <v>290</v>
      </c>
      <c r="H101" s="13">
        <v>1918457</v>
      </c>
      <c r="I101" s="13">
        <v>1918457</v>
      </c>
      <c r="K101" t="s">
        <v>203</v>
      </c>
      <c r="L101" t="s">
        <v>204</v>
      </c>
      <c r="M101">
        <v>2</v>
      </c>
      <c r="N101" t="s">
        <v>1430</v>
      </c>
      <c r="Q101" t="s">
        <v>1431</v>
      </c>
      <c r="R101" s="13">
        <v>1126607</v>
      </c>
      <c r="S101" s="13">
        <v>1126607</v>
      </c>
      <c r="U101" t="s">
        <v>255</v>
      </c>
      <c r="V101" t="s">
        <v>256</v>
      </c>
      <c r="W101" s="13">
        <v>8616488.7041822094</v>
      </c>
      <c r="X101" s="13"/>
      <c r="Z101" t="s">
        <v>255</v>
      </c>
      <c r="AA101" t="s">
        <v>256</v>
      </c>
      <c r="AB101" s="13">
        <v>890417</v>
      </c>
      <c r="AD101" t="s">
        <v>1428</v>
      </c>
      <c r="AE101" t="s">
        <v>240</v>
      </c>
      <c r="AF101" t="str">
        <f>AE101&amp;COUNTIF(AE$4:AE101,AE101)</f>
        <v>North Yorkshire3</v>
      </c>
      <c r="AG101" t="s">
        <v>991</v>
      </c>
      <c r="AH101" t="s">
        <v>992</v>
      </c>
      <c r="AI101" s="13">
        <v>4029081.9993043207</v>
      </c>
      <c r="AJ101" s="13">
        <v>4257128.0404649451</v>
      </c>
      <c r="AQ101" t="s">
        <v>257</v>
      </c>
      <c r="AR101" t="s">
        <v>258</v>
      </c>
      <c r="AS101" s="13">
        <v>3282688.1773556019</v>
      </c>
      <c r="AT101" s="13">
        <v>6270002.0609091744</v>
      </c>
      <c r="AU101" s="13">
        <v>3468488.328193929</v>
      </c>
      <c r="AV101" s="13">
        <v>6624884.1775566339</v>
      </c>
      <c r="AZ101" t="s">
        <v>257</v>
      </c>
      <c r="BA101" t="s">
        <v>258</v>
      </c>
      <c r="BB101">
        <v>377501.72161342599</v>
      </c>
    </row>
    <row r="102" spans="1:54" x14ac:dyDescent="0.25">
      <c r="A102" t="s">
        <v>257</v>
      </c>
      <c r="B102" t="s">
        <v>258</v>
      </c>
      <c r="C102" s="13">
        <f t="shared" si="1"/>
        <v>1197341</v>
      </c>
      <c r="D102" s="13"/>
      <c r="F102" t="s">
        <v>291</v>
      </c>
      <c r="G102" t="s">
        <v>292</v>
      </c>
      <c r="H102" s="13">
        <v>2513314</v>
      </c>
      <c r="I102" s="13">
        <v>2513314</v>
      </c>
      <c r="K102" t="s">
        <v>203</v>
      </c>
      <c r="L102" t="s">
        <v>204</v>
      </c>
      <c r="M102">
        <v>3</v>
      </c>
      <c r="N102" t="s">
        <v>1432</v>
      </c>
      <c r="Q102" t="s">
        <v>1433</v>
      </c>
      <c r="R102" s="13">
        <v>512365</v>
      </c>
      <c r="S102" s="13">
        <v>512365</v>
      </c>
      <c r="U102" t="s">
        <v>257</v>
      </c>
      <c r="V102" t="s">
        <v>258</v>
      </c>
      <c r="W102" s="13">
        <v>2692624.1649531997</v>
      </c>
      <c r="X102" s="13"/>
      <c r="Z102" t="s">
        <v>257</v>
      </c>
      <c r="AA102" t="s">
        <v>258</v>
      </c>
      <c r="AB102" s="13">
        <v>569502</v>
      </c>
      <c r="AD102" t="s">
        <v>241</v>
      </c>
      <c r="AE102" t="s">
        <v>242</v>
      </c>
      <c r="AF102" t="str">
        <f>AE102&amp;COUNTIF(AE$4:AE102,AE102)</f>
        <v>Northumberland1</v>
      </c>
      <c r="AG102" t="s">
        <v>1023</v>
      </c>
      <c r="AH102" t="s">
        <v>1024</v>
      </c>
      <c r="AI102" s="13">
        <v>29816746.613030583</v>
      </c>
      <c r="AJ102" s="13">
        <v>31504374.471328117</v>
      </c>
      <c r="AQ102" t="s">
        <v>259</v>
      </c>
      <c r="AR102" t="s">
        <v>260</v>
      </c>
      <c r="AS102" s="13">
        <v>6501193.2979795923</v>
      </c>
      <c r="AT102" s="13">
        <v>8981342.6982982829</v>
      </c>
      <c r="AU102" s="13">
        <v>6869160.8386452375</v>
      </c>
      <c r="AV102" s="13">
        <v>9489686.6950219665</v>
      </c>
      <c r="AZ102" t="s">
        <v>259</v>
      </c>
      <c r="BA102" t="s">
        <v>260</v>
      </c>
      <c r="BB102">
        <v>1413390.3559576599</v>
      </c>
    </row>
    <row r="103" spans="1:54" x14ac:dyDescent="0.25">
      <c r="A103" t="s">
        <v>259</v>
      </c>
      <c r="B103" t="s">
        <v>260</v>
      </c>
      <c r="C103" s="13">
        <f t="shared" si="1"/>
        <v>2429195</v>
      </c>
      <c r="D103" s="13"/>
      <c r="F103" t="s">
        <v>293</v>
      </c>
      <c r="G103" t="s">
        <v>294</v>
      </c>
      <c r="H103" s="13">
        <v>1721065</v>
      </c>
      <c r="I103" s="13">
        <v>1721065</v>
      </c>
      <c r="K103" t="s">
        <v>203</v>
      </c>
      <c r="L103" t="s">
        <v>204</v>
      </c>
      <c r="M103">
        <v>4</v>
      </c>
      <c r="N103" t="s">
        <v>1434</v>
      </c>
      <c r="Q103" t="s">
        <v>1435</v>
      </c>
      <c r="R103" s="13">
        <v>578935</v>
      </c>
      <c r="S103" s="13">
        <v>578935</v>
      </c>
      <c r="U103" t="s">
        <v>259</v>
      </c>
      <c r="V103" t="s">
        <v>260</v>
      </c>
      <c r="W103" s="13">
        <v>10081355.419249199</v>
      </c>
      <c r="X103" s="13"/>
      <c r="Z103" t="s">
        <v>259</v>
      </c>
      <c r="AA103" t="s">
        <v>260</v>
      </c>
      <c r="AB103" s="13">
        <v>1115976</v>
      </c>
      <c r="AD103" t="s">
        <v>243</v>
      </c>
      <c r="AE103" t="s">
        <v>244</v>
      </c>
      <c r="AF103" t="str">
        <f>AE103&amp;COUNTIF(AE$4:AE103,AE103)</f>
        <v>Nottingham1</v>
      </c>
      <c r="AG103" t="s">
        <v>1130</v>
      </c>
      <c r="AH103" t="s">
        <v>1131</v>
      </c>
      <c r="AI103" s="13">
        <v>29089765.297262605</v>
      </c>
      <c r="AJ103" s="13">
        <v>30736246.013087668</v>
      </c>
      <c r="AQ103" t="s">
        <v>261</v>
      </c>
      <c r="AR103" t="s">
        <v>262</v>
      </c>
      <c r="AS103" s="13">
        <v>3909032.9266432151</v>
      </c>
      <c r="AT103" s="13">
        <v>8159659.8963084277</v>
      </c>
      <c r="AU103" s="13">
        <v>4130284.1902912213</v>
      </c>
      <c r="AV103" s="13">
        <v>8621496.6464394853</v>
      </c>
      <c r="AZ103" t="s">
        <v>261</v>
      </c>
      <c r="BA103" t="s">
        <v>1436</v>
      </c>
      <c r="BB103">
        <v>971293.96368043299</v>
      </c>
    </row>
    <row r="104" spans="1:54" x14ac:dyDescent="0.25">
      <c r="A104" t="s">
        <v>261</v>
      </c>
      <c r="B104" t="s">
        <v>262</v>
      </c>
      <c r="C104" s="13">
        <f t="shared" si="1"/>
        <v>1790234</v>
      </c>
      <c r="D104" s="13"/>
      <c r="F104" t="s">
        <v>295</v>
      </c>
      <c r="G104" t="s">
        <v>296</v>
      </c>
      <c r="H104" s="13">
        <v>1686144</v>
      </c>
      <c r="I104" s="13">
        <v>1686144</v>
      </c>
      <c r="K104" t="s">
        <v>203</v>
      </c>
      <c r="L104" t="s">
        <v>204</v>
      </c>
      <c r="M104">
        <v>5</v>
      </c>
      <c r="N104" t="s">
        <v>1437</v>
      </c>
      <c r="Q104" t="s">
        <v>1438</v>
      </c>
      <c r="R104" s="13">
        <v>344710</v>
      </c>
      <c r="S104" s="13">
        <v>344710</v>
      </c>
      <c r="U104" t="s">
        <v>261</v>
      </c>
      <c r="V104" t="s">
        <v>262</v>
      </c>
      <c r="W104" s="13">
        <v>6927993.8292765906</v>
      </c>
      <c r="X104" s="13"/>
      <c r="Z104" t="s">
        <v>261</v>
      </c>
      <c r="AA104" t="s">
        <v>262</v>
      </c>
      <c r="AB104" s="13">
        <v>720225</v>
      </c>
      <c r="AD104" t="s">
        <v>245</v>
      </c>
      <c r="AE104" t="s">
        <v>246</v>
      </c>
      <c r="AF104" t="str">
        <f>AE104&amp;COUNTIF(AE$4:AE104,AE104)</f>
        <v>Nottinghamshire1</v>
      </c>
      <c r="AG104" t="s">
        <v>1130</v>
      </c>
      <c r="AH104" t="s">
        <v>1131</v>
      </c>
      <c r="AI104" s="13">
        <v>68512792.405595765</v>
      </c>
      <c r="AJ104" s="13">
        <v>72390616.455752492</v>
      </c>
      <c r="AQ104" t="s">
        <v>263</v>
      </c>
      <c r="AR104" t="s">
        <v>264</v>
      </c>
      <c r="AS104" s="13">
        <v>4160378.7972077341</v>
      </c>
      <c r="AT104" s="13">
        <v>5644994.5905809244</v>
      </c>
      <c r="AU104" s="13">
        <v>4395856.237129692</v>
      </c>
      <c r="AV104" s="13">
        <v>5964501.2844078047</v>
      </c>
      <c r="AZ104" t="s">
        <v>263</v>
      </c>
      <c r="BA104" t="s">
        <v>264</v>
      </c>
      <c r="BB104">
        <v>108854.388964853</v>
      </c>
    </row>
    <row r="105" spans="1:54" x14ac:dyDescent="0.25">
      <c r="A105" t="s">
        <v>263</v>
      </c>
      <c r="B105" t="s">
        <v>264</v>
      </c>
      <c r="C105" s="13">
        <f t="shared" si="1"/>
        <v>1925738</v>
      </c>
      <c r="D105" s="13"/>
      <c r="F105" t="s">
        <v>297</v>
      </c>
      <c r="G105" t="s">
        <v>298</v>
      </c>
      <c r="H105" s="13">
        <v>3147755</v>
      </c>
      <c r="I105" s="13">
        <v>3147755</v>
      </c>
      <c r="K105" t="s">
        <v>203</v>
      </c>
      <c r="L105" t="s">
        <v>204</v>
      </c>
      <c r="M105">
        <v>6</v>
      </c>
      <c r="N105" t="s">
        <v>1439</v>
      </c>
      <c r="Q105" t="s">
        <v>1440</v>
      </c>
      <c r="R105" s="13">
        <v>760574</v>
      </c>
      <c r="S105" s="13">
        <v>760574</v>
      </c>
      <c r="U105" t="s">
        <v>263</v>
      </c>
      <c r="V105" t="s">
        <v>264</v>
      </c>
      <c r="W105" s="13">
        <v>776430.78536242002</v>
      </c>
      <c r="X105" s="13"/>
      <c r="Z105" t="s">
        <v>263</v>
      </c>
      <c r="AA105" t="s">
        <v>264</v>
      </c>
      <c r="AB105" s="13">
        <v>660842</v>
      </c>
      <c r="AD105" t="s">
        <v>247</v>
      </c>
      <c r="AE105" t="s">
        <v>248</v>
      </c>
      <c r="AF105" t="str">
        <f>AE105&amp;COUNTIF(AE$4:AE105,AE105)</f>
        <v>Oldham1</v>
      </c>
      <c r="AG105" t="s">
        <v>982</v>
      </c>
      <c r="AH105" t="s">
        <v>983</v>
      </c>
      <c r="AI105" s="13">
        <v>21951512.123712905</v>
      </c>
      <c r="AJ105" s="13">
        <v>23193967.709915057</v>
      </c>
      <c r="AQ105" t="s">
        <v>265</v>
      </c>
      <c r="AR105" t="s">
        <v>266</v>
      </c>
      <c r="AS105" s="13">
        <v>5987243.4767425228</v>
      </c>
      <c r="AT105" s="13">
        <v>11988664.537781077</v>
      </c>
      <c r="AU105" s="13">
        <v>6326121.4575261492</v>
      </c>
      <c r="AV105" s="13">
        <v>12667222.950619485</v>
      </c>
      <c r="AZ105" t="s">
        <v>265</v>
      </c>
      <c r="BA105" t="s">
        <v>266</v>
      </c>
      <c r="BB105">
        <v>1721353.7066796101</v>
      </c>
    </row>
    <row r="106" spans="1:54" x14ac:dyDescent="0.25">
      <c r="A106" t="s">
        <v>265</v>
      </c>
      <c r="B106" t="s">
        <v>266</v>
      </c>
      <c r="C106" s="13">
        <f t="shared" si="1"/>
        <v>2987389</v>
      </c>
      <c r="D106" s="13"/>
      <c r="F106" t="s">
        <v>301</v>
      </c>
      <c r="G106" t="s">
        <v>302</v>
      </c>
      <c r="H106" s="13">
        <v>2885856</v>
      </c>
      <c r="I106" s="13">
        <v>2885856</v>
      </c>
      <c r="K106" t="s">
        <v>203</v>
      </c>
      <c r="L106" t="s">
        <v>204</v>
      </c>
      <c r="M106">
        <v>7</v>
      </c>
      <c r="N106" t="s">
        <v>1441</v>
      </c>
      <c r="Q106" t="s">
        <v>1442</v>
      </c>
      <c r="R106" s="13">
        <v>460232</v>
      </c>
      <c r="S106" s="13">
        <v>460232</v>
      </c>
      <c r="U106" t="s">
        <v>265</v>
      </c>
      <c r="V106" t="s">
        <v>266</v>
      </c>
      <c r="W106" s="13">
        <v>12277979.9976214</v>
      </c>
      <c r="X106" s="13"/>
      <c r="Z106" t="s">
        <v>265</v>
      </c>
      <c r="AA106" t="s">
        <v>266</v>
      </c>
      <c r="AB106" s="13">
        <v>1108358</v>
      </c>
      <c r="AD106" t="s">
        <v>249</v>
      </c>
      <c r="AE106" t="s">
        <v>250</v>
      </c>
      <c r="AF106" t="str">
        <f>AE106&amp;COUNTIF(AE$4:AE106,AE106)</f>
        <v>Oxfordshire1</v>
      </c>
      <c r="AG106" t="s">
        <v>966</v>
      </c>
      <c r="AH106" t="s">
        <v>967</v>
      </c>
      <c r="AI106" s="13">
        <v>471248.4771236899</v>
      </c>
      <c r="AJ106" s="13">
        <v>497921.14092889079</v>
      </c>
      <c r="AQ106" t="s">
        <v>267</v>
      </c>
      <c r="AR106" t="s">
        <v>268</v>
      </c>
      <c r="AS106" s="13">
        <v>6873520.5149258031</v>
      </c>
      <c r="AT106" s="13">
        <v>8602274.1345784459</v>
      </c>
      <c r="AU106" s="13">
        <v>7262561.7760706032</v>
      </c>
      <c r="AV106" s="13">
        <v>9089162.850595586</v>
      </c>
      <c r="AZ106" t="s">
        <v>267</v>
      </c>
      <c r="BA106" t="s">
        <v>268</v>
      </c>
      <c r="BB106">
        <v>2030149.6777569202</v>
      </c>
    </row>
    <row r="107" spans="1:54" x14ac:dyDescent="0.25">
      <c r="A107" t="s">
        <v>267</v>
      </c>
      <c r="B107" t="s">
        <v>268</v>
      </c>
      <c r="C107" s="13">
        <f t="shared" si="1"/>
        <v>3063735</v>
      </c>
      <c r="D107" s="13"/>
      <c r="F107" t="s">
        <v>303</v>
      </c>
      <c r="G107" t="s">
        <v>304</v>
      </c>
      <c r="H107" s="13">
        <v>1804655</v>
      </c>
      <c r="I107" s="13">
        <v>1804655</v>
      </c>
      <c r="K107" t="s">
        <v>207</v>
      </c>
      <c r="L107" t="s">
        <v>208</v>
      </c>
      <c r="M107">
        <v>1</v>
      </c>
      <c r="N107" t="s">
        <v>1103</v>
      </c>
      <c r="Q107" t="s">
        <v>1443</v>
      </c>
      <c r="R107" s="13">
        <v>632715</v>
      </c>
      <c r="S107" s="13">
        <v>632715</v>
      </c>
      <c r="U107" t="s">
        <v>267</v>
      </c>
      <c r="V107" t="s">
        <v>268</v>
      </c>
      <c r="W107" s="13">
        <v>14480543.446098601</v>
      </c>
      <c r="X107" s="13"/>
      <c r="Z107" t="s">
        <v>267</v>
      </c>
      <c r="AA107" t="s">
        <v>268</v>
      </c>
      <c r="AB107" s="13">
        <v>1345287</v>
      </c>
      <c r="AD107" t="s">
        <v>249</v>
      </c>
      <c r="AE107" t="s">
        <v>250</v>
      </c>
      <c r="AF107" t="str">
        <f>AE107&amp;COUNTIF(AE$4:AE107,AE107)</f>
        <v>Oxfordshire2</v>
      </c>
      <c r="AG107" t="s">
        <v>1005</v>
      </c>
      <c r="AH107" t="s">
        <v>1006</v>
      </c>
      <c r="AI107" s="13">
        <v>48868240.515958801</v>
      </c>
      <c r="AJ107" s="13">
        <v>51634182.92916207</v>
      </c>
      <c r="AQ107" t="s">
        <v>269</v>
      </c>
      <c r="AR107" t="s">
        <v>270</v>
      </c>
      <c r="AS107" s="13">
        <v>794585.43470177054</v>
      </c>
      <c r="AT107" s="13">
        <v>1539199.2841271064</v>
      </c>
      <c r="AU107" s="13">
        <v>839558.97030589078</v>
      </c>
      <c r="AV107" s="13">
        <v>1626317.9636087005</v>
      </c>
      <c r="AZ107" t="s">
        <v>269</v>
      </c>
      <c r="BA107" t="s">
        <v>270</v>
      </c>
      <c r="BB107">
        <v>30677.997693614099</v>
      </c>
    </row>
    <row r="108" spans="1:54" x14ac:dyDescent="0.25">
      <c r="A108" t="s">
        <v>269</v>
      </c>
      <c r="B108" t="s">
        <v>270</v>
      </c>
      <c r="C108" s="13">
        <f t="shared" si="1"/>
        <v>270255</v>
      </c>
      <c r="D108" s="13"/>
      <c r="F108" t="s">
        <v>305</v>
      </c>
      <c r="G108" t="s">
        <v>306</v>
      </c>
      <c r="H108" s="13">
        <v>3443596</v>
      </c>
      <c r="I108" s="13">
        <v>3443596</v>
      </c>
      <c r="K108" t="s">
        <v>207</v>
      </c>
      <c r="L108" t="s">
        <v>208</v>
      </c>
      <c r="M108">
        <v>2</v>
      </c>
      <c r="N108" t="s">
        <v>1444</v>
      </c>
      <c r="Q108" t="s">
        <v>1445</v>
      </c>
      <c r="R108" s="13">
        <v>2039523</v>
      </c>
      <c r="S108" s="13">
        <v>2039523</v>
      </c>
      <c r="U108" t="s">
        <v>269</v>
      </c>
      <c r="V108" t="s">
        <v>270</v>
      </c>
      <c r="W108" s="13">
        <v>218818.38728882201</v>
      </c>
      <c r="X108" s="13"/>
      <c r="Z108" t="s">
        <v>269</v>
      </c>
      <c r="AA108" t="s">
        <v>270</v>
      </c>
      <c r="AB108" s="13">
        <v>135720</v>
      </c>
      <c r="AD108" t="s">
        <v>251</v>
      </c>
      <c r="AE108" t="s">
        <v>252</v>
      </c>
      <c r="AF108" t="str">
        <f>AE108&amp;COUNTIF(AE$4:AE108,AE108)</f>
        <v>Peterborough1</v>
      </c>
      <c r="AG108" t="s">
        <v>1010</v>
      </c>
      <c r="AH108" t="s">
        <v>1011</v>
      </c>
      <c r="AI108" s="13">
        <v>15328423.891208781</v>
      </c>
      <c r="AJ108" s="13">
        <v>16196012.683451198</v>
      </c>
      <c r="AQ108" t="s">
        <v>271</v>
      </c>
      <c r="AR108" t="s">
        <v>272</v>
      </c>
      <c r="AS108" s="13">
        <v>7297033.4610475656</v>
      </c>
      <c r="AT108" s="13">
        <v>17636381.385883011</v>
      </c>
      <c r="AU108" s="13">
        <v>7710045.5549428575</v>
      </c>
      <c r="AV108" s="13">
        <v>18634600.572323989</v>
      </c>
      <c r="AZ108" t="s">
        <v>271</v>
      </c>
      <c r="BA108" t="s">
        <v>272</v>
      </c>
      <c r="BB108">
        <v>1975012.8161009599</v>
      </c>
    </row>
    <row r="109" spans="1:54" x14ac:dyDescent="0.25">
      <c r="A109" t="s">
        <v>271</v>
      </c>
      <c r="B109" t="s">
        <v>272</v>
      </c>
      <c r="C109" s="13">
        <f t="shared" si="1"/>
        <v>3499990</v>
      </c>
      <c r="D109" s="13"/>
      <c r="F109" t="s">
        <v>309</v>
      </c>
      <c r="G109" t="s">
        <v>310</v>
      </c>
      <c r="H109" s="13">
        <v>4055399</v>
      </c>
      <c r="I109" s="13">
        <v>4055399</v>
      </c>
      <c r="K109" t="s">
        <v>207</v>
      </c>
      <c r="L109" t="s">
        <v>208</v>
      </c>
      <c r="M109">
        <v>3</v>
      </c>
      <c r="N109" t="s">
        <v>1446</v>
      </c>
      <c r="Q109" t="s">
        <v>1447</v>
      </c>
      <c r="R109" s="13">
        <v>851990</v>
      </c>
      <c r="S109" s="13">
        <v>851990</v>
      </c>
      <c r="U109" t="s">
        <v>271</v>
      </c>
      <c r="V109" t="s">
        <v>272</v>
      </c>
      <c r="W109" s="13">
        <v>14087266.1772162</v>
      </c>
      <c r="X109" s="13"/>
      <c r="Z109" t="s">
        <v>271</v>
      </c>
      <c r="AA109" t="s">
        <v>272</v>
      </c>
      <c r="AB109" s="13">
        <v>1317668</v>
      </c>
      <c r="AD109" t="s">
        <v>253</v>
      </c>
      <c r="AE109" t="s">
        <v>254</v>
      </c>
      <c r="AF109" t="str">
        <f>AE109&amp;COUNTIF(AE$4:AE109,AE109)</f>
        <v>Plymouth1</v>
      </c>
      <c r="AG109" t="s">
        <v>1040</v>
      </c>
      <c r="AH109" t="s">
        <v>1041</v>
      </c>
      <c r="AI109" s="13">
        <v>23395646.878546078</v>
      </c>
      <c r="AJ109" s="13">
        <v>24719840.491871785</v>
      </c>
      <c r="AQ109" t="s">
        <v>273</v>
      </c>
      <c r="AR109" t="s">
        <v>274</v>
      </c>
      <c r="AS109" s="13">
        <v>8912941.0511906259</v>
      </c>
      <c r="AT109" s="13">
        <v>19396103.808005735</v>
      </c>
      <c r="AU109" s="13">
        <v>9417413.514688015</v>
      </c>
      <c r="AV109" s="13">
        <v>20493923.283538859</v>
      </c>
      <c r="AZ109" t="s">
        <v>273</v>
      </c>
      <c r="BA109" t="s">
        <v>274</v>
      </c>
      <c r="BB109">
        <v>3227568.5113200103</v>
      </c>
    </row>
    <row r="110" spans="1:54" x14ac:dyDescent="0.25">
      <c r="A110" t="s">
        <v>273</v>
      </c>
      <c r="B110" t="s">
        <v>274</v>
      </c>
      <c r="C110" s="13">
        <f t="shared" si="1"/>
        <v>4728713</v>
      </c>
      <c r="D110" s="13"/>
      <c r="F110" t="s">
        <v>313</v>
      </c>
      <c r="G110" t="s">
        <v>314</v>
      </c>
      <c r="H110" s="13">
        <v>1807785</v>
      </c>
      <c r="I110" s="13">
        <v>1807785</v>
      </c>
      <c r="K110" t="s">
        <v>207</v>
      </c>
      <c r="L110" t="s">
        <v>208</v>
      </c>
      <c r="M110">
        <v>4</v>
      </c>
      <c r="N110" t="s">
        <v>1448</v>
      </c>
      <c r="Q110" t="s">
        <v>1449</v>
      </c>
      <c r="R110" s="13">
        <v>910537</v>
      </c>
      <c r="S110" s="13">
        <v>910537</v>
      </c>
      <c r="U110" t="s">
        <v>273</v>
      </c>
      <c r="V110" t="s">
        <v>274</v>
      </c>
      <c r="W110" s="13">
        <v>23021428.698335201</v>
      </c>
      <c r="X110" s="13"/>
      <c r="Z110" t="s">
        <v>273</v>
      </c>
      <c r="AA110" t="s">
        <v>274</v>
      </c>
      <c r="AB110" s="13">
        <v>1847928</v>
      </c>
      <c r="AD110" t="s">
        <v>255</v>
      </c>
      <c r="AE110" t="s">
        <v>256</v>
      </c>
      <c r="AF110" t="str">
        <f>AE110&amp;COUNTIF(AE$4:AE110,AE110)</f>
        <v>Portsmouth1</v>
      </c>
      <c r="AG110" t="s">
        <v>1072</v>
      </c>
      <c r="AH110" t="s">
        <v>1073</v>
      </c>
      <c r="AI110" s="13">
        <v>17766268.506197456</v>
      </c>
      <c r="AJ110" s="13">
        <v>18771839.30364823</v>
      </c>
      <c r="AQ110" t="s">
        <v>275</v>
      </c>
      <c r="AR110" t="s">
        <v>276</v>
      </c>
      <c r="AS110" s="13">
        <v>7937364.7435147408</v>
      </c>
      <c r="AT110" s="13">
        <v>14352950.652381727</v>
      </c>
      <c r="AU110" s="13">
        <v>8386619.5879976749</v>
      </c>
      <c r="AV110" s="13">
        <v>15165327.659306534</v>
      </c>
      <c r="AZ110" t="s">
        <v>275</v>
      </c>
      <c r="BA110" t="s">
        <v>276</v>
      </c>
      <c r="BB110">
        <v>2204747.1925618099</v>
      </c>
    </row>
    <row r="111" spans="1:54" x14ac:dyDescent="0.25">
      <c r="A111" t="s">
        <v>275</v>
      </c>
      <c r="B111" t="s">
        <v>276</v>
      </c>
      <c r="C111" s="13">
        <f t="shared" si="1"/>
        <v>4823370</v>
      </c>
      <c r="D111" s="13"/>
      <c r="F111" t="s">
        <v>315</v>
      </c>
      <c r="G111" t="s">
        <v>316</v>
      </c>
      <c r="H111" s="13">
        <v>1306397</v>
      </c>
      <c r="I111" s="13">
        <v>1306397</v>
      </c>
      <c r="K111" t="s">
        <v>207</v>
      </c>
      <c r="L111" t="s">
        <v>208</v>
      </c>
      <c r="M111">
        <v>5</v>
      </c>
      <c r="N111" t="s">
        <v>1450</v>
      </c>
      <c r="Q111" t="s">
        <v>1451</v>
      </c>
      <c r="R111" s="13">
        <v>772382</v>
      </c>
      <c r="S111" s="13">
        <v>772382</v>
      </c>
      <c r="U111" t="s">
        <v>275</v>
      </c>
      <c r="V111" t="s">
        <v>276</v>
      </c>
      <c r="W111" s="13">
        <v>15725903.2963666</v>
      </c>
      <c r="X111" s="13"/>
      <c r="Z111" t="s">
        <v>275</v>
      </c>
      <c r="AA111" t="s">
        <v>276</v>
      </c>
      <c r="AB111" s="13">
        <v>1524885</v>
      </c>
      <c r="AD111" t="s">
        <v>257</v>
      </c>
      <c r="AE111" t="s">
        <v>258</v>
      </c>
      <c r="AF111" t="str">
        <f>AE111&amp;COUNTIF(AE$4:AE111,AE111)</f>
        <v>Reading1</v>
      </c>
      <c r="AG111" t="s">
        <v>1005</v>
      </c>
      <c r="AH111" t="s">
        <v>1006</v>
      </c>
      <c r="AI111" s="13">
        <v>12448604.423570184</v>
      </c>
      <c r="AJ111" s="13">
        <v>13153195.433944257</v>
      </c>
      <c r="AQ111" t="s">
        <v>277</v>
      </c>
      <c r="AR111" t="s">
        <v>278</v>
      </c>
      <c r="AS111" s="13">
        <v>14275700.654407948</v>
      </c>
      <c r="AT111" s="13">
        <v>21041107.421113938</v>
      </c>
      <c r="AU111" s="13">
        <v>15083705.311447438</v>
      </c>
      <c r="AV111" s="13">
        <v>22232034.101148985</v>
      </c>
      <c r="AZ111" t="s">
        <v>277</v>
      </c>
      <c r="BA111" t="s">
        <v>278</v>
      </c>
      <c r="BB111">
        <v>4106384.7047365699</v>
      </c>
    </row>
    <row r="112" spans="1:54" x14ac:dyDescent="0.25">
      <c r="A112" t="s">
        <v>277</v>
      </c>
      <c r="B112" t="s">
        <v>278</v>
      </c>
      <c r="C112" s="13">
        <f t="shared" si="1"/>
        <v>5108320</v>
      </c>
      <c r="D112" s="13"/>
      <c r="F112" t="s">
        <v>317</v>
      </c>
      <c r="G112" t="s">
        <v>318</v>
      </c>
      <c r="H112" s="13">
        <v>2849319</v>
      </c>
      <c r="I112" s="13">
        <v>2849319</v>
      </c>
      <c r="K112" t="s">
        <v>207</v>
      </c>
      <c r="L112" t="s">
        <v>208</v>
      </c>
      <c r="M112">
        <v>6</v>
      </c>
      <c r="N112" t="s">
        <v>1452</v>
      </c>
      <c r="Q112" t="s">
        <v>1453</v>
      </c>
      <c r="R112" s="13">
        <v>975298</v>
      </c>
      <c r="S112" s="13">
        <v>975298</v>
      </c>
      <c r="U112" t="s">
        <v>277</v>
      </c>
      <c r="V112" t="s">
        <v>278</v>
      </c>
      <c r="W112" s="13">
        <v>29289802.015500601</v>
      </c>
      <c r="X112" s="13"/>
      <c r="Z112" t="s">
        <v>277</v>
      </c>
      <c r="AA112" t="s">
        <v>278</v>
      </c>
      <c r="AB112" s="13">
        <v>2705263</v>
      </c>
      <c r="AD112" t="s">
        <v>259</v>
      </c>
      <c r="AE112" t="s">
        <v>260</v>
      </c>
      <c r="AF112" t="str">
        <f>AE112&amp;COUNTIF(AE$4:AE112,AE112)</f>
        <v>Redbridge1</v>
      </c>
      <c r="AG112" t="s">
        <v>957</v>
      </c>
      <c r="AH112" t="s">
        <v>958</v>
      </c>
      <c r="AI112" s="13">
        <v>22877700.891901132</v>
      </c>
      <c r="AJ112" s="13">
        <v>24172578.762382735</v>
      </c>
      <c r="AQ112" t="s">
        <v>279</v>
      </c>
      <c r="AR112" t="s">
        <v>280</v>
      </c>
      <c r="AS112" s="13">
        <v>7396995.7341815773</v>
      </c>
      <c r="AT112" s="13">
        <v>9494711.7238679677</v>
      </c>
      <c r="AU112" s="13">
        <v>7815665.692736255</v>
      </c>
      <c r="AV112" s="13">
        <v>10032112.407438895</v>
      </c>
      <c r="AZ112" t="s">
        <v>279</v>
      </c>
      <c r="BA112" t="s">
        <v>280</v>
      </c>
      <c r="BB112">
        <v>1663230.6843800698</v>
      </c>
    </row>
    <row r="113" spans="1:54" x14ac:dyDescent="0.25">
      <c r="A113" t="s">
        <v>279</v>
      </c>
      <c r="B113" t="s">
        <v>280</v>
      </c>
      <c r="C113" s="13">
        <f t="shared" si="1"/>
        <v>3641433</v>
      </c>
      <c r="D113" s="13"/>
      <c r="F113" t="s">
        <v>319</v>
      </c>
      <c r="G113" t="s">
        <v>320</v>
      </c>
      <c r="H113" s="13">
        <v>2306755</v>
      </c>
      <c r="I113" s="13">
        <v>2306755</v>
      </c>
      <c r="K113" t="s">
        <v>207</v>
      </c>
      <c r="L113" t="s">
        <v>208</v>
      </c>
      <c r="M113">
        <v>7</v>
      </c>
      <c r="N113" t="s">
        <v>1454</v>
      </c>
      <c r="Q113" t="s">
        <v>1455</v>
      </c>
      <c r="R113" s="13">
        <v>794041</v>
      </c>
      <c r="S113" s="13">
        <v>794041</v>
      </c>
      <c r="U113" t="s">
        <v>279</v>
      </c>
      <c r="V113" t="s">
        <v>280</v>
      </c>
      <c r="W113" s="13">
        <v>11863403.2012164</v>
      </c>
      <c r="X113" s="13"/>
      <c r="Z113" t="s">
        <v>279</v>
      </c>
      <c r="AA113" t="s">
        <v>280</v>
      </c>
      <c r="AB113" s="13">
        <v>1393823</v>
      </c>
      <c r="AD113" t="s">
        <v>261</v>
      </c>
      <c r="AE113" t="s">
        <v>262</v>
      </c>
      <c r="AF113" t="str">
        <f>AE113&amp;COUNTIF(AE$4:AE113,AE113)</f>
        <v>Redcar and Cleveland1</v>
      </c>
      <c r="AG113" t="s">
        <v>1023</v>
      </c>
      <c r="AH113" t="s">
        <v>1024</v>
      </c>
      <c r="AI113" s="13">
        <v>13715148.822868936</v>
      </c>
      <c r="AJ113" s="13">
        <v>14491426.246243319</v>
      </c>
      <c r="AQ113" t="s">
        <v>281</v>
      </c>
      <c r="AR113" t="s">
        <v>282</v>
      </c>
      <c r="AS113" s="13">
        <v>3087744.9814900677</v>
      </c>
      <c r="AT113" s="13">
        <v>7105946.2237087963</v>
      </c>
      <c r="AU113" s="13">
        <v>3262511.3474424053</v>
      </c>
      <c r="AV113" s="13">
        <v>7508142.7799707139</v>
      </c>
      <c r="AZ113" t="s">
        <v>281</v>
      </c>
      <c r="BA113" t="s">
        <v>282</v>
      </c>
      <c r="BB113">
        <v>559309.69511050102</v>
      </c>
    </row>
    <row r="114" spans="1:54" x14ac:dyDescent="0.25">
      <c r="A114" t="s">
        <v>281</v>
      </c>
      <c r="B114" t="s">
        <v>282</v>
      </c>
      <c r="C114" s="13">
        <f t="shared" si="1"/>
        <v>1140680</v>
      </c>
      <c r="D114" s="13"/>
      <c r="F114" t="s">
        <v>321</v>
      </c>
      <c r="G114" t="s">
        <v>322</v>
      </c>
      <c r="H114" s="13">
        <v>1318524</v>
      </c>
      <c r="I114" s="13">
        <v>1318524</v>
      </c>
      <c r="K114" t="s">
        <v>227</v>
      </c>
      <c r="L114" t="s">
        <v>228</v>
      </c>
      <c r="M114">
        <v>1</v>
      </c>
      <c r="N114" t="s">
        <v>1115</v>
      </c>
      <c r="Q114" t="s">
        <v>1456</v>
      </c>
      <c r="R114" s="13">
        <v>1329644</v>
      </c>
      <c r="S114" s="13">
        <v>1329644</v>
      </c>
      <c r="U114" t="s">
        <v>281</v>
      </c>
      <c r="V114" t="s">
        <v>282</v>
      </c>
      <c r="W114" s="13">
        <v>3989414.3907755301</v>
      </c>
      <c r="X114" s="13"/>
      <c r="Z114" t="s">
        <v>281</v>
      </c>
      <c r="AA114" t="s">
        <v>282</v>
      </c>
      <c r="AB114" s="13">
        <v>515453.00000000006</v>
      </c>
      <c r="AD114" t="s">
        <v>263</v>
      </c>
      <c r="AE114" t="s">
        <v>264</v>
      </c>
      <c r="AF114" t="str">
        <f>AE114&amp;COUNTIF(AE$4:AE114,AE114)</f>
        <v>Richmond upon Thames1</v>
      </c>
      <c r="AG114" t="s">
        <v>1029</v>
      </c>
      <c r="AH114" t="s">
        <v>1030</v>
      </c>
      <c r="AI114" s="13">
        <v>14640373.329591129</v>
      </c>
      <c r="AJ114" s="13">
        <v>15469018.460045988</v>
      </c>
      <c r="AQ114" t="s">
        <v>283</v>
      </c>
      <c r="AR114" t="s">
        <v>284</v>
      </c>
      <c r="AS114" s="13">
        <v>5475970.6760638654</v>
      </c>
      <c r="AT114" s="13">
        <v>9415328.372621756</v>
      </c>
      <c r="AU114" s="13">
        <v>5785910.6163290804</v>
      </c>
      <c r="AV114" s="13">
        <v>9948235.9585121479</v>
      </c>
      <c r="AZ114" t="s">
        <v>283</v>
      </c>
      <c r="BA114" t="s">
        <v>284</v>
      </c>
      <c r="BB114">
        <v>903857.20210467896</v>
      </c>
    </row>
    <row r="115" spans="1:54" x14ac:dyDescent="0.25">
      <c r="A115" t="s">
        <v>283</v>
      </c>
      <c r="B115" t="s">
        <v>284</v>
      </c>
      <c r="C115" s="13">
        <f t="shared" si="1"/>
        <v>2484854</v>
      </c>
      <c r="D115" s="13"/>
      <c r="F115" t="s">
        <v>323</v>
      </c>
      <c r="G115" t="s">
        <v>324</v>
      </c>
      <c r="H115" s="13">
        <v>2128689</v>
      </c>
      <c r="I115" s="13">
        <v>2128689</v>
      </c>
      <c r="K115" t="s">
        <v>227</v>
      </c>
      <c r="L115" t="s">
        <v>228</v>
      </c>
      <c r="M115">
        <v>2</v>
      </c>
      <c r="N115" t="s">
        <v>1457</v>
      </c>
      <c r="Q115" t="s">
        <v>1458</v>
      </c>
      <c r="R115" s="13">
        <v>1013705</v>
      </c>
      <c r="S115" s="13">
        <v>1013705</v>
      </c>
      <c r="U115" t="s">
        <v>283</v>
      </c>
      <c r="V115" t="s">
        <v>284</v>
      </c>
      <c r="W115" s="13">
        <v>6446984.4896397004</v>
      </c>
      <c r="X115" s="13"/>
      <c r="Z115" t="s">
        <v>283</v>
      </c>
      <c r="AA115" t="s">
        <v>284</v>
      </c>
      <c r="AB115" s="13">
        <v>870356</v>
      </c>
      <c r="AD115" t="s">
        <v>265</v>
      </c>
      <c r="AE115" t="s">
        <v>266</v>
      </c>
      <c r="AF115" t="str">
        <f>AE115&amp;COUNTIF(AE$4:AE115,AE115)</f>
        <v>Rochdale1</v>
      </c>
      <c r="AG115" t="s">
        <v>982</v>
      </c>
      <c r="AH115" t="s">
        <v>983</v>
      </c>
      <c r="AI115" s="13">
        <v>21069110.496618226</v>
      </c>
      <c r="AJ115" s="13">
        <v>22261622.150726818</v>
      </c>
      <c r="AQ115" t="s">
        <v>285</v>
      </c>
      <c r="AR115" t="s">
        <v>286</v>
      </c>
      <c r="AS115" s="13">
        <v>13701210.797500787</v>
      </c>
      <c r="AT115" s="13">
        <v>15952621.994300691</v>
      </c>
      <c r="AU115" s="13">
        <v>14476699.328639332</v>
      </c>
      <c r="AV115" s="13">
        <v>16855540.39917811</v>
      </c>
      <c r="AZ115" t="s">
        <v>285</v>
      </c>
      <c r="BA115" t="s">
        <v>286</v>
      </c>
      <c r="BB115">
        <v>3276803.6736958204</v>
      </c>
    </row>
    <row r="116" spans="1:54" x14ac:dyDescent="0.25">
      <c r="A116" t="s">
        <v>285</v>
      </c>
      <c r="B116" t="s">
        <v>286</v>
      </c>
      <c r="C116" s="13">
        <f t="shared" si="1"/>
        <v>4952841</v>
      </c>
      <c r="D116" s="13"/>
      <c r="F116" t="s">
        <v>325</v>
      </c>
      <c r="G116" t="s">
        <v>326</v>
      </c>
      <c r="H116" s="13">
        <v>2320693</v>
      </c>
      <c r="I116" s="13">
        <v>2320693</v>
      </c>
      <c r="K116" t="s">
        <v>227</v>
      </c>
      <c r="L116" t="s">
        <v>228</v>
      </c>
      <c r="M116">
        <v>3</v>
      </c>
      <c r="N116" t="s">
        <v>1459</v>
      </c>
      <c r="Q116" t="s">
        <v>1460</v>
      </c>
      <c r="R116" s="13">
        <v>1348045</v>
      </c>
      <c r="S116" s="13">
        <v>1348045</v>
      </c>
      <c r="U116" t="s">
        <v>285</v>
      </c>
      <c r="V116" t="s">
        <v>286</v>
      </c>
      <c r="W116" s="13">
        <v>23372610.6410609</v>
      </c>
      <c r="X116" s="13"/>
      <c r="Z116" t="s">
        <v>285</v>
      </c>
      <c r="AA116" t="s">
        <v>286</v>
      </c>
      <c r="AB116" s="13">
        <v>2497567</v>
      </c>
      <c r="AD116" t="s">
        <v>267</v>
      </c>
      <c r="AE116" t="s">
        <v>268</v>
      </c>
      <c r="AF116" t="str">
        <f>AE116&amp;COUNTIF(AE$4:AE116,AE116)</f>
        <v>Rotherham1</v>
      </c>
      <c r="AG116" t="s">
        <v>963</v>
      </c>
      <c r="AH116" t="s">
        <v>964</v>
      </c>
      <c r="AI116" s="13">
        <v>24187916.641085073</v>
      </c>
      <c r="AJ116" s="13">
        <v>25556952.722970486</v>
      </c>
      <c r="AQ116" t="s">
        <v>287</v>
      </c>
      <c r="AR116" t="s">
        <v>288</v>
      </c>
      <c r="AS116" s="13">
        <v>6364638.283229731</v>
      </c>
      <c r="AT116" s="13">
        <v>6849006.3382920045</v>
      </c>
      <c r="AU116" s="13">
        <v>6724876.8100605337</v>
      </c>
      <c r="AV116" s="13">
        <v>7236660.0970393317</v>
      </c>
      <c r="AZ116" t="s">
        <v>287</v>
      </c>
      <c r="BA116" t="s">
        <v>288</v>
      </c>
      <c r="BB116">
        <v>649488.57899008901</v>
      </c>
    </row>
    <row r="117" spans="1:54" x14ac:dyDescent="0.25">
      <c r="A117" t="s">
        <v>287</v>
      </c>
      <c r="B117" t="s">
        <v>288</v>
      </c>
      <c r="C117" s="13">
        <f t="shared" si="1"/>
        <v>2339081</v>
      </c>
      <c r="D117" s="13"/>
      <c r="F117" t="s">
        <v>327</v>
      </c>
      <c r="G117" t="s">
        <v>328</v>
      </c>
      <c r="H117" s="13">
        <v>2469979</v>
      </c>
      <c r="I117" s="13">
        <v>2469979</v>
      </c>
      <c r="K117" t="s">
        <v>227</v>
      </c>
      <c r="L117" t="s">
        <v>228</v>
      </c>
      <c r="M117">
        <v>4</v>
      </c>
      <c r="N117" t="s">
        <v>1461</v>
      </c>
      <c r="Q117" t="s">
        <v>1462</v>
      </c>
      <c r="R117" s="13">
        <v>1782807</v>
      </c>
      <c r="S117" s="13">
        <v>1782807</v>
      </c>
      <c r="U117" t="s">
        <v>287</v>
      </c>
      <c r="V117" t="s">
        <v>288</v>
      </c>
      <c r="W117" s="13">
        <v>4632637.5285797603</v>
      </c>
      <c r="X117" s="13"/>
      <c r="Z117" t="s">
        <v>287</v>
      </c>
      <c r="AA117" t="s">
        <v>288</v>
      </c>
      <c r="AB117" s="13">
        <v>935046</v>
      </c>
      <c r="AD117" t="s">
        <v>269</v>
      </c>
      <c r="AE117" t="s">
        <v>270</v>
      </c>
      <c r="AF117" t="str">
        <f>AE117&amp;COUNTIF(AE$4:AE117,AE117)</f>
        <v>Rutland1</v>
      </c>
      <c r="AG117" t="s">
        <v>1099</v>
      </c>
      <c r="AH117" t="s">
        <v>1100</v>
      </c>
      <c r="AI117" s="13">
        <v>2783103.881468466</v>
      </c>
      <c r="AJ117" s="13">
        <v>2940627.5611595809</v>
      </c>
      <c r="AQ117" t="s">
        <v>289</v>
      </c>
      <c r="AR117" t="s">
        <v>290</v>
      </c>
      <c r="AS117" s="13">
        <v>4710485.2996695479</v>
      </c>
      <c r="AT117" s="13">
        <v>5933608.3438325813</v>
      </c>
      <c r="AU117" s="13">
        <v>4977098.7676308444</v>
      </c>
      <c r="AV117" s="13">
        <v>6269450.5760935051</v>
      </c>
      <c r="AZ117" t="s">
        <v>289</v>
      </c>
      <c r="BA117" t="s">
        <v>290</v>
      </c>
      <c r="BB117">
        <v>1469984.8106582901</v>
      </c>
    </row>
    <row r="118" spans="1:54" x14ac:dyDescent="0.25">
      <c r="A118" t="s">
        <v>289</v>
      </c>
      <c r="B118" t="s">
        <v>290</v>
      </c>
      <c r="C118" s="13">
        <f t="shared" si="1"/>
        <v>1918457</v>
      </c>
      <c r="D118" s="13"/>
      <c r="F118" t="s">
        <v>329</v>
      </c>
      <c r="G118" t="s">
        <v>330</v>
      </c>
      <c r="H118" s="13">
        <v>4340710</v>
      </c>
      <c r="I118" s="13">
        <v>4340710</v>
      </c>
      <c r="K118" t="s">
        <v>227</v>
      </c>
      <c r="L118" t="s">
        <v>228</v>
      </c>
      <c r="M118">
        <v>5</v>
      </c>
      <c r="N118" t="s">
        <v>1463</v>
      </c>
      <c r="Q118" t="s">
        <v>1464</v>
      </c>
      <c r="R118" s="13">
        <v>1354615</v>
      </c>
      <c r="S118" s="13">
        <v>1354615</v>
      </c>
      <c r="U118" t="s">
        <v>289</v>
      </c>
      <c r="V118" t="s">
        <v>290</v>
      </c>
      <c r="W118" s="13">
        <v>10485029.3301335</v>
      </c>
      <c r="X118" s="13"/>
      <c r="Z118" t="s">
        <v>289</v>
      </c>
      <c r="AA118" t="s">
        <v>290</v>
      </c>
      <c r="AB118" s="13">
        <v>915260</v>
      </c>
      <c r="AD118" t="s">
        <v>271</v>
      </c>
      <c r="AE118" t="s">
        <v>272</v>
      </c>
      <c r="AF118" t="str">
        <f>AE118&amp;COUNTIF(AE$4:AE118,AE118)</f>
        <v>Salford1</v>
      </c>
      <c r="AG118" t="s">
        <v>982</v>
      </c>
      <c r="AH118" t="s">
        <v>983</v>
      </c>
      <c r="AI118" s="13">
        <v>25678262.28196026</v>
      </c>
      <c r="AJ118" s="13">
        <v>27131651.927119207</v>
      </c>
      <c r="AQ118" t="s">
        <v>291</v>
      </c>
      <c r="AR118" t="s">
        <v>292</v>
      </c>
      <c r="AS118" s="13">
        <v>6207500.6683950126</v>
      </c>
      <c r="AT118" s="13">
        <v>4094827.5690917224</v>
      </c>
      <c r="AU118" s="13">
        <v>6558845.2062261701</v>
      </c>
      <c r="AV118" s="13">
        <v>4326594.8095023138</v>
      </c>
      <c r="AZ118" t="s">
        <v>291</v>
      </c>
      <c r="BA118" t="s">
        <v>292</v>
      </c>
      <c r="BB118">
        <v>1500794.7184516299</v>
      </c>
    </row>
    <row r="119" spans="1:54" x14ac:dyDescent="0.25">
      <c r="A119" t="s">
        <v>291</v>
      </c>
      <c r="B119" t="s">
        <v>292</v>
      </c>
      <c r="C119" s="13">
        <f t="shared" si="1"/>
        <v>2513314</v>
      </c>
      <c r="D119" s="13"/>
      <c r="F119" t="s">
        <v>331</v>
      </c>
      <c r="G119" t="s">
        <v>332</v>
      </c>
      <c r="H119" s="13">
        <v>4202771</v>
      </c>
      <c r="I119" s="13">
        <v>4202771</v>
      </c>
      <c r="K119" t="s">
        <v>227</v>
      </c>
      <c r="L119" t="s">
        <v>228</v>
      </c>
      <c r="M119">
        <v>6</v>
      </c>
      <c r="N119" t="s">
        <v>1465</v>
      </c>
      <c r="Q119" t="s">
        <v>1466</v>
      </c>
      <c r="R119" s="13">
        <v>1293541</v>
      </c>
      <c r="S119" s="13">
        <v>1293541</v>
      </c>
      <c r="U119" t="s">
        <v>291</v>
      </c>
      <c r="V119" t="s">
        <v>292</v>
      </c>
      <c r="W119" s="13">
        <v>10704788.598752901</v>
      </c>
      <c r="X119" s="13"/>
      <c r="Z119" t="s">
        <v>291</v>
      </c>
      <c r="AA119" t="s">
        <v>292</v>
      </c>
      <c r="AB119" s="13">
        <v>1109386</v>
      </c>
      <c r="AD119" t="s">
        <v>273</v>
      </c>
      <c r="AE119" t="s">
        <v>274</v>
      </c>
      <c r="AF119" t="str">
        <f>AE119&amp;COUNTIF(AE$4:AE119,AE119)</f>
        <v>Sandwell1</v>
      </c>
      <c r="AG119" t="s">
        <v>1045</v>
      </c>
      <c r="AH119" t="s">
        <v>1046</v>
      </c>
      <c r="AI119" s="13">
        <v>31672874.388419166</v>
      </c>
      <c r="AJ119" s="13">
        <v>33465559.078803685</v>
      </c>
      <c r="AQ119" t="s">
        <v>293</v>
      </c>
      <c r="AR119" t="s">
        <v>294</v>
      </c>
      <c r="AS119" s="13">
        <v>4540352.1390413027</v>
      </c>
      <c r="AT119" s="13">
        <v>7560801.3090914665</v>
      </c>
      <c r="AU119" s="13">
        <v>4797336.07011104</v>
      </c>
      <c r="AV119" s="13">
        <v>7988742.6631860435</v>
      </c>
      <c r="AZ119" t="s">
        <v>293</v>
      </c>
      <c r="BA119" t="s">
        <v>294</v>
      </c>
      <c r="BB119">
        <v>1093197.08252705</v>
      </c>
    </row>
    <row r="120" spans="1:54" x14ac:dyDescent="0.25">
      <c r="A120" t="s">
        <v>293</v>
      </c>
      <c r="B120" t="s">
        <v>294</v>
      </c>
      <c r="C120" s="13">
        <f t="shared" si="1"/>
        <v>1721065</v>
      </c>
      <c r="D120" s="13"/>
      <c r="F120" t="s">
        <v>333</v>
      </c>
      <c r="G120" t="s">
        <v>334</v>
      </c>
      <c r="H120" s="13">
        <v>2362308</v>
      </c>
      <c r="I120" s="13">
        <v>2362308</v>
      </c>
      <c r="K120" t="s">
        <v>227</v>
      </c>
      <c r="L120" t="s">
        <v>228</v>
      </c>
      <c r="M120">
        <v>7</v>
      </c>
      <c r="N120" t="s">
        <v>1467</v>
      </c>
      <c r="Q120" t="s">
        <v>1468</v>
      </c>
      <c r="R120" s="13">
        <v>1035425</v>
      </c>
      <c r="S120" s="13">
        <v>1035425</v>
      </c>
      <c r="U120" t="s">
        <v>293</v>
      </c>
      <c r="V120" t="s">
        <v>294</v>
      </c>
      <c r="W120" s="13">
        <v>7797497.8998453403</v>
      </c>
      <c r="X120" s="13"/>
      <c r="Z120" t="s">
        <v>293</v>
      </c>
      <c r="AA120" t="s">
        <v>294</v>
      </c>
      <c r="AB120" s="13">
        <v>824000</v>
      </c>
      <c r="AD120" t="s">
        <v>275</v>
      </c>
      <c r="AE120" t="s">
        <v>276</v>
      </c>
      <c r="AF120" t="str">
        <f>AE120&amp;COUNTIF(AE$4:AE120,AE120)</f>
        <v>Sefton1</v>
      </c>
      <c r="AG120" t="s">
        <v>1015</v>
      </c>
      <c r="AH120" t="s">
        <v>1016</v>
      </c>
      <c r="AI120" s="13">
        <v>27931587.041493755</v>
      </c>
      <c r="AJ120" s="13">
        <v>29512514.868042301</v>
      </c>
      <c r="AQ120" t="s">
        <v>295</v>
      </c>
      <c r="AR120" t="s">
        <v>296</v>
      </c>
      <c r="AS120" s="13">
        <v>7984075.3471691674</v>
      </c>
      <c r="AT120" s="13">
        <v>19508212.605886601</v>
      </c>
      <c r="AU120" s="13">
        <v>8435974.0118189417</v>
      </c>
      <c r="AV120" s="13">
        <v>20612377.439379781</v>
      </c>
      <c r="AZ120" t="s">
        <v>295</v>
      </c>
      <c r="BA120" t="s">
        <v>296</v>
      </c>
      <c r="BB120">
        <v>2502170.5764746601</v>
      </c>
    </row>
    <row r="121" spans="1:54" x14ac:dyDescent="0.25">
      <c r="A121" t="s">
        <v>295</v>
      </c>
      <c r="B121" t="s">
        <v>296</v>
      </c>
      <c r="C121" s="13">
        <f t="shared" si="1"/>
        <v>1686144</v>
      </c>
      <c r="D121" s="13"/>
      <c r="F121" t="s">
        <v>335</v>
      </c>
      <c r="G121" t="s">
        <v>336</v>
      </c>
      <c r="H121" s="13">
        <v>1760014</v>
      </c>
      <c r="I121" s="13">
        <v>1760014</v>
      </c>
      <c r="K121" t="s">
        <v>239</v>
      </c>
      <c r="L121" t="s">
        <v>240</v>
      </c>
      <c r="M121">
        <v>1</v>
      </c>
      <c r="N121" t="s">
        <v>1125</v>
      </c>
      <c r="Q121" t="s">
        <v>1469</v>
      </c>
      <c r="R121" s="13">
        <v>631795</v>
      </c>
      <c r="S121" s="13">
        <v>631795</v>
      </c>
      <c r="U121" t="s">
        <v>295</v>
      </c>
      <c r="V121" t="s">
        <v>296</v>
      </c>
      <c r="W121" s="13">
        <v>17847348.9610992</v>
      </c>
      <c r="X121" s="13"/>
      <c r="Z121" t="s">
        <v>295</v>
      </c>
      <c r="AA121" t="s">
        <v>296</v>
      </c>
      <c r="AB121" s="13">
        <v>1570648</v>
      </c>
      <c r="AD121" t="s">
        <v>277</v>
      </c>
      <c r="AE121" t="s">
        <v>278</v>
      </c>
      <c r="AF121" t="str">
        <f>AE121&amp;COUNTIF(AE$4:AE121,AE121)</f>
        <v>Sheffield1</v>
      </c>
      <c r="AG121" t="s">
        <v>963</v>
      </c>
      <c r="AH121" t="s">
        <v>964</v>
      </c>
      <c r="AI121" s="13">
        <v>50236190.444229484</v>
      </c>
      <c r="AJ121" s="13">
        <v>53079558.823372871</v>
      </c>
      <c r="AQ121" t="s">
        <v>297</v>
      </c>
      <c r="AR121" t="s">
        <v>298</v>
      </c>
      <c r="AS121" s="13">
        <v>5431870.2641170714</v>
      </c>
      <c r="AT121" s="13">
        <v>12390906.186109591</v>
      </c>
      <c r="AU121" s="13">
        <v>5739314.1210660981</v>
      </c>
      <c r="AV121" s="13">
        <v>13092231.476243393</v>
      </c>
      <c r="AZ121" t="s">
        <v>297</v>
      </c>
      <c r="BA121" t="s">
        <v>298</v>
      </c>
      <c r="BB121">
        <v>1470514.0068929</v>
      </c>
    </row>
    <row r="122" spans="1:54" x14ac:dyDescent="0.25">
      <c r="A122" t="s">
        <v>297</v>
      </c>
      <c r="B122" t="s">
        <v>298</v>
      </c>
      <c r="C122" s="13">
        <f t="shared" si="1"/>
        <v>3147755</v>
      </c>
      <c r="D122" s="13"/>
      <c r="F122" t="s">
        <v>337</v>
      </c>
      <c r="G122" t="s">
        <v>338</v>
      </c>
      <c r="H122" s="13">
        <v>2222346</v>
      </c>
      <c r="I122" s="13">
        <v>2222346</v>
      </c>
      <c r="K122" t="s">
        <v>239</v>
      </c>
      <c r="L122" t="s">
        <v>240</v>
      </c>
      <c r="M122">
        <v>2</v>
      </c>
      <c r="N122" t="s">
        <v>1126</v>
      </c>
      <c r="Q122" t="s">
        <v>1470</v>
      </c>
      <c r="R122" s="13">
        <v>541382</v>
      </c>
      <c r="S122" s="13">
        <v>541382</v>
      </c>
      <c r="U122" t="s">
        <v>297</v>
      </c>
      <c r="V122" t="s">
        <v>298</v>
      </c>
      <c r="W122" s="13">
        <v>10488803.952837801</v>
      </c>
      <c r="X122" s="13"/>
      <c r="Z122" t="s">
        <v>297</v>
      </c>
      <c r="AA122" t="s">
        <v>298</v>
      </c>
      <c r="AB122" s="13">
        <v>962856</v>
      </c>
      <c r="AD122" t="s">
        <v>279</v>
      </c>
      <c r="AE122" t="s">
        <v>280</v>
      </c>
      <c r="AF122" t="str">
        <f>AE122&amp;COUNTIF(AE$4:AE122,AE122)</f>
        <v>Shropshire1</v>
      </c>
      <c r="AG122" t="s">
        <v>1151</v>
      </c>
      <c r="AH122" t="s">
        <v>1152</v>
      </c>
      <c r="AI122" s="13">
        <v>26030029.665825218</v>
      </c>
      <c r="AJ122" s="13">
        <v>27503329.344910927</v>
      </c>
      <c r="AQ122" t="s">
        <v>299</v>
      </c>
      <c r="AR122" t="s">
        <v>300</v>
      </c>
      <c r="AS122" s="13">
        <v>19718017.285945833</v>
      </c>
      <c r="AT122" s="13">
        <v>25731939.5842207</v>
      </c>
      <c r="AU122" s="13">
        <v>20834057.064330366</v>
      </c>
      <c r="AV122" s="13">
        <v>27188367.364687592</v>
      </c>
      <c r="AZ122" t="s">
        <v>299</v>
      </c>
      <c r="BA122" t="s">
        <v>300</v>
      </c>
      <c r="BB122">
        <v>4585761.6920087999</v>
      </c>
    </row>
    <row r="123" spans="1:54" x14ac:dyDescent="0.25">
      <c r="A123" t="s">
        <v>299</v>
      </c>
      <c r="B123" t="s">
        <v>300</v>
      </c>
      <c r="C123" s="13">
        <f t="shared" si="1"/>
        <v>10005365</v>
      </c>
      <c r="D123" s="13"/>
      <c r="F123" t="s">
        <v>341</v>
      </c>
      <c r="G123" t="s">
        <v>342</v>
      </c>
      <c r="H123" s="13">
        <v>2065205</v>
      </c>
      <c r="I123" s="13">
        <v>2065205</v>
      </c>
      <c r="K123" t="s">
        <v>239</v>
      </c>
      <c r="L123" t="s">
        <v>240</v>
      </c>
      <c r="M123">
        <v>3</v>
      </c>
      <c r="N123" t="s">
        <v>1127</v>
      </c>
      <c r="Q123" t="s">
        <v>1471</v>
      </c>
      <c r="R123" s="13">
        <v>825711</v>
      </c>
      <c r="S123" s="13">
        <v>825711</v>
      </c>
      <c r="U123" t="s">
        <v>299</v>
      </c>
      <c r="V123" t="s">
        <v>300</v>
      </c>
      <c r="W123" s="13">
        <v>32709076.6469776</v>
      </c>
      <c r="X123" s="13"/>
      <c r="Z123" t="s">
        <v>299</v>
      </c>
      <c r="AA123" t="s">
        <v>300</v>
      </c>
      <c r="AB123" s="13">
        <v>3541964</v>
      </c>
      <c r="AD123" t="s">
        <v>281</v>
      </c>
      <c r="AE123" t="s">
        <v>282</v>
      </c>
      <c r="AF123" t="str">
        <f>AE123&amp;COUNTIF(AE$4:AE123,AE123)</f>
        <v>Slough1</v>
      </c>
      <c r="AG123" t="s">
        <v>988</v>
      </c>
      <c r="AH123" t="s">
        <v>989</v>
      </c>
      <c r="AI123" s="13">
        <v>11202789.588223362</v>
      </c>
      <c r="AJ123" s="13">
        <v>11836867.478916805</v>
      </c>
      <c r="AQ123" t="s">
        <v>301</v>
      </c>
      <c r="AR123" t="s">
        <v>302</v>
      </c>
      <c r="AS123" s="13">
        <v>7411677.9908323158</v>
      </c>
      <c r="AT123" s="13">
        <v>11116450.973056132</v>
      </c>
      <c r="AU123" s="13">
        <v>7831178.9651134247</v>
      </c>
      <c r="AV123" s="13">
        <v>11745642.098131109</v>
      </c>
      <c r="AZ123" t="s">
        <v>301</v>
      </c>
      <c r="BA123" t="s">
        <v>302</v>
      </c>
      <c r="BB123">
        <v>1361506.6511045999</v>
      </c>
    </row>
    <row r="124" spans="1:54" x14ac:dyDescent="0.25">
      <c r="A124" t="s">
        <v>301</v>
      </c>
      <c r="B124" t="s">
        <v>302</v>
      </c>
      <c r="C124" s="13">
        <f t="shared" si="1"/>
        <v>2885856</v>
      </c>
      <c r="D124" s="13"/>
      <c r="F124" t="s">
        <v>347</v>
      </c>
      <c r="G124" t="s">
        <v>348</v>
      </c>
      <c r="H124" s="13">
        <v>1729201</v>
      </c>
      <c r="I124" s="13">
        <v>1729201</v>
      </c>
      <c r="K124" t="s">
        <v>239</v>
      </c>
      <c r="L124" t="s">
        <v>240</v>
      </c>
      <c r="M124">
        <v>4</v>
      </c>
      <c r="N124" t="s">
        <v>1472</v>
      </c>
      <c r="Q124" t="s">
        <v>1473</v>
      </c>
      <c r="R124" s="13">
        <v>308908</v>
      </c>
      <c r="S124" s="13">
        <v>308908</v>
      </c>
      <c r="U124" t="s">
        <v>301</v>
      </c>
      <c r="V124" t="s">
        <v>302</v>
      </c>
      <c r="W124" s="13">
        <v>9711282.0938678496</v>
      </c>
      <c r="X124" s="13"/>
      <c r="Z124" t="s">
        <v>301</v>
      </c>
      <c r="AA124" t="s">
        <v>302</v>
      </c>
      <c r="AB124" s="13">
        <v>1283215</v>
      </c>
      <c r="AD124" t="s">
        <v>283</v>
      </c>
      <c r="AE124" t="s">
        <v>284</v>
      </c>
      <c r="AF124" t="str">
        <f>AE124&amp;COUNTIF(AE$4:AE124,AE124)</f>
        <v>Solihull1</v>
      </c>
      <c r="AG124" t="s">
        <v>975</v>
      </c>
      <c r="AH124" t="s">
        <v>976</v>
      </c>
      <c r="AI124" s="13">
        <v>19044869.898904976</v>
      </c>
      <c r="AJ124" s="13">
        <v>20122809.535182998</v>
      </c>
      <c r="AQ124" t="s">
        <v>303</v>
      </c>
      <c r="AR124" t="s">
        <v>304</v>
      </c>
      <c r="AS124" s="13">
        <v>5118580.7160949875</v>
      </c>
      <c r="AT124" s="13">
        <v>9164420.6229290664</v>
      </c>
      <c r="AU124" s="13">
        <v>5408292.3846259639</v>
      </c>
      <c r="AV124" s="13">
        <v>9683126.8301868513</v>
      </c>
      <c r="AZ124" t="s">
        <v>303</v>
      </c>
      <c r="BA124" t="s">
        <v>304</v>
      </c>
      <c r="BB124">
        <v>1005490.3144914999</v>
      </c>
    </row>
    <row r="125" spans="1:54" x14ac:dyDescent="0.25">
      <c r="A125" t="s">
        <v>303</v>
      </c>
      <c r="B125" t="s">
        <v>304</v>
      </c>
      <c r="C125" s="13">
        <f t="shared" si="1"/>
        <v>1804655</v>
      </c>
      <c r="D125" s="13"/>
      <c r="F125" t="s">
        <v>343</v>
      </c>
      <c r="G125" t="s">
        <v>344</v>
      </c>
      <c r="H125" s="13">
        <v>2558938</v>
      </c>
      <c r="I125" s="13">
        <v>2558938</v>
      </c>
      <c r="K125" t="s">
        <v>239</v>
      </c>
      <c r="L125" t="s">
        <v>240</v>
      </c>
      <c r="M125">
        <v>5</v>
      </c>
      <c r="N125" t="s">
        <v>1474</v>
      </c>
      <c r="Q125" t="s">
        <v>1475</v>
      </c>
      <c r="R125" s="13">
        <v>662419</v>
      </c>
      <c r="S125" s="13">
        <v>662419</v>
      </c>
      <c r="U125" t="s">
        <v>303</v>
      </c>
      <c r="V125" t="s">
        <v>304</v>
      </c>
      <c r="W125" s="13">
        <v>7171907.7382081095</v>
      </c>
      <c r="X125" s="13"/>
      <c r="Z125" t="s">
        <v>303</v>
      </c>
      <c r="AA125" t="s">
        <v>304</v>
      </c>
      <c r="AB125" s="13">
        <v>845239</v>
      </c>
      <c r="AD125" t="s">
        <v>1476</v>
      </c>
      <c r="AE125" t="s">
        <v>286</v>
      </c>
      <c r="AF125" t="str">
        <f>AE125&amp;COUNTIF(AE$4:AE125,AE125)</f>
        <v>Somerset1</v>
      </c>
      <c r="AG125" t="s">
        <v>1156</v>
      </c>
      <c r="AH125" t="s">
        <v>1157</v>
      </c>
      <c r="AI125" s="13">
        <v>48214560.933186106</v>
      </c>
      <c r="AJ125" s="13">
        <v>50943505.082004435</v>
      </c>
      <c r="AQ125" t="s">
        <v>305</v>
      </c>
      <c r="AR125" t="s">
        <v>306</v>
      </c>
      <c r="AS125" s="13">
        <v>7092088.07740606</v>
      </c>
      <c r="AT125" s="13">
        <v>15032570.711482363</v>
      </c>
      <c r="AU125" s="13">
        <v>7493500.2625872428</v>
      </c>
      <c r="AV125" s="13">
        <v>15883414.213752264</v>
      </c>
      <c r="AZ125" t="s">
        <v>305</v>
      </c>
      <c r="BA125" t="s">
        <v>306</v>
      </c>
      <c r="BB125">
        <v>2158741.1237506201</v>
      </c>
    </row>
    <row r="126" spans="1:54" x14ac:dyDescent="0.25">
      <c r="A126" t="s">
        <v>305</v>
      </c>
      <c r="B126" t="s">
        <v>306</v>
      </c>
      <c r="C126" s="13">
        <f t="shared" si="1"/>
        <v>3443596</v>
      </c>
      <c r="D126" s="13"/>
      <c r="F126" t="s">
        <v>349</v>
      </c>
      <c r="G126" t="s">
        <v>350</v>
      </c>
      <c r="H126" s="13">
        <v>4554373</v>
      </c>
      <c r="I126" s="13">
        <v>4554373</v>
      </c>
      <c r="K126" t="s">
        <v>239</v>
      </c>
      <c r="L126" t="s">
        <v>240</v>
      </c>
      <c r="M126">
        <v>6</v>
      </c>
      <c r="N126" t="s">
        <v>1477</v>
      </c>
      <c r="Q126" t="s">
        <v>1478</v>
      </c>
      <c r="R126" s="13">
        <v>1641382</v>
      </c>
      <c r="S126" s="13">
        <v>1641382</v>
      </c>
      <c r="U126" t="s">
        <v>305</v>
      </c>
      <c r="V126" t="s">
        <v>306</v>
      </c>
      <c r="W126" s="13">
        <v>15397753.6601582</v>
      </c>
      <c r="X126" s="13"/>
      <c r="Z126" t="s">
        <v>305</v>
      </c>
      <c r="AA126" t="s">
        <v>306</v>
      </c>
      <c r="AB126" s="13">
        <v>1331896</v>
      </c>
      <c r="AD126" t="s">
        <v>287</v>
      </c>
      <c r="AE126" t="s">
        <v>288</v>
      </c>
      <c r="AF126" t="str">
        <f>AE126&amp;COUNTIF(AE$4:AE126,AE126)</f>
        <v>South Gloucestershire1</v>
      </c>
      <c r="AG126" t="s">
        <v>1000</v>
      </c>
      <c r="AH126" t="s">
        <v>1001</v>
      </c>
      <c r="AI126" s="13">
        <v>18936942.251203123</v>
      </c>
      <c r="AJ126" s="13">
        <v>20008773.182621218</v>
      </c>
      <c r="AQ126" t="s">
        <v>307</v>
      </c>
      <c r="AR126" t="s">
        <v>308</v>
      </c>
      <c r="AS126" s="13">
        <v>18000599.207929343</v>
      </c>
      <c r="AT126" s="13">
        <v>25508036.091089707</v>
      </c>
      <c r="AU126" s="13">
        <v>19019433.123098142</v>
      </c>
      <c r="AV126" s="13">
        <v>26951790.933845386</v>
      </c>
      <c r="AZ126" t="s">
        <v>307</v>
      </c>
      <c r="BA126" t="s">
        <v>308</v>
      </c>
      <c r="BB126">
        <v>4066813.9234700701</v>
      </c>
    </row>
    <row r="127" spans="1:54" x14ac:dyDescent="0.25">
      <c r="A127" t="s">
        <v>307</v>
      </c>
      <c r="B127" t="s">
        <v>308</v>
      </c>
      <c r="C127" s="13">
        <f t="shared" si="1"/>
        <v>7001500</v>
      </c>
      <c r="D127" s="13"/>
      <c r="F127" t="s">
        <v>353</v>
      </c>
      <c r="G127" t="s">
        <v>354</v>
      </c>
      <c r="H127" s="13">
        <v>3713864</v>
      </c>
      <c r="I127" s="13">
        <v>3713864</v>
      </c>
      <c r="K127" t="s">
        <v>239</v>
      </c>
      <c r="L127" t="s">
        <v>240</v>
      </c>
      <c r="M127">
        <v>7</v>
      </c>
      <c r="N127" t="s">
        <v>1479</v>
      </c>
      <c r="Q127" t="s">
        <v>1480</v>
      </c>
      <c r="R127" s="13">
        <v>503327</v>
      </c>
      <c r="S127" s="13">
        <v>503327</v>
      </c>
      <c r="U127" t="s">
        <v>307</v>
      </c>
      <c r="V127" t="s">
        <v>308</v>
      </c>
      <c r="W127" s="13">
        <v>29007553.655390199</v>
      </c>
      <c r="X127" s="13"/>
      <c r="Z127" t="s">
        <v>307</v>
      </c>
      <c r="AA127" t="s">
        <v>308</v>
      </c>
      <c r="AB127" s="13">
        <v>3261399</v>
      </c>
      <c r="AD127" t="s">
        <v>289</v>
      </c>
      <c r="AE127" t="s">
        <v>290</v>
      </c>
      <c r="AF127" t="str">
        <f>AE127&amp;COUNTIF(AE$4:AE127,AE127)</f>
        <v>South Tyneside1</v>
      </c>
      <c r="AG127" t="s">
        <v>1023</v>
      </c>
      <c r="AH127" t="s">
        <v>1024</v>
      </c>
      <c r="AI127" s="13">
        <v>16576199.514850305</v>
      </c>
      <c r="AJ127" s="13">
        <v>17514412.407390833</v>
      </c>
      <c r="AQ127" t="s">
        <v>309</v>
      </c>
      <c r="AR127" t="s">
        <v>310</v>
      </c>
      <c r="AS127" s="13">
        <v>8276811.7530646259</v>
      </c>
      <c r="AT127" s="13">
        <v>9456701.9182342365</v>
      </c>
      <c r="AU127" s="13">
        <v>8745279.2982880846</v>
      </c>
      <c r="AV127" s="13">
        <v>9991951.2468062937</v>
      </c>
      <c r="AZ127" t="s">
        <v>309</v>
      </c>
      <c r="BA127" t="s">
        <v>310</v>
      </c>
      <c r="BB127">
        <v>2619438.2334455103</v>
      </c>
    </row>
    <row r="128" spans="1:54" x14ac:dyDescent="0.25">
      <c r="A128" t="s">
        <v>309</v>
      </c>
      <c r="B128" t="s">
        <v>310</v>
      </c>
      <c r="C128" s="13">
        <f t="shared" si="1"/>
        <v>4055399</v>
      </c>
      <c r="D128" s="13"/>
      <c r="F128" t="s">
        <v>355</v>
      </c>
      <c r="G128" t="s">
        <v>356</v>
      </c>
      <c r="H128" s="13">
        <v>1032132</v>
      </c>
      <c r="I128" s="13">
        <v>1032132</v>
      </c>
      <c r="K128" t="s">
        <v>245</v>
      </c>
      <c r="L128" t="s">
        <v>246</v>
      </c>
      <c r="M128">
        <v>1</v>
      </c>
      <c r="N128" t="s">
        <v>1132</v>
      </c>
      <c r="Q128" t="s">
        <v>1481</v>
      </c>
      <c r="R128" s="13">
        <v>1047045</v>
      </c>
      <c r="S128" s="13">
        <v>1047045</v>
      </c>
      <c r="U128" t="s">
        <v>309</v>
      </c>
      <c r="V128" t="s">
        <v>310</v>
      </c>
      <c r="W128" s="13">
        <v>18683789.456198499</v>
      </c>
      <c r="X128" s="13"/>
      <c r="Z128" t="s">
        <v>309</v>
      </c>
      <c r="AA128" t="s">
        <v>310</v>
      </c>
      <c r="AB128" s="13">
        <v>1567778</v>
      </c>
      <c r="AD128" t="s">
        <v>291</v>
      </c>
      <c r="AE128" t="s">
        <v>292</v>
      </c>
      <c r="AF128" t="str">
        <f>AE128&amp;COUNTIF(AE$4:AE128,AE128)</f>
        <v>Southampton1</v>
      </c>
      <c r="AG128" t="s">
        <v>1072</v>
      </c>
      <c r="AH128" t="s">
        <v>1073</v>
      </c>
      <c r="AI128" s="13">
        <v>21844192.850341767</v>
      </c>
      <c r="AJ128" s="13">
        <v>23080574.16567111</v>
      </c>
      <c r="AQ128" t="s">
        <v>311</v>
      </c>
      <c r="AR128" t="s">
        <v>312</v>
      </c>
      <c r="AS128" s="13">
        <v>25582047.269194741</v>
      </c>
      <c r="AT128" s="13">
        <v>53028112.625085488</v>
      </c>
      <c r="AU128" s="13">
        <v>27029991.144631162</v>
      </c>
      <c r="AV128" s="13">
        <v>56029503.799665324</v>
      </c>
      <c r="AZ128" t="s">
        <v>311</v>
      </c>
      <c r="BA128" t="s">
        <v>312</v>
      </c>
      <c r="BB128">
        <v>1599433.1637865701</v>
      </c>
    </row>
    <row r="129" spans="1:54" x14ac:dyDescent="0.25">
      <c r="A129" t="s">
        <v>311</v>
      </c>
      <c r="B129" t="s">
        <v>312</v>
      </c>
      <c r="C129" s="13">
        <f t="shared" si="1"/>
        <v>10155847</v>
      </c>
      <c r="D129" s="13"/>
      <c r="F129" t="s">
        <v>357</v>
      </c>
      <c r="G129" t="s">
        <v>358</v>
      </c>
      <c r="H129" s="13">
        <v>4723627</v>
      </c>
      <c r="I129" s="13">
        <v>4723627</v>
      </c>
      <c r="K129" t="s">
        <v>245</v>
      </c>
      <c r="L129" t="s">
        <v>246</v>
      </c>
      <c r="M129">
        <v>2</v>
      </c>
      <c r="N129" t="s">
        <v>1482</v>
      </c>
      <c r="Q129" t="s">
        <v>1483</v>
      </c>
      <c r="R129" s="13">
        <v>1324693</v>
      </c>
      <c r="S129" s="13">
        <v>1324693</v>
      </c>
      <c r="U129" t="s">
        <v>311</v>
      </c>
      <c r="V129" t="s">
        <v>312</v>
      </c>
      <c r="W129" s="13">
        <v>11408351.6457428</v>
      </c>
      <c r="X129" s="13"/>
      <c r="Z129" t="s">
        <v>311</v>
      </c>
      <c r="AA129" t="s">
        <v>312</v>
      </c>
      <c r="AB129" s="13">
        <v>3994637</v>
      </c>
      <c r="AD129" t="s">
        <v>293</v>
      </c>
      <c r="AE129" t="s">
        <v>294</v>
      </c>
      <c r="AF129" t="str">
        <f>AE129&amp;COUNTIF(AE$4:AE129,AE129)</f>
        <v>Southend-on-Sea1</v>
      </c>
      <c r="AG129" t="s">
        <v>1057</v>
      </c>
      <c r="AH129" t="s">
        <v>1058</v>
      </c>
      <c r="AI129" s="13">
        <v>15977498.008626182</v>
      </c>
      <c r="AJ129" s="13">
        <v>16881824.395914424</v>
      </c>
      <c r="AQ129" t="s">
        <v>313</v>
      </c>
      <c r="AR129" t="s">
        <v>314</v>
      </c>
      <c r="AS129" s="13">
        <v>4453714.2392646773</v>
      </c>
      <c r="AT129" s="13">
        <v>6145602.4426035872</v>
      </c>
      <c r="AU129" s="13">
        <v>4705794.465207058</v>
      </c>
      <c r="AV129" s="13">
        <v>6493443.5408549504</v>
      </c>
      <c r="AZ129" t="s">
        <v>313</v>
      </c>
      <c r="BA129" t="s">
        <v>314</v>
      </c>
      <c r="BB129">
        <v>570193.76345640502</v>
      </c>
    </row>
    <row r="130" spans="1:54" x14ac:dyDescent="0.25">
      <c r="A130" t="s">
        <v>313</v>
      </c>
      <c r="B130" t="s">
        <v>314</v>
      </c>
      <c r="C130" s="13">
        <f t="shared" si="1"/>
        <v>1807785</v>
      </c>
      <c r="D130" s="13"/>
      <c r="F130" t="s">
        <v>359</v>
      </c>
      <c r="G130" t="s">
        <v>360</v>
      </c>
      <c r="H130" s="13">
        <v>1075656</v>
      </c>
      <c r="I130" s="13">
        <v>1075656</v>
      </c>
      <c r="K130" t="s">
        <v>245</v>
      </c>
      <c r="L130" t="s">
        <v>246</v>
      </c>
      <c r="M130">
        <v>3</v>
      </c>
      <c r="N130" t="s">
        <v>1484</v>
      </c>
      <c r="Q130" t="s">
        <v>1485</v>
      </c>
      <c r="R130" s="13">
        <v>983969</v>
      </c>
      <c r="S130" s="13">
        <v>983969</v>
      </c>
      <c r="U130" t="s">
        <v>313</v>
      </c>
      <c r="V130" t="s">
        <v>314</v>
      </c>
      <c r="W130" s="13">
        <v>4067047.6935216105</v>
      </c>
      <c r="X130" s="13"/>
      <c r="Z130" t="s">
        <v>313</v>
      </c>
      <c r="AA130" t="s">
        <v>314</v>
      </c>
      <c r="AB130" s="13">
        <v>737282</v>
      </c>
      <c r="AD130" t="s">
        <v>295</v>
      </c>
      <c r="AE130" t="s">
        <v>296</v>
      </c>
      <c r="AF130" t="str">
        <f>AE130&amp;COUNTIF(AE$4:AE130,AE130)</f>
        <v>Southwark1</v>
      </c>
      <c r="AG130" t="s">
        <v>972</v>
      </c>
      <c r="AH130" t="s">
        <v>973</v>
      </c>
      <c r="AI130" s="13">
        <v>28095959.365533333</v>
      </c>
      <c r="AJ130" s="13">
        <v>29686190.665622517</v>
      </c>
      <c r="AQ130" t="s">
        <v>315</v>
      </c>
      <c r="AR130" t="s">
        <v>316</v>
      </c>
      <c r="AS130" s="13">
        <v>4712185.8751775203</v>
      </c>
      <c r="AT130" s="13">
        <v>8031638.9079647148</v>
      </c>
      <c r="AU130" s="13">
        <v>4978895.5957125677</v>
      </c>
      <c r="AV130" s="13">
        <v>8486229.6701555178</v>
      </c>
      <c r="AZ130" t="s">
        <v>315</v>
      </c>
      <c r="BA130" t="s">
        <v>316</v>
      </c>
      <c r="BB130">
        <v>756439.22522738704</v>
      </c>
    </row>
    <row r="131" spans="1:54" x14ac:dyDescent="0.25">
      <c r="A131" t="s">
        <v>315</v>
      </c>
      <c r="B131" t="s">
        <v>316</v>
      </c>
      <c r="C131" s="13">
        <f t="shared" si="1"/>
        <v>1306397</v>
      </c>
      <c r="D131" s="13"/>
      <c r="F131" t="s">
        <v>361</v>
      </c>
      <c r="G131" t="s">
        <v>362</v>
      </c>
      <c r="H131" s="13">
        <v>3571301</v>
      </c>
      <c r="I131" s="13">
        <v>3571301</v>
      </c>
      <c r="K131" t="s">
        <v>245</v>
      </c>
      <c r="L131" t="s">
        <v>246</v>
      </c>
      <c r="M131">
        <v>4</v>
      </c>
      <c r="N131" t="s">
        <v>1486</v>
      </c>
      <c r="Q131" t="s">
        <v>1487</v>
      </c>
      <c r="R131" s="13">
        <v>1189210</v>
      </c>
      <c r="S131" s="13">
        <v>1189210</v>
      </c>
      <c r="U131" t="s">
        <v>315</v>
      </c>
      <c r="V131" t="s">
        <v>316</v>
      </c>
      <c r="W131" s="13">
        <v>5395489.3992549507</v>
      </c>
      <c r="X131" s="13"/>
      <c r="Z131" t="s">
        <v>315</v>
      </c>
      <c r="AA131" t="s">
        <v>316</v>
      </c>
      <c r="AB131" s="13">
        <v>769255</v>
      </c>
      <c r="AD131" t="s">
        <v>297</v>
      </c>
      <c r="AE131" t="s">
        <v>298</v>
      </c>
      <c r="AF131" t="str">
        <f>AE131&amp;COUNTIF(AE$4:AE131,AE131)</f>
        <v>St. Helens1</v>
      </c>
      <c r="AG131" t="s">
        <v>1015</v>
      </c>
      <c r="AH131" t="s">
        <v>1016</v>
      </c>
      <c r="AI131" s="13">
        <v>19114750.272004396</v>
      </c>
      <c r="AJ131" s="13">
        <v>20196645.137399841</v>
      </c>
      <c r="AQ131" t="s">
        <v>317</v>
      </c>
      <c r="AR131" t="s">
        <v>318</v>
      </c>
      <c r="AS131" s="13">
        <v>5816490.9075207738</v>
      </c>
      <c r="AT131" s="13">
        <v>10953068.116673164</v>
      </c>
      <c r="AU131" s="13">
        <v>6145704.29288645</v>
      </c>
      <c r="AV131" s="13">
        <v>11573011.772076866</v>
      </c>
      <c r="AZ131" t="s">
        <v>317</v>
      </c>
      <c r="BA131" t="s">
        <v>318</v>
      </c>
      <c r="BB131">
        <v>1764423.7677480401</v>
      </c>
    </row>
    <row r="132" spans="1:54" x14ac:dyDescent="0.25">
      <c r="A132" t="s">
        <v>317</v>
      </c>
      <c r="B132" t="s">
        <v>318</v>
      </c>
      <c r="C132" s="13">
        <f t="shared" si="1"/>
        <v>2849319</v>
      </c>
      <c r="D132" s="13"/>
      <c r="F132" t="s">
        <v>365</v>
      </c>
      <c r="G132" t="s">
        <v>366</v>
      </c>
      <c r="H132" s="13">
        <v>1467977</v>
      </c>
      <c r="I132" s="13">
        <v>1467977</v>
      </c>
      <c r="K132" t="s">
        <v>245</v>
      </c>
      <c r="L132" t="s">
        <v>246</v>
      </c>
      <c r="M132">
        <v>5</v>
      </c>
      <c r="N132" t="s">
        <v>1488</v>
      </c>
      <c r="Q132" t="s">
        <v>1489</v>
      </c>
      <c r="R132" s="13">
        <v>1425589</v>
      </c>
      <c r="S132" s="13">
        <v>1425589</v>
      </c>
      <c r="U132" t="s">
        <v>317</v>
      </c>
      <c r="V132" t="s">
        <v>318</v>
      </c>
      <c r="W132" s="13">
        <v>12585187.834245801</v>
      </c>
      <c r="X132" s="13"/>
      <c r="Z132" t="s">
        <v>317</v>
      </c>
      <c r="AA132" t="s">
        <v>318</v>
      </c>
      <c r="AB132" s="13">
        <v>1154036</v>
      </c>
      <c r="AD132" t="s">
        <v>299</v>
      </c>
      <c r="AE132" t="s">
        <v>300</v>
      </c>
      <c r="AF132" t="str">
        <f>AE132&amp;COUNTIF(AE$4:AE132,AE132)</f>
        <v>Staffordshire1</v>
      </c>
      <c r="AG132" t="s">
        <v>1165</v>
      </c>
      <c r="AH132" t="s">
        <v>1166</v>
      </c>
      <c r="AI132" s="13">
        <v>69330000.247528881</v>
      </c>
      <c r="AJ132" s="13">
        <v>73254078.261539012</v>
      </c>
      <c r="AQ132" t="s">
        <v>319</v>
      </c>
      <c r="AR132" t="s">
        <v>320</v>
      </c>
      <c r="AS132" s="13">
        <v>4123391.3068778585</v>
      </c>
      <c r="AT132" s="13">
        <v>7322969.2240901152</v>
      </c>
      <c r="AU132" s="13">
        <v>4356775.2548471456</v>
      </c>
      <c r="AV132" s="13">
        <v>7737449.2821736159</v>
      </c>
      <c r="AZ132" t="s">
        <v>319</v>
      </c>
      <c r="BA132" t="s">
        <v>1490</v>
      </c>
      <c r="BB132">
        <v>1096851.20240491</v>
      </c>
    </row>
    <row r="133" spans="1:54" x14ac:dyDescent="0.25">
      <c r="A133" t="s">
        <v>319</v>
      </c>
      <c r="B133" t="s">
        <v>320</v>
      </c>
      <c r="C133" s="13">
        <f t="shared" ref="C133:C155" si="2">IF((COUNTIF($K$5:$K$185,$A133))&gt;0,(SUMIFS($R$5:$R$185,$K$5:$K$185,$A133)),(SUMIFS($H$5:$H$132,$F$5:$F$132,$A133)))</f>
        <v>2306755</v>
      </c>
      <c r="D133" s="13"/>
      <c r="K133" t="s">
        <v>245</v>
      </c>
      <c r="L133" t="s">
        <v>246</v>
      </c>
      <c r="M133">
        <v>6</v>
      </c>
      <c r="N133" t="s">
        <v>1491</v>
      </c>
      <c r="Q133" t="s">
        <v>1492</v>
      </c>
      <c r="R133" s="13">
        <v>1159270</v>
      </c>
      <c r="S133" s="13">
        <v>1159270</v>
      </c>
      <c r="U133" t="s">
        <v>319</v>
      </c>
      <c r="V133" t="s">
        <v>320</v>
      </c>
      <c r="W133" s="13">
        <v>7823561.8114023507</v>
      </c>
      <c r="X133" s="13"/>
      <c r="Z133" t="s">
        <v>319</v>
      </c>
      <c r="AA133" t="s">
        <v>320</v>
      </c>
      <c r="AB133" s="13">
        <v>774291</v>
      </c>
      <c r="AD133" t="s">
        <v>301</v>
      </c>
      <c r="AE133" t="s">
        <v>302</v>
      </c>
      <c r="AF133" t="str">
        <f>AE133&amp;COUNTIF(AE$4:AE133,AE133)</f>
        <v>Stockport1</v>
      </c>
      <c r="AG133" t="s">
        <v>982</v>
      </c>
      <c r="AH133" t="s">
        <v>983</v>
      </c>
      <c r="AI133" s="13">
        <v>26081694.735707469</v>
      </c>
      <c r="AJ133" s="13">
        <v>27557918.657748509</v>
      </c>
      <c r="AQ133" t="s">
        <v>321</v>
      </c>
      <c r="AR133" t="s">
        <v>322</v>
      </c>
      <c r="AS133" s="13">
        <v>3829873.7207163991</v>
      </c>
      <c r="AT133" s="13">
        <v>4791174.4964008266</v>
      </c>
      <c r="AU133" s="13">
        <v>4046644.5733089475</v>
      </c>
      <c r="AV133" s="13">
        <v>5062354.9728971133</v>
      </c>
      <c r="AZ133" t="s">
        <v>321</v>
      </c>
      <c r="BA133" t="s">
        <v>322</v>
      </c>
      <c r="BB133">
        <v>780829.67182686098</v>
      </c>
    </row>
    <row r="134" spans="1:54" x14ac:dyDescent="0.25">
      <c r="A134" t="s">
        <v>321</v>
      </c>
      <c r="B134" t="s">
        <v>322</v>
      </c>
      <c r="C134" s="13">
        <f t="shared" si="2"/>
        <v>1318524</v>
      </c>
      <c r="D134" s="13"/>
      <c r="K134" t="s">
        <v>245</v>
      </c>
      <c r="L134" t="s">
        <v>246</v>
      </c>
      <c r="M134">
        <v>7</v>
      </c>
      <c r="N134" t="s">
        <v>1493</v>
      </c>
      <c r="Q134" t="s">
        <v>1494</v>
      </c>
      <c r="R134" s="13">
        <v>756856</v>
      </c>
      <c r="S134" s="13">
        <v>756856</v>
      </c>
      <c r="U134" t="s">
        <v>321</v>
      </c>
      <c r="V134" t="s">
        <v>322</v>
      </c>
      <c r="W134" s="13">
        <v>5569460.2771281898</v>
      </c>
      <c r="X134" s="13"/>
      <c r="Z134" t="s">
        <v>321</v>
      </c>
      <c r="AA134" t="s">
        <v>322</v>
      </c>
      <c r="AB134" s="13">
        <v>654204</v>
      </c>
      <c r="AD134" t="s">
        <v>303</v>
      </c>
      <c r="AE134" t="s">
        <v>304</v>
      </c>
      <c r="AF134" t="str">
        <f>AE134&amp;COUNTIF(AE$4:AE134,AE134)</f>
        <v>Stockton-on-Tees1</v>
      </c>
      <c r="AG134" t="s">
        <v>1023</v>
      </c>
      <c r="AH134" t="s">
        <v>1024</v>
      </c>
      <c r="AI134" s="13">
        <v>17579704.5067949</v>
      </c>
      <c r="AJ134" s="13">
        <v>18574715.781879492</v>
      </c>
      <c r="AQ134" t="s">
        <v>323</v>
      </c>
      <c r="AR134" t="s">
        <v>324</v>
      </c>
      <c r="AS134" s="13">
        <v>3420679.3895824766</v>
      </c>
      <c r="AT134" s="13">
        <v>4608650.0971896127</v>
      </c>
      <c r="AU134" s="13">
        <v>3614289.8430328448</v>
      </c>
      <c r="AV134" s="13">
        <v>4869499.6926905448</v>
      </c>
      <c r="AZ134" t="s">
        <v>323</v>
      </c>
      <c r="BA134" t="s">
        <v>324</v>
      </c>
      <c r="BB134">
        <v>1239013.8602932701</v>
      </c>
    </row>
    <row r="135" spans="1:54" x14ac:dyDescent="0.25">
      <c r="A135" t="s">
        <v>323</v>
      </c>
      <c r="B135" t="s">
        <v>324</v>
      </c>
      <c r="C135" s="13">
        <f t="shared" si="2"/>
        <v>2128689</v>
      </c>
      <c r="D135" s="13"/>
      <c r="K135" t="s">
        <v>249</v>
      </c>
      <c r="L135" t="s">
        <v>250</v>
      </c>
      <c r="M135">
        <v>1</v>
      </c>
      <c r="N135" t="s">
        <v>1134</v>
      </c>
      <c r="Q135" t="s">
        <v>1495</v>
      </c>
      <c r="R135" s="13">
        <v>1239940</v>
      </c>
      <c r="S135" s="13">
        <v>1239940</v>
      </c>
      <c r="U135" t="s">
        <v>323</v>
      </c>
      <c r="V135" t="s">
        <v>324</v>
      </c>
      <c r="W135" s="13">
        <v>8837572.0425296295</v>
      </c>
      <c r="X135" s="13"/>
      <c r="Z135" t="s">
        <v>323</v>
      </c>
      <c r="AA135" t="s">
        <v>324</v>
      </c>
      <c r="AB135" s="13">
        <v>828580</v>
      </c>
      <c r="AD135" t="s">
        <v>305</v>
      </c>
      <c r="AE135" t="s">
        <v>306</v>
      </c>
      <c r="AF135" t="str">
        <f>AE135&amp;COUNTIF(AE$4:AE135,AE135)</f>
        <v>Stoke-on-Trent1</v>
      </c>
      <c r="AG135" t="s">
        <v>1165</v>
      </c>
      <c r="AH135" t="s">
        <v>1166</v>
      </c>
      <c r="AI135" s="13">
        <v>25014302.526820108</v>
      </c>
      <c r="AJ135" s="13">
        <v>26430112.049838129</v>
      </c>
      <c r="AQ135" t="s">
        <v>325</v>
      </c>
      <c r="AR135" t="s">
        <v>326</v>
      </c>
      <c r="AS135" s="13">
        <v>7342768.1287417877</v>
      </c>
      <c r="AT135" s="13">
        <v>10157163.29371646</v>
      </c>
      <c r="AU135" s="13">
        <v>7758368.804828573</v>
      </c>
      <c r="AV135" s="13">
        <v>10732058.736140812</v>
      </c>
      <c r="AZ135" t="s">
        <v>325</v>
      </c>
      <c r="BA135" t="s">
        <v>326</v>
      </c>
      <c r="BB135">
        <v>2356780.8572524399</v>
      </c>
    </row>
    <row r="136" spans="1:54" x14ac:dyDescent="0.25">
      <c r="A136" t="s">
        <v>325</v>
      </c>
      <c r="B136" t="s">
        <v>326</v>
      </c>
      <c r="C136" s="13">
        <f t="shared" si="2"/>
        <v>2320693</v>
      </c>
      <c r="D136" s="13"/>
      <c r="K136" t="s">
        <v>249</v>
      </c>
      <c r="L136" t="s">
        <v>250</v>
      </c>
      <c r="M136">
        <v>2</v>
      </c>
      <c r="N136" t="s">
        <v>1135</v>
      </c>
      <c r="Q136" t="s">
        <v>1496</v>
      </c>
      <c r="R136" s="13">
        <v>1421433</v>
      </c>
      <c r="S136" s="13">
        <v>1421433</v>
      </c>
      <c r="U136" t="s">
        <v>325</v>
      </c>
      <c r="V136" t="s">
        <v>326</v>
      </c>
      <c r="W136" s="13">
        <v>16810320.918841999</v>
      </c>
      <c r="X136" s="13"/>
      <c r="Z136" t="s">
        <v>325</v>
      </c>
      <c r="AA136" t="s">
        <v>326</v>
      </c>
      <c r="AB136" s="13">
        <v>1464965</v>
      </c>
      <c r="AD136" t="s">
        <v>307</v>
      </c>
      <c r="AE136" t="s">
        <v>308</v>
      </c>
      <c r="AF136" t="str">
        <f>AE136&amp;COUNTIF(AE$4:AE136,AE136)</f>
        <v>Suffolk1</v>
      </c>
      <c r="AG136" t="s">
        <v>1060</v>
      </c>
      <c r="AH136" t="s">
        <v>1061</v>
      </c>
      <c r="AI136" s="13">
        <v>53374626.303735569</v>
      </c>
      <c r="AJ136" s="13">
        <v>56395630.152527004</v>
      </c>
      <c r="AQ136" t="s">
        <v>327</v>
      </c>
      <c r="AR136" t="s">
        <v>328</v>
      </c>
      <c r="AS136" s="13">
        <v>5511918.1475224644</v>
      </c>
      <c r="AT136" s="13">
        <v>7468327.6190416683</v>
      </c>
      <c r="AU136" s="13">
        <v>5823892.7146722358</v>
      </c>
      <c r="AV136" s="13">
        <v>7891034.9622794269</v>
      </c>
      <c r="AZ136" t="s">
        <v>327</v>
      </c>
      <c r="BA136" t="s">
        <v>328</v>
      </c>
      <c r="BB136">
        <v>1153050.21257542</v>
      </c>
    </row>
    <row r="137" spans="1:54" x14ac:dyDescent="0.25">
      <c r="A137" t="s">
        <v>327</v>
      </c>
      <c r="B137" t="s">
        <v>328</v>
      </c>
      <c r="C137" s="13">
        <f t="shared" si="2"/>
        <v>2469979</v>
      </c>
      <c r="D137" s="13"/>
      <c r="K137" t="s">
        <v>249</v>
      </c>
      <c r="L137" t="s">
        <v>250</v>
      </c>
      <c r="M137">
        <v>3</v>
      </c>
      <c r="N137" t="s">
        <v>1497</v>
      </c>
      <c r="Q137" t="s">
        <v>1498</v>
      </c>
      <c r="R137" s="13">
        <v>1550448</v>
      </c>
      <c r="S137" s="13">
        <v>1550448</v>
      </c>
      <c r="U137" t="s">
        <v>327</v>
      </c>
      <c r="V137" t="s">
        <v>328</v>
      </c>
      <c r="W137" s="13">
        <v>8224415.1166132707</v>
      </c>
      <c r="X137" s="13"/>
      <c r="Z137" t="s">
        <v>327</v>
      </c>
      <c r="AA137" t="s">
        <v>328</v>
      </c>
      <c r="AB137" s="13">
        <v>945705</v>
      </c>
      <c r="AD137" t="s">
        <v>307</v>
      </c>
      <c r="AE137" t="s">
        <v>308</v>
      </c>
      <c r="AF137" t="str">
        <f>AE137&amp;COUNTIF(AE$4:AE137,AE137)</f>
        <v>Suffolk2</v>
      </c>
      <c r="AG137" t="s">
        <v>1116</v>
      </c>
      <c r="AH137" t="s">
        <v>1117</v>
      </c>
      <c r="AI137" s="13">
        <v>9852425.2461808491</v>
      </c>
      <c r="AJ137" s="13">
        <v>10410072.515114684</v>
      </c>
      <c r="AQ137" t="s">
        <v>329</v>
      </c>
      <c r="AR137" t="s">
        <v>330</v>
      </c>
      <c r="AS137" s="13">
        <v>9329446.6162981875</v>
      </c>
      <c r="AT137" s="13">
        <v>10032793.735478502</v>
      </c>
      <c r="AU137" s="13">
        <v>9857493.2947806641</v>
      </c>
      <c r="AV137" s="13">
        <v>10600649.860906584</v>
      </c>
      <c r="AZ137" t="s">
        <v>329</v>
      </c>
      <c r="BA137" t="s">
        <v>330</v>
      </c>
      <c r="BB137">
        <v>2442603.9546164102</v>
      </c>
    </row>
    <row r="138" spans="1:54" x14ac:dyDescent="0.25">
      <c r="A138" t="s">
        <v>329</v>
      </c>
      <c r="B138" t="s">
        <v>330</v>
      </c>
      <c r="C138" s="13">
        <f t="shared" si="2"/>
        <v>4340710</v>
      </c>
      <c r="D138" s="13"/>
      <c r="K138" t="s">
        <v>249</v>
      </c>
      <c r="L138" t="s">
        <v>250</v>
      </c>
      <c r="M138">
        <v>4</v>
      </c>
      <c r="N138" t="s">
        <v>1499</v>
      </c>
      <c r="Q138" t="s">
        <v>1500</v>
      </c>
      <c r="R138" s="13">
        <v>1638973</v>
      </c>
      <c r="S138" s="13">
        <v>1638973</v>
      </c>
      <c r="U138" t="s">
        <v>329</v>
      </c>
      <c r="V138" t="s">
        <v>330</v>
      </c>
      <c r="W138" s="13">
        <v>17422475.334683299</v>
      </c>
      <c r="X138" s="13"/>
      <c r="Z138" t="s">
        <v>329</v>
      </c>
      <c r="AA138" t="s">
        <v>330</v>
      </c>
      <c r="AB138" s="13">
        <v>1648875</v>
      </c>
      <c r="AD138" t="s">
        <v>309</v>
      </c>
      <c r="AE138" t="s">
        <v>310</v>
      </c>
      <c r="AF138" t="str">
        <f>AE138&amp;COUNTIF(AE$4:AE138,AE138)</f>
        <v>Sunderland1</v>
      </c>
      <c r="AG138" t="s">
        <v>1023</v>
      </c>
      <c r="AH138" t="s">
        <v>1024</v>
      </c>
      <c r="AI138" s="13">
        <v>29126099.948623545</v>
      </c>
      <c r="AJ138" s="13">
        <v>30774637.205715638</v>
      </c>
      <c r="AQ138" t="s">
        <v>331</v>
      </c>
      <c r="AR138" t="s">
        <v>332</v>
      </c>
      <c r="AS138" s="13">
        <v>7382786.7599227941</v>
      </c>
      <c r="AT138" s="13">
        <v>10347364.249138871</v>
      </c>
      <c r="AU138" s="13">
        <v>7800652.4905344239</v>
      </c>
      <c r="AV138" s="13">
        <v>10933025.065640131</v>
      </c>
      <c r="AZ138" t="s">
        <v>331</v>
      </c>
      <c r="BA138" t="s">
        <v>332</v>
      </c>
      <c r="BB138">
        <v>1988154.34163426</v>
      </c>
    </row>
    <row r="139" spans="1:54" x14ac:dyDescent="0.25">
      <c r="A139" t="s">
        <v>331</v>
      </c>
      <c r="B139" t="s">
        <v>332</v>
      </c>
      <c r="C139" s="13">
        <f t="shared" si="2"/>
        <v>4202771</v>
      </c>
      <c r="D139" s="13"/>
      <c r="K139" t="s">
        <v>249</v>
      </c>
      <c r="L139" t="s">
        <v>250</v>
      </c>
      <c r="M139">
        <v>5</v>
      </c>
      <c r="N139" t="s">
        <v>1501</v>
      </c>
      <c r="Q139" t="s">
        <v>1502</v>
      </c>
      <c r="R139" s="13">
        <v>807750</v>
      </c>
      <c r="S139" s="13">
        <v>807750</v>
      </c>
      <c r="U139" t="s">
        <v>331</v>
      </c>
      <c r="V139" t="s">
        <v>332</v>
      </c>
      <c r="W139" s="13">
        <v>14181001.350301201</v>
      </c>
      <c r="X139" s="13"/>
      <c r="Z139" t="s">
        <v>331</v>
      </c>
      <c r="AA139" t="s">
        <v>332</v>
      </c>
      <c r="AB139" s="13">
        <v>1431825</v>
      </c>
      <c r="AD139" t="s">
        <v>311</v>
      </c>
      <c r="AE139" t="s">
        <v>312</v>
      </c>
      <c r="AF139" t="str">
        <f>AE139&amp;COUNTIF(AE$4:AE139,AE139)</f>
        <v>Surrey1</v>
      </c>
      <c r="AG139" t="s">
        <v>988</v>
      </c>
      <c r="AH139" t="s">
        <v>989</v>
      </c>
      <c r="AI139" s="13">
        <v>11562727.26265231</v>
      </c>
      <c r="AJ139" s="13">
        <v>12217177.625718432</v>
      </c>
      <c r="AQ139" t="s">
        <v>333</v>
      </c>
      <c r="AR139" t="s">
        <v>334</v>
      </c>
      <c r="AS139" s="13">
        <v>6461869.6297747418</v>
      </c>
      <c r="AT139" s="13">
        <v>7146658.8066181112</v>
      </c>
      <c r="AU139" s="13">
        <v>6827611.4508199925</v>
      </c>
      <c r="AV139" s="13">
        <v>7551159.6950726965</v>
      </c>
      <c r="AZ139" t="s">
        <v>333</v>
      </c>
      <c r="BA139" t="s">
        <v>334</v>
      </c>
      <c r="BB139">
        <v>1329976.73284504</v>
      </c>
    </row>
    <row r="140" spans="1:54" x14ac:dyDescent="0.25">
      <c r="A140" t="s">
        <v>333</v>
      </c>
      <c r="B140" t="s">
        <v>334</v>
      </c>
      <c r="C140" s="13">
        <f t="shared" si="2"/>
        <v>2362308</v>
      </c>
      <c r="D140" s="13"/>
      <c r="K140" t="s">
        <v>285</v>
      </c>
      <c r="L140" t="s">
        <v>286</v>
      </c>
      <c r="M140">
        <v>1</v>
      </c>
      <c r="N140" t="s">
        <v>1155</v>
      </c>
      <c r="Q140" t="s">
        <v>1503</v>
      </c>
      <c r="R140" s="13">
        <v>1009598</v>
      </c>
      <c r="S140" s="13">
        <v>1009598</v>
      </c>
      <c r="U140" t="s">
        <v>333</v>
      </c>
      <c r="V140" t="s">
        <v>334</v>
      </c>
      <c r="W140" s="13">
        <v>9486387.1729603708</v>
      </c>
      <c r="X140" s="13"/>
      <c r="Z140" t="s">
        <v>333</v>
      </c>
      <c r="AA140" t="s">
        <v>334</v>
      </c>
      <c r="AB140" s="13">
        <v>1088692</v>
      </c>
      <c r="AD140" t="s">
        <v>311</v>
      </c>
      <c r="AE140" t="s">
        <v>312</v>
      </c>
      <c r="AF140" t="str">
        <f>AE140&amp;COUNTIF(AE$4:AE140,AE140)</f>
        <v>Surrey2</v>
      </c>
      <c r="AG140" t="s">
        <v>1175</v>
      </c>
      <c r="AH140" t="s">
        <v>1176</v>
      </c>
      <c r="AI140" s="13">
        <v>78450116.102009103</v>
      </c>
      <c r="AJ140" s="13">
        <v>82890392.673382834</v>
      </c>
      <c r="AQ140" t="s">
        <v>335</v>
      </c>
      <c r="AR140" t="s">
        <v>336</v>
      </c>
      <c r="AS140" s="13">
        <v>7668044.8140261071</v>
      </c>
      <c r="AT140" s="13">
        <v>9948150.2272634581</v>
      </c>
      <c r="AU140" s="13">
        <v>8102056.1504999846</v>
      </c>
      <c r="AV140" s="13">
        <v>10511215.53012657</v>
      </c>
      <c r="AZ140" t="s">
        <v>335</v>
      </c>
      <c r="BA140" t="s">
        <v>336</v>
      </c>
      <c r="BB140">
        <v>2381301.4342014398</v>
      </c>
    </row>
    <row r="141" spans="1:54" x14ac:dyDescent="0.25">
      <c r="A141" t="s">
        <v>335</v>
      </c>
      <c r="B141" t="s">
        <v>336</v>
      </c>
      <c r="C141" s="13">
        <f t="shared" si="2"/>
        <v>1760014</v>
      </c>
      <c r="D141" s="13"/>
      <c r="K141" t="s">
        <v>285</v>
      </c>
      <c r="L141" t="s">
        <v>286</v>
      </c>
      <c r="M141">
        <v>2</v>
      </c>
      <c r="N141" t="s">
        <v>1504</v>
      </c>
      <c r="Q141" t="s">
        <v>1505</v>
      </c>
      <c r="R141" s="13">
        <v>1092482</v>
      </c>
      <c r="S141" s="13">
        <v>1092482</v>
      </c>
      <c r="U141" t="s">
        <v>335</v>
      </c>
      <c r="V141" t="s">
        <v>336</v>
      </c>
      <c r="W141" s="13">
        <v>16985219.9835384</v>
      </c>
      <c r="X141" s="13"/>
      <c r="Z141" t="s">
        <v>335</v>
      </c>
      <c r="AA141" t="s">
        <v>336</v>
      </c>
      <c r="AB141" s="13">
        <v>1297456</v>
      </c>
      <c r="AD141" t="s">
        <v>313</v>
      </c>
      <c r="AE141" t="s">
        <v>314</v>
      </c>
      <c r="AF141" t="str">
        <f>AE141&amp;COUNTIF(AE$4:AE141,AE141)</f>
        <v>Sutton1</v>
      </c>
      <c r="AG141" t="s">
        <v>1029</v>
      </c>
      <c r="AH141" t="s">
        <v>1030</v>
      </c>
      <c r="AI141" s="13">
        <v>15672619.244985076</v>
      </c>
      <c r="AJ141" s="13">
        <v>16559689.494251231</v>
      </c>
      <c r="AQ141" t="s">
        <v>337</v>
      </c>
      <c r="AR141" t="s">
        <v>338</v>
      </c>
      <c r="AS141" s="13">
        <v>4995279.6991998255</v>
      </c>
      <c r="AT141" s="13">
        <v>6494907.6649744706</v>
      </c>
      <c r="AU141" s="13">
        <v>5278012.5301745357</v>
      </c>
      <c r="AV141" s="13">
        <v>6862519.4388120258</v>
      </c>
      <c r="AZ141" t="s">
        <v>337</v>
      </c>
      <c r="BA141" t="s">
        <v>338</v>
      </c>
      <c r="BB141">
        <v>870760.62635509402</v>
      </c>
    </row>
    <row r="142" spans="1:54" x14ac:dyDescent="0.25">
      <c r="A142" t="s">
        <v>337</v>
      </c>
      <c r="B142" t="s">
        <v>338</v>
      </c>
      <c r="C142" s="13">
        <f t="shared" si="2"/>
        <v>2222346</v>
      </c>
      <c r="D142" s="13"/>
      <c r="K142" t="s">
        <v>285</v>
      </c>
      <c r="L142" t="s">
        <v>286</v>
      </c>
      <c r="M142">
        <v>3</v>
      </c>
      <c r="N142" t="s">
        <v>1506</v>
      </c>
      <c r="Q142" t="s">
        <v>1507</v>
      </c>
      <c r="R142" s="13">
        <v>1405418</v>
      </c>
      <c r="S142" s="13">
        <v>1405418</v>
      </c>
      <c r="U142" t="s">
        <v>337</v>
      </c>
      <c r="V142" t="s">
        <v>338</v>
      </c>
      <c r="W142" s="13">
        <v>6210914.9976658504</v>
      </c>
      <c r="X142" s="13"/>
      <c r="Z142" t="s">
        <v>337</v>
      </c>
      <c r="AA142" t="s">
        <v>338</v>
      </c>
      <c r="AB142" s="13">
        <v>823737</v>
      </c>
      <c r="AD142" t="s">
        <v>315</v>
      </c>
      <c r="AE142" t="s">
        <v>316</v>
      </c>
      <c r="AF142" t="str">
        <f>AE142&amp;COUNTIF(AE$4:AE142,AE142)</f>
        <v>Swindon1</v>
      </c>
      <c r="AG142" t="s">
        <v>966</v>
      </c>
      <c r="AH142" t="s">
        <v>967</v>
      </c>
      <c r="AI142" s="13">
        <v>16587073.222362865</v>
      </c>
      <c r="AJ142" s="13">
        <v>17525901.5667486</v>
      </c>
      <c r="AQ142" t="s">
        <v>339</v>
      </c>
      <c r="AR142" t="s">
        <v>340</v>
      </c>
      <c r="AS142" s="13">
        <v>12897076.948096648</v>
      </c>
      <c r="AT142" s="13">
        <v>16138497.197994124</v>
      </c>
      <c r="AU142" s="13">
        <v>13627051.503358919</v>
      </c>
      <c r="AV142" s="13">
        <v>17051936.13940059</v>
      </c>
      <c r="AZ142" t="s">
        <v>339</v>
      </c>
      <c r="BA142" t="s">
        <v>340</v>
      </c>
      <c r="BB142">
        <v>2121662.4912918</v>
      </c>
    </row>
    <row r="143" spans="1:54" x14ac:dyDescent="0.25">
      <c r="A143" t="s">
        <v>339</v>
      </c>
      <c r="B143" t="s">
        <v>340</v>
      </c>
      <c r="C143" s="13">
        <f t="shared" si="2"/>
        <v>5124786</v>
      </c>
      <c r="D143" s="13"/>
      <c r="K143" t="s">
        <v>285</v>
      </c>
      <c r="L143" t="s">
        <v>286</v>
      </c>
      <c r="M143">
        <v>4</v>
      </c>
      <c r="N143" t="s">
        <v>1508</v>
      </c>
      <c r="Q143" t="s">
        <v>1509</v>
      </c>
      <c r="R143" s="13">
        <v>1445343</v>
      </c>
      <c r="S143" s="13">
        <v>1445343</v>
      </c>
      <c r="U143" t="s">
        <v>339</v>
      </c>
      <c r="V143" t="s">
        <v>340</v>
      </c>
      <c r="W143" s="13">
        <v>15133281.166270399</v>
      </c>
      <c r="X143" s="13"/>
      <c r="Z143" t="s">
        <v>339</v>
      </c>
      <c r="AA143" t="s">
        <v>340</v>
      </c>
      <c r="AB143" s="13">
        <v>2234584</v>
      </c>
      <c r="AD143" t="s">
        <v>317</v>
      </c>
      <c r="AE143" t="s">
        <v>318</v>
      </c>
      <c r="AF143" t="str">
        <f>AE143&amp;COUNTIF(AE$4:AE143,AE143)</f>
        <v>Tameside1</v>
      </c>
      <c r="AG143" t="s">
        <v>982</v>
      </c>
      <c r="AH143" t="s">
        <v>983</v>
      </c>
      <c r="AI143" s="13">
        <v>20571749.962737147</v>
      </c>
      <c r="AJ143" s="13">
        <v>21736111.010628067</v>
      </c>
      <c r="AQ143" t="s">
        <v>341</v>
      </c>
      <c r="AR143" t="s">
        <v>342</v>
      </c>
      <c r="AS143" s="13">
        <v>3189717.4631331614</v>
      </c>
      <c r="AT143" s="13">
        <v>5845225.7137480741</v>
      </c>
      <c r="AU143" s="13">
        <v>3370255.4715464981</v>
      </c>
      <c r="AV143" s="13">
        <v>6176065.4891462149</v>
      </c>
      <c r="AZ143" t="s">
        <v>341</v>
      </c>
      <c r="BA143" t="s">
        <v>342</v>
      </c>
      <c r="BB143">
        <v>113069.970068222</v>
      </c>
    </row>
    <row r="144" spans="1:54" x14ac:dyDescent="0.25">
      <c r="A144" t="s">
        <v>341</v>
      </c>
      <c r="B144" t="s">
        <v>342</v>
      </c>
      <c r="C144" s="13">
        <f t="shared" si="2"/>
        <v>2065205</v>
      </c>
      <c r="D144" s="13"/>
      <c r="K144" t="s">
        <v>299</v>
      </c>
      <c r="L144" t="s">
        <v>300</v>
      </c>
      <c r="M144">
        <v>1</v>
      </c>
      <c r="N144" t="s">
        <v>1164</v>
      </c>
      <c r="Q144" t="s">
        <v>1510</v>
      </c>
      <c r="R144" s="13">
        <v>1051224</v>
      </c>
      <c r="S144" s="13">
        <v>1051224</v>
      </c>
      <c r="U144" t="s">
        <v>341</v>
      </c>
      <c r="V144" t="s">
        <v>342</v>
      </c>
      <c r="W144" s="13">
        <v>806499.45763162104</v>
      </c>
      <c r="X144" s="13"/>
      <c r="Z144" t="s">
        <v>341</v>
      </c>
      <c r="AA144" t="s">
        <v>342</v>
      </c>
      <c r="AB144" s="13">
        <v>500897.99999999994</v>
      </c>
      <c r="AD144" t="s">
        <v>319</v>
      </c>
      <c r="AE144" t="s">
        <v>320</v>
      </c>
      <c r="AF144" t="str">
        <f>AE144&amp;COUNTIF(AE$4:AE144,AE144)</f>
        <v>Telford and Wrekin1</v>
      </c>
      <c r="AG144" t="s">
        <v>1151</v>
      </c>
      <c r="AH144" t="s">
        <v>1152</v>
      </c>
      <c r="AI144" s="13">
        <v>14510213.882747866</v>
      </c>
      <c r="AJ144" s="13">
        <v>15331491.988511397</v>
      </c>
      <c r="AQ144" t="s">
        <v>343</v>
      </c>
      <c r="AR144" t="s">
        <v>344</v>
      </c>
      <c r="AS144" s="13">
        <v>8811486.9797698054</v>
      </c>
      <c r="AT144" s="13">
        <v>7685162.528578789</v>
      </c>
      <c r="AU144" s="13">
        <v>9310217.1428247765</v>
      </c>
      <c r="AV144" s="13">
        <v>8120142.727696348</v>
      </c>
      <c r="AZ144" t="s">
        <v>351</v>
      </c>
      <c r="BA144" t="s">
        <v>352</v>
      </c>
      <c r="BB144">
        <v>1304383.9016365299</v>
      </c>
    </row>
    <row r="145" spans="1:54" x14ac:dyDescent="0.25">
      <c r="A145" t="s">
        <v>343</v>
      </c>
      <c r="B145" t="s">
        <v>344</v>
      </c>
      <c r="C145" s="13">
        <f t="shared" si="2"/>
        <v>2558938</v>
      </c>
      <c r="D145" s="13"/>
      <c r="K145" t="s">
        <v>299</v>
      </c>
      <c r="L145" t="s">
        <v>300</v>
      </c>
      <c r="M145">
        <v>2</v>
      </c>
      <c r="N145" t="s">
        <v>1511</v>
      </c>
      <c r="Q145" t="s">
        <v>1512</v>
      </c>
      <c r="R145" s="13">
        <v>1160392</v>
      </c>
      <c r="S145" s="13">
        <v>1160392</v>
      </c>
      <c r="U145" t="s">
        <v>343</v>
      </c>
      <c r="V145" t="s">
        <v>344</v>
      </c>
      <c r="W145" s="13">
        <v>10069032.718801899</v>
      </c>
      <c r="X145" s="13"/>
      <c r="Z145" t="s">
        <v>345</v>
      </c>
      <c r="AA145" t="s">
        <v>346</v>
      </c>
      <c r="AB145" s="13">
        <v>3303452</v>
      </c>
      <c r="AD145" t="s">
        <v>321</v>
      </c>
      <c r="AE145" t="s">
        <v>322</v>
      </c>
      <c r="AF145" t="str">
        <f>AE145&amp;COUNTIF(AE$4:AE145,AE145)</f>
        <v>Thurrock1</v>
      </c>
      <c r="AG145" t="s">
        <v>1057</v>
      </c>
      <c r="AH145" t="s">
        <v>1058</v>
      </c>
      <c r="AI145" s="13">
        <v>13477327.127004201</v>
      </c>
      <c r="AJ145" s="13">
        <v>14240143.842392638</v>
      </c>
      <c r="AQ145" t="s">
        <v>345</v>
      </c>
      <c r="AR145" t="s">
        <v>346</v>
      </c>
      <c r="AS145" s="13">
        <v>20278286.972423699</v>
      </c>
      <c r="AT145" s="13">
        <v>29840556.391186178</v>
      </c>
      <c r="AU145" s="13">
        <v>21426038.01506288</v>
      </c>
      <c r="AV145" s="13">
        <v>31529531.882927317</v>
      </c>
      <c r="AZ145" t="s">
        <v>343</v>
      </c>
      <c r="BA145" t="s">
        <v>344</v>
      </c>
      <c r="BB145">
        <v>1411662.7325134701</v>
      </c>
    </row>
    <row r="146" spans="1:54" x14ac:dyDescent="0.25">
      <c r="A146" t="s">
        <v>345</v>
      </c>
      <c r="B146" t="s">
        <v>346</v>
      </c>
      <c r="C146" s="13">
        <f t="shared" si="2"/>
        <v>9414970</v>
      </c>
      <c r="D146" s="13"/>
      <c r="K146" t="s">
        <v>299</v>
      </c>
      <c r="L146" t="s">
        <v>300</v>
      </c>
      <c r="M146">
        <v>3</v>
      </c>
      <c r="N146" t="s">
        <v>1513</v>
      </c>
      <c r="Q146" t="s">
        <v>1514</v>
      </c>
      <c r="R146" s="13">
        <v>1109194</v>
      </c>
      <c r="S146" s="13">
        <v>1109194</v>
      </c>
      <c r="U146" t="s">
        <v>345</v>
      </c>
      <c r="V146" t="s">
        <v>346</v>
      </c>
      <c r="W146" s="13">
        <v>20612666.356172401</v>
      </c>
      <c r="X146" s="13"/>
      <c r="Z146" t="s">
        <v>347</v>
      </c>
      <c r="AA146" t="s">
        <v>348</v>
      </c>
      <c r="AB146" s="13">
        <v>1323159</v>
      </c>
      <c r="AD146" t="s">
        <v>323</v>
      </c>
      <c r="AE146" t="s">
        <v>324</v>
      </c>
      <c r="AF146" t="str">
        <f>AE146&amp;COUNTIF(AE$4:AE146,AE146)</f>
        <v>Torbay1</v>
      </c>
      <c r="AG146" t="s">
        <v>1040</v>
      </c>
      <c r="AH146" t="s">
        <v>1041</v>
      </c>
      <c r="AI146" s="13">
        <v>13862308.757741729</v>
      </c>
      <c r="AJ146" s="13">
        <v>14646915.43342991</v>
      </c>
      <c r="AQ146" t="s">
        <v>347</v>
      </c>
      <c r="AR146" t="s">
        <v>348</v>
      </c>
      <c r="AS146" s="13">
        <v>7011856.6032030322</v>
      </c>
      <c r="AT146" s="13">
        <v>10397043.280280603</v>
      </c>
      <c r="AU146" s="13">
        <v>7408727.6869443236</v>
      </c>
      <c r="AV146" s="13">
        <v>10985515.929944485</v>
      </c>
      <c r="AZ146" t="s">
        <v>345</v>
      </c>
      <c r="BA146" t="s">
        <v>346</v>
      </c>
      <c r="BB146">
        <v>2889863.7759323101</v>
      </c>
    </row>
    <row r="147" spans="1:54" x14ac:dyDescent="0.25">
      <c r="A147" t="s">
        <v>347</v>
      </c>
      <c r="B147" t="s">
        <v>348</v>
      </c>
      <c r="C147" s="13">
        <f t="shared" si="2"/>
        <v>1729201</v>
      </c>
      <c r="D147" s="13"/>
      <c r="K147" t="s">
        <v>299</v>
      </c>
      <c r="L147" t="s">
        <v>300</v>
      </c>
      <c r="M147">
        <v>4</v>
      </c>
      <c r="N147" t="s">
        <v>1515</v>
      </c>
      <c r="Q147" t="s">
        <v>1516</v>
      </c>
      <c r="R147" s="13">
        <v>1715114</v>
      </c>
      <c r="S147" s="13">
        <v>1715114</v>
      </c>
      <c r="U147" t="s">
        <v>347</v>
      </c>
      <c r="V147" t="s">
        <v>348</v>
      </c>
      <c r="W147" s="13">
        <v>17649013.867254302</v>
      </c>
      <c r="X147" s="13"/>
      <c r="Z147" t="s">
        <v>349</v>
      </c>
      <c r="AA147" t="s">
        <v>350</v>
      </c>
      <c r="AB147" s="13">
        <v>1592223</v>
      </c>
      <c r="AD147" t="s">
        <v>325</v>
      </c>
      <c r="AE147" t="s">
        <v>326</v>
      </c>
      <c r="AF147" t="str">
        <f>AE147&amp;COUNTIF(AE$4:AE147,AE147)</f>
        <v>Tower Hamlets1</v>
      </c>
      <c r="AG147" t="s">
        <v>957</v>
      </c>
      <c r="AH147" t="s">
        <v>958</v>
      </c>
      <c r="AI147" s="13">
        <v>25839202.213742185</v>
      </c>
      <c r="AJ147" s="13">
        <v>27301701.059039991</v>
      </c>
      <c r="AQ147" t="s">
        <v>351</v>
      </c>
      <c r="AR147" t="s">
        <v>352</v>
      </c>
      <c r="AS147" s="13">
        <v>6336909.0306066284</v>
      </c>
      <c r="AT147" s="13">
        <v>12909175.202808</v>
      </c>
      <c r="AU147" s="13">
        <v>6695578.0817389637</v>
      </c>
      <c r="AV147" s="13">
        <v>13639834.519286932</v>
      </c>
      <c r="AZ147" t="s">
        <v>347</v>
      </c>
      <c r="BA147" t="s">
        <v>348</v>
      </c>
      <c r="BB147">
        <v>2474364.3046758203</v>
      </c>
    </row>
    <row r="148" spans="1:54" x14ac:dyDescent="0.25">
      <c r="A148" t="s">
        <v>349</v>
      </c>
      <c r="B148" t="s">
        <v>350</v>
      </c>
      <c r="C148" s="13">
        <f t="shared" si="2"/>
        <v>4554373</v>
      </c>
      <c r="D148" s="13"/>
      <c r="K148" t="s">
        <v>299</v>
      </c>
      <c r="L148" t="s">
        <v>300</v>
      </c>
      <c r="M148">
        <v>5</v>
      </c>
      <c r="N148" t="s">
        <v>1517</v>
      </c>
      <c r="Q148" t="s">
        <v>1518</v>
      </c>
      <c r="R148" s="13">
        <v>1126662</v>
      </c>
      <c r="S148" s="13">
        <v>1126662</v>
      </c>
      <c r="U148" t="s">
        <v>351</v>
      </c>
      <c r="V148" t="s">
        <v>352</v>
      </c>
      <c r="W148" s="13">
        <v>9303839.990216231</v>
      </c>
      <c r="X148" s="13"/>
      <c r="Z148" t="s">
        <v>353</v>
      </c>
      <c r="AA148" t="s">
        <v>354</v>
      </c>
      <c r="AB148" s="13">
        <v>1823064</v>
      </c>
      <c r="AD148" t="s">
        <v>327</v>
      </c>
      <c r="AE148" t="s">
        <v>328</v>
      </c>
      <c r="AF148" t="str">
        <f>AE148&amp;COUNTIF(AE$4:AE148,AE148)</f>
        <v>Trafford1</v>
      </c>
      <c r="AG148" t="s">
        <v>982</v>
      </c>
      <c r="AH148" t="s">
        <v>983</v>
      </c>
      <c r="AI148" s="13">
        <v>19396441.239444572</v>
      </c>
      <c r="AJ148" s="13">
        <v>20494279.813597135</v>
      </c>
      <c r="AQ148" t="s">
        <v>349</v>
      </c>
      <c r="AR148" t="s">
        <v>350</v>
      </c>
      <c r="AS148" s="13">
        <v>8561572.8513409141</v>
      </c>
      <c r="AT148" s="13">
        <v>20619112.556497384</v>
      </c>
      <c r="AU148" s="13">
        <v>9046157.8747268096</v>
      </c>
      <c r="AV148" s="13">
        <v>21786154.327195138</v>
      </c>
      <c r="AZ148" t="s">
        <v>349</v>
      </c>
      <c r="BA148" t="s">
        <v>350</v>
      </c>
      <c r="BB148">
        <v>2350162.6756845103</v>
      </c>
    </row>
    <row r="149" spans="1:54" x14ac:dyDescent="0.25">
      <c r="A149" t="s">
        <v>353</v>
      </c>
      <c r="B149" t="s">
        <v>354</v>
      </c>
      <c r="C149" s="13">
        <f t="shared" si="2"/>
        <v>3713864</v>
      </c>
      <c r="D149" s="13"/>
      <c r="K149" t="s">
        <v>299</v>
      </c>
      <c r="L149" t="s">
        <v>300</v>
      </c>
      <c r="M149">
        <v>6</v>
      </c>
      <c r="N149" t="s">
        <v>1519</v>
      </c>
      <c r="Q149" t="s">
        <v>1520</v>
      </c>
      <c r="R149" s="13">
        <v>1522033</v>
      </c>
      <c r="S149" s="13">
        <v>1522033</v>
      </c>
      <c r="U149" t="s">
        <v>349</v>
      </c>
      <c r="V149" t="s">
        <v>350</v>
      </c>
      <c r="W149" s="13">
        <v>16763115.106000399</v>
      </c>
      <c r="X149" s="13"/>
      <c r="Z149" t="s">
        <v>355</v>
      </c>
      <c r="AA149" t="s">
        <v>356</v>
      </c>
      <c r="AB149" s="13">
        <v>476457</v>
      </c>
      <c r="AD149" t="s">
        <v>329</v>
      </c>
      <c r="AE149" t="s">
        <v>330</v>
      </c>
      <c r="AF149" t="str">
        <f>AE149&amp;COUNTIF(AE$4:AE149,AE149)</f>
        <v>Wakefield1</v>
      </c>
      <c r="AG149" t="s">
        <v>991</v>
      </c>
      <c r="AH149" t="s">
        <v>992</v>
      </c>
      <c r="AI149" s="13">
        <v>32830321.420796324</v>
      </c>
      <c r="AJ149" s="13">
        <v>34688517.61321339</v>
      </c>
      <c r="AQ149" t="s">
        <v>353</v>
      </c>
      <c r="AR149" t="s">
        <v>354</v>
      </c>
      <c r="AS149" s="13">
        <v>10848178.1404895</v>
      </c>
      <c r="AT149" s="13">
        <v>21261822.56889344</v>
      </c>
      <c r="AU149" s="13">
        <v>11462185.023241205</v>
      </c>
      <c r="AV149" s="13">
        <v>22465241.726292808</v>
      </c>
      <c r="AZ149" t="s">
        <v>353</v>
      </c>
      <c r="BA149" t="s">
        <v>354</v>
      </c>
      <c r="BB149">
        <v>1435926.1222681401</v>
      </c>
    </row>
    <row r="150" spans="1:54" x14ac:dyDescent="0.25">
      <c r="A150" t="s">
        <v>355</v>
      </c>
      <c r="B150" t="s">
        <v>356</v>
      </c>
      <c r="C150" s="13">
        <f t="shared" si="2"/>
        <v>1032132</v>
      </c>
      <c r="D150" s="13"/>
      <c r="K150" t="s">
        <v>299</v>
      </c>
      <c r="L150" t="s">
        <v>300</v>
      </c>
      <c r="M150">
        <v>7</v>
      </c>
      <c r="N150" t="s">
        <v>1521</v>
      </c>
      <c r="Q150" t="s">
        <v>1522</v>
      </c>
      <c r="R150" s="13">
        <v>1773856</v>
      </c>
      <c r="S150" s="13">
        <v>1773856</v>
      </c>
      <c r="U150" t="s">
        <v>353</v>
      </c>
      <c r="V150" t="s">
        <v>354</v>
      </c>
      <c r="W150" s="13">
        <v>10242097.332382699</v>
      </c>
      <c r="X150" s="13"/>
      <c r="Z150" t="s">
        <v>357</v>
      </c>
      <c r="AA150" t="s">
        <v>358</v>
      </c>
      <c r="AB150" s="13">
        <v>1800370</v>
      </c>
      <c r="AD150" t="s">
        <v>331</v>
      </c>
      <c r="AE150" t="s">
        <v>332</v>
      </c>
      <c r="AF150" t="str">
        <f>AE150&amp;COUNTIF(AE$4:AE150,AE150)</f>
        <v>Walsall1</v>
      </c>
      <c r="AG150" t="s">
        <v>1045</v>
      </c>
      <c r="AH150" t="s">
        <v>1046</v>
      </c>
      <c r="AI150" s="13">
        <v>25980026.946230527</v>
      </c>
      <c r="AJ150" s="13">
        <v>27450496.471387174</v>
      </c>
      <c r="AQ150" t="s">
        <v>355</v>
      </c>
      <c r="AR150" t="s">
        <v>356</v>
      </c>
      <c r="AS150" s="13">
        <v>3116047.8439512202</v>
      </c>
      <c r="AT150" s="13">
        <v>5526829.2181586986</v>
      </c>
      <c r="AU150" s="13">
        <v>3292416.1519188592</v>
      </c>
      <c r="AV150" s="13">
        <v>5839647.7519064806</v>
      </c>
      <c r="AZ150" t="s">
        <v>355</v>
      </c>
      <c r="BA150" t="s">
        <v>1523</v>
      </c>
      <c r="BB150">
        <v>316342.03045176598</v>
      </c>
    </row>
    <row r="151" spans="1:54" x14ac:dyDescent="0.25">
      <c r="A151" t="s">
        <v>357</v>
      </c>
      <c r="B151" t="s">
        <v>358</v>
      </c>
      <c r="C151" s="13">
        <f t="shared" si="2"/>
        <v>4723627</v>
      </c>
      <c r="D151" s="13"/>
      <c r="K151" t="s">
        <v>299</v>
      </c>
      <c r="L151" t="s">
        <v>300</v>
      </c>
      <c r="M151">
        <v>8</v>
      </c>
      <c r="N151" t="s">
        <v>1524</v>
      </c>
      <c r="Q151" t="s">
        <v>1525</v>
      </c>
      <c r="R151" s="13">
        <v>546890</v>
      </c>
      <c r="S151" s="13">
        <v>546890</v>
      </c>
      <c r="U151" t="s">
        <v>355</v>
      </c>
      <c r="V151" t="s">
        <v>356</v>
      </c>
      <c r="W151" s="13">
        <v>2256387.5786957201</v>
      </c>
      <c r="X151" s="13"/>
      <c r="Z151" t="s">
        <v>359</v>
      </c>
      <c r="AA151" t="s">
        <v>360</v>
      </c>
      <c r="AB151" s="13">
        <v>401589</v>
      </c>
      <c r="AD151" t="s">
        <v>333</v>
      </c>
      <c r="AE151" t="s">
        <v>334</v>
      </c>
      <c r="AF151" t="str">
        <f>AE151&amp;COUNTIF(AE$4:AE151,AE151)</f>
        <v>Waltham Forest1</v>
      </c>
      <c r="AG151" t="s">
        <v>957</v>
      </c>
      <c r="AH151" t="s">
        <v>958</v>
      </c>
      <c r="AI151" s="13">
        <v>22739320.462102581</v>
      </c>
      <c r="AJ151" s="13">
        <v>24026366.000257585</v>
      </c>
      <c r="AQ151" t="s">
        <v>357</v>
      </c>
      <c r="AR151" t="s">
        <v>358</v>
      </c>
      <c r="AS151" s="13">
        <v>9518888.9376934208</v>
      </c>
      <c r="AT151" s="13">
        <v>11175021.978397219</v>
      </c>
      <c r="AU151" s="13">
        <v>10057658.051566869</v>
      </c>
      <c r="AV151" s="13">
        <v>11807528.222374501</v>
      </c>
      <c r="AZ151" t="s">
        <v>357</v>
      </c>
      <c r="BA151" t="s">
        <v>358</v>
      </c>
      <c r="BB151">
        <v>2697262.4122832702</v>
      </c>
    </row>
    <row r="152" spans="1:54" x14ac:dyDescent="0.25">
      <c r="A152" t="s">
        <v>359</v>
      </c>
      <c r="B152" t="s">
        <v>360</v>
      </c>
      <c r="C152" s="13">
        <f t="shared" si="2"/>
        <v>1075656</v>
      </c>
      <c r="D152" s="13"/>
      <c r="K152" t="s">
        <v>307</v>
      </c>
      <c r="L152" t="s">
        <v>308</v>
      </c>
      <c r="M152">
        <v>1</v>
      </c>
      <c r="N152" t="s">
        <v>1170</v>
      </c>
      <c r="Q152" t="s">
        <v>1526</v>
      </c>
      <c r="R152" s="13">
        <v>760251</v>
      </c>
      <c r="S152" s="13">
        <v>760251</v>
      </c>
      <c r="U152" t="s">
        <v>357</v>
      </c>
      <c r="V152" t="s">
        <v>358</v>
      </c>
      <c r="W152" s="13">
        <v>19238889.612194002</v>
      </c>
      <c r="X152" s="13"/>
      <c r="Z152" t="s">
        <v>361</v>
      </c>
      <c r="AA152" t="s">
        <v>362</v>
      </c>
      <c r="AB152" s="13">
        <v>1376477</v>
      </c>
      <c r="AD152" t="s">
        <v>335</v>
      </c>
      <c r="AE152" t="s">
        <v>336</v>
      </c>
      <c r="AF152" t="str">
        <f>AE152&amp;COUNTIF(AE$4:AE152,AE152)</f>
        <v>Wandsworth1</v>
      </c>
      <c r="AG152" t="s">
        <v>1029</v>
      </c>
      <c r="AH152" t="s">
        <v>1030</v>
      </c>
      <c r="AI152" s="13">
        <v>26983850.669069786</v>
      </c>
      <c r="AJ152" s="13">
        <v>28511136.616939135</v>
      </c>
      <c r="AQ152" t="s">
        <v>359</v>
      </c>
      <c r="AR152" t="s">
        <v>360</v>
      </c>
      <c r="AS152" s="13">
        <v>3320347.7393019306</v>
      </c>
      <c r="AT152" s="13">
        <v>4812729.59268222</v>
      </c>
      <c r="AU152" s="13">
        <v>3508279.42134642</v>
      </c>
      <c r="AV152" s="13">
        <v>5085130.0876280339</v>
      </c>
      <c r="AZ152" t="s">
        <v>359</v>
      </c>
      <c r="BA152" t="s">
        <v>360</v>
      </c>
      <c r="BB152">
        <v>66150.044140587299</v>
      </c>
    </row>
    <row r="153" spans="1:54" x14ac:dyDescent="0.25">
      <c r="A153" t="s">
        <v>361</v>
      </c>
      <c r="B153" t="s">
        <v>362</v>
      </c>
      <c r="C153" s="13">
        <f t="shared" si="2"/>
        <v>3571301</v>
      </c>
      <c r="D153" s="13"/>
      <c r="K153" t="s">
        <v>307</v>
      </c>
      <c r="L153" t="s">
        <v>308</v>
      </c>
      <c r="M153">
        <v>2</v>
      </c>
      <c r="N153" t="s">
        <v>1171</v>
      </c>
      <c r="Q153" t="s">
        <v>1527</v>
      </c>
      <c r="R153" s="13">
        <v>1367358</v>
      </c>
      <c r="S153" s="13">
        <v>1367358</v>
      </c>
      <c r="U153" t="s">
        <v>359</v>
      </c>
      <c r="V153" t="s">
        <v>360</v>
      </c>
      <c r="W153" s="13">
        <v>471831.51007736003</v>
      </c>
      <c r="X153" s="13"/>
      <c r="Z153" t="s">
        <v>363</v>
      </c>
      <c r="AA153" t="s">
        <v>364</v>
      </c>
      <c r="AB153" s="13">
        <v>2384625</v>
      </c>
      <c r="AD153" t="s">
        <v>337</v>
      </c>
      <c r="AE153" t="s">
        <v>338</v>
      </c>
      <c r="AF153" t="str">
        <f>AE153&amp;COUNTIF(AE$4:AE153,AE153)</f>
        <v>Warrington1</v>
      </c>
      <c r="AG153" t="s">
        <v>1015</v>
      </c>
      <c r="AH153" t="s">
        <v>1016</v>
      </c>
      <c r="AI153" s="13">
        <v>17578390.367518701</v>
      </c>
      <c r="AJ153" s="13">
        <v>18573327.262320258</v>
      </c>
      <c r="AQ153" t="s">
        <v>361</v>
      </c>
      <c r="AR153" t="s">
        <v>362</v>
      </c>
      <c r="AS153" s="13">
        <v>6980991.2144356286</v>
      </c>
      <c r="AT153" s="13">
        <v>8826746.9365013801</v>
      </c>
      <c r="AU153" s="13">
        <v>7376115.3171726856</v>
      </c>
      <c r="AV153" s="13">
        <v>9326340.8131073583</v>
      </c>
      <c r="AZ153" t="s">
        <v>361</v>
      </c>
      <c r="BA153" t="s">
        <v>362</v>
      </c>
      <c r="BB153">
        <v>2069491.81899929</v>
      </c>
    </row>
    <row r="154" spans="1:54" x14ac:dyDescent="0.25">
      <c r="A154" t="s">
        <v>363</v>
      </c>
      <c r="B154" t="s">
        <v>364</v>
      </c>
      <c r="C154" s="13">
        <f t="shared" si="2"/>
        <v>6163577</v>
      </c>
      <c r="D154" s="13"/>
      <c r="K154" t="s">
        <v>307</v>
      </c>
      <c r="L154" t="s">
        <v>308</v>
      </c>
      <c r="M154">
        <v>3</v>
      </c>
      <c r="N154" t="s">
        <v>1528</v>
      </c>
      <c r="Q154" t="s">
        <v>1529</v>
      </c>
      <c r="R154" s="13">
        <v>697965</v>
      </c>
      <c r="S154" s="13">
        <v>697965</v>
      </c>
      <c r="U154" t="s">
        <v>361</v>
      </c>
      <c r="V154" t="s">
        <v>362</v>
      </c>
      <c r="W154" s="13">
        <v>14761160.974827901</v>
      </c>
      <c r="X154" s="13"/>
      <c r="Z154" t="s">
        <v>365</v>
      </c>
      <c r="AA154" t="s">
        <v>366</v>
      </c>
      <c r="AB154" s="13">
        <v>731801</v>
      </c>
      <c r="AD154" t="s">
        <v>339</v>
      </c>
      <c r="AE154" t="s">
        <v>340</v>
      </c>
      <c r="AF154" t="str">
        <f>AE154&amp;COUNTIF(AE$4:AE154,AE154)</f>
        <v>Warwickshire1</v>
      </c>
      <c r="AG154" t="s">
        <v>1026</v>
      </c>
      <c r="AH154" t="s">
        <v>1027</v>
      </c>
      <c r="AI154" s="13">
        <v>45204245.061446078</v>
      </c>
      <c r="AJ154" s="13">
        <v>47762805.331923924</v>
      </c>
      <c r="AQ154" t="s">
        <v>363</v>
      </c>
      <c r="AR154" t="s">
        <v>364</v>
      </c>
      <c r="AS154" s="13">
        <v>13291768.1050402</v>
      </c>
      <c r="AT154" s="13">
        <v>15949017.808615839</v>
      </c>
      <c r="AU154" s="13">
        <v>14044082.179785475</v>
      </c>
      <c r="AV154" s="13">
        <v>16851732.216583494</v>
      </c>
      <c r="AZ154" t="s">
        <v>363</v>
      </c>
      <c r="BA154" t="s">
        <v>364</v>
      </c>
      <c r="BB154">
        <v>2667199.6881463001</v>
      </c>
    </row>
    <row r="155" spans="1:54" x14ac:dyDescent="0.25">
      <c r="A155" t="s">
        <v>365</v>
      </c>
      <c r="B155" t="s">
        <v>366</v>
      </c>
      <c r="C155" s="13">
        <f t="shared" si="2"/>
        <v>1467977</v>
      </c>
      <c r="D155" s="13"/>
      <c r="K155" t="s">
        <v>307</v>
      </c>
      <c r="L155" t="s">
        <v>308</v>
      </c>
      <c r="M155">
        <v>4</v>
      </c>
      <c r="N155" t="s">
        <v>1530</v>
      </c>
      <c r="Q155" t="s">
        <v>1531</v>
      </c>
      <c r="R155" s="13">
        <v>1454537</v>
      </c>
      <c r="S155" s="13">
        <v>1454537</v>
      </c>
      <c r="U155" t="s">
        <v>363</v>
      </c>
      <c r="V155" t="s">
        <v>364</v>
      </c>
      <c r="W155" s="13">
        <v>19024459.815345503</v>
      </c>
      <c r="X155" s="13"/>
      <c r="AD155" t="s">
        <v>341</v>
      </c>
      <c r="AE155" t="s">
        <v>342</v>
      </c>
      <c r="AF155" t="str">
        <f>AE155&amp;COUNTIF(AE$4:AE155,AE155)</f>
        <v>West Berkshire1</v>
      </c>
      <c r="AG155" t="s">
        <v>1005</v>
      </c>
      <c r="AH155" t="s">
        <v>1006</v>
      </c>
      <c r="AI155" s="13">
        <v>11788726.330990052</v>
      </c>
      <c r="AJ155" s="13">
        <v>12455968.241324088</v>
      </c>
      <c r="AQ155" t="s">
        <v>365</v>
      </c>
      <c r="AR155" t="s">
        <v>366</v>
      </c>
      <c r="AS155">
        <v>4306029.4349456141</v>
      </c>
      <c r="AT155">
        <v>7051104.7492760364</v>
      </c>
      <c r="AU155">
        <v>4549750.7009635363</v>
      </c>
      <c r="AV155">
        <v>7450197.2780850604</v>
      </c>
      <c r="AZ155" t="s">
        <v>365</v>
      </c>
      <c r="BA155" t="s">
        <v>366</v>
      </c>
      <c r="BB155">
        <v>752697.08224834898</v>
      </c>
    </row>
    <row r="156" spans="1:54" x14ac:dyDescent="0.25">
      <c r="K156" t="s">
        <v>307</v>
      </c>
      <c r="L156" t="s">
        <v>308</v>
      </c>
      <c r="M156">
        <v>5</v>
      </c>
      <c r="N156" t="s">
        <v>1532</v>
      </c>
      <c r="Q156" t="s">
        <v>1533</v>
      </c>
      <c r="R156" s="13">
        <v>2721389</v>
      </c>
      <c r="S156" s="13">
        <v>2721389</v>
      </c>
      <c r="U156" t="s">
        <v>365</v>
      </c>
      <c r="V156" t="s">
        <v>366</v>
      </c>
      <c r="W156" s="13">
        <v>5368797.6412121002</v>
      </c>
      <c r="X156" s="13"/>
      <c r="AD156" t="s">
        <v>343</v>
      </c>
      <c r="AE156" t="s">
        <v>344</v>
      </c>
      <c r="AF156" t="str">
        <f>AE156&amp;COUNTIF(AE$4:AE156,AE156)</f>
        <v>West Northamptonshire1</v>
      </c>
      <c r="AG156" t="s">
        <v>1121</v>
      </c>
      <c r="AH156" t="s">
        <v>1122</v>
      </c>
      <c r="AI156" s="13">
        <v>31007039.100299686</v>
      </c>
      <c r="AJ156" s="13">
        <v>32762037.513376649</v>
      </c>
    </row>
    <row r="157" spans="1:54" x14ac:dyDescent="0.25">
      <c r="K157" t="s">
        <v>311</v>
      </c>
      <c r="L157" t="s">
        <v>312</v>
      </c>
      <c r="M157">
        <v>1</v>
      </c>
      <c r="N157" t="s">
        <v>1173</v>
      </c>
      <c r="Q157" t="s">
        <v>1534</v>
      </c>
      <c r="R157" s="13">
        <v>976997</v>
      </c>
      <c r="S157" s="13">
        <v>976997</v>
      </c>
      <c r="AD157" t="s">
        <v>345</v>
      </c>
      <c r="AE157" t="s">
        <v>346</v>
      </c>
      <c r="AF157" t="str">
        <f>AE157&amp;COUNTIF(AE$4:AE157,AE157)</f>
        <v>West Sussex1</v>
      </c>
      <c r="AG157" t="s">
        <v>997</v>
      </c>
      <c r="AH157" t="s">
        <v>998</v>
      </c>
      <c r="AI157" s="13">
        <v>71359291.769294217</v>
      </c>
      <c r="AJ157" s="13">
        <v>75398227.683436275</v>
      </c>
    </row>
    <row r="158" spans="1:54" x14ac:dyDescent="0.25">
      <c r="K158" t="s">
        <v>311</v>
      </c>
      <c r="L158" t="s">
        <v>312</v>
      </c>
      <c r="M158">
        <v>2</v>
      </c>
      <c r="N158" t="s">
        <v>1174</v>
      </c>
      <c r="Q158" t="s">
        <v>1535</v>
      </c>
      <c r="R158" s="13">
        <v>785282</v>
      </c>
      <c r="S158" s="13">
        <v>785282</v>
      </c>
      <c r="AD158" t="s">
        <v>347</v>
      </c>
      <c r="AE158" t="s">
        <v>348</v>
      </c>
      <c r="AF158" t="str">
        <f>AE158&amp;COUNTIF(AE$4:AE158,AE158)</f>
        <v>Westminster1</v>
      </c>
      <c r="AG158" t="s">
        <v>994</v>
      </c>
      <c r="AH158" t="s">
        <v>995</v>
      </c>
      <c r="AI158" s="13">
        <v>24627422.850538205</v>
      </c>
      <c r="AJ158" s="13">
        <v>26021334.983878668</v>
      </c>
    </row>
    <row r="159" spans="1:54" x14ac:dyDescent="0.25">
      <c r="K159" t="s">
        <v>311</v>
      </c>
      <c r="L159" t="s">
        <v>312</v>
      </c>
      <c r="M159">
        <v>3</v>
      </c>
      <c r="N159" t="s">
        <v>1536</v>
      </c>
      <c r="Q159" t="s">
        <v>1537</v>
      </c>
      <c r="R159" s="13">
        <v>805901</v>
      </c>
      <c r="S159" s="13">
        <v>805901</v>
      </c>
      <c r="AD159" t="s">
        <v>351</v>
      </c>
      <c r="AE159" t="s">
        <v>352</v>
      </c>
      <c r="AF159" t="str">
        <f>AE159&amp;COUNTIF(AE$4:AE159,AE159)</f>
        <v>Westmorland and Furness1</v>
      </c>
      <c r="AG159" t="s">
        <v>978</v>
      </c>
      <c r="AH159" t="s">
        <v>979</v>
      </c>
      <c r="AI159" s="13">
        <v>14852608.211725095</v>
      </c>
      <c r="AJ159" s="13">
        <v>15693265.836508738</v>
      </c>
    </row>
    <row r="160" spans="1:54" x14ac:dyDescent="0.25">
      <c r="K160" t="s">
        <v>311</v>
      </c>
      <c r="L160" t="s">
        <v>312</v>
      </c>
      <c r="M160">
        <v>4</v>
      </c>
      <c r="N160" t="s">
        <v>1538</v>
      </c>
      <c r="Q160" t="s">
        <v>1539</v>
      </c>
      <c r="R160" s="13">
        <v>886819</v>
      </c>
      <c r="S160" s="13">
        <v>886819</v>
      </c>
      <c r="AD160" t="s">
        <v>351</v>
      </c>
      <c r="AE160" t="s">
        <v>352</v>
      </c>
      <c r="AF160" t="str">
        <f>AE160&amp;COUNTIF(AE$4:AE160,AE160)</f>
        <v>Westmorland and Furness2</v>
      </c>
      <c r="AG160" t="s">
        <v>1023</v>
      </c>
      <c r="AH160" t="s">
        <v>1024</v>
      </c>
      <c r="AI160" s="13">
        <v>4651765.1345798308</v>
      </c>
      <c r="AJ160" s="13">
        <v>4915055.0411970485</v>
      </c>
    </row>
    <row r="161" spans="11:36" x14ac:dyDescent="0.25">
      <c r="K161" t="s">
        <v>311</v>
      </c>
      <c r="L161" t="s">
        <v>312</v>
      </c>
      <c r="M161">
        <v>5</v>
      </c>
      <c r="N161" t="s">
        <v>1540</v>
      </c>
      <c r="Q161" t="s">
        <v>1541</v>
      </c>
      <c r="R161" s="13">
        <v>1286692</v>
      </c>
      <c r="S161" s="13">
        <v>1286692</v>
      </c>
      <c r="AD161" t="s">
        <v>349</v>
      </c>
      <c r="AE161" t="s">
        <v>350</v>
      </c>
      <c r="AF161" t="str">
        <f>AE161&amp;COUNTIF(AE$4:AE161,AE161)</f>
        <v>Wigan1</v>
      </c>
      <c r="AG161" t="s">
        <v>982</v>
      </c>
      <c r="AH161" t="s">
        <v>983</v>
      </c>
      <c r="AI161" s="13">
        <v>30128176.544928219</v>
      </c>
      <c r="AJ161" s="13">
        <v>31833431.337371156</v>
      </c>
    </row>
    <row r="162" spans="11:36" x14ac:dyDescent="0.25">
      <c r="K162" t="s">
        <v>311</v>
      </c>
      <c r="L162" t="s">
        <v>312</v>
      </c>
      <c r="M162">
        <v>6</v>
      </c>
      <c r="N162" t="s">
        <v>1542</v>
      </c>
      <c r="Q162" t="s">
        <v>1543</v>
      </c>
      <c r="R162" s="13">
        <v>874205</v>
      </c>
      <c r="S162" s="13">
        <v>874205</v>
      </c>
      <c r="AD162" t="s">
        <v>353</v>
      </c>
      <c r="AE162" t="s">
        <v>354</v>
      </c>
      <c r="AF162" t="str">
        <f>AE162&amp;COUNTIF(AE$4:AE162,AE162)</f>
        <v>Wiltshire1</v>
      </c>
      <c r="AG162" t="s">
        <v>966</v>
      </c>
      <c r="AH162" t="s">
        <v>967</v>
      </c>
      <c r="AI162" s="13">
        <v>38174737.064905755</v>
      </c>
      <c r="AJ162" s="13">
        <v>40335427.182779424</v>
      </c>
    </row>
    <row r="163" spans="11:36" x14ac:dyDescent="0.25">
      <c r="K163" t="s">
        <v>311</v>
      </c>
      <c r="L163" t="s">
        <v>312</v>
      </c>
      <c r="M163">
        <v>7</v>
      </c>
      <c r="N163" t="s">
        <v>1544</v>
      </c>
      <c r="Q163" t="s">
        <v>1545</v>
      </c>
      <c r="R163" s="13">
        <v>943241</v>
      </c>
      <c r="S163" s="13">
        <v>943241</v>
      </c>
      <c r="AD163" t="s">
        <v>355</v>
      </c>
      <c r="AE163" t="s">
        <v>356</v>
      </c>
      <c r="AF163" t="str">
        <f>AE163&amp;COUNTIF(AE$4:AE163,AE163)</f>
        <v>Windsor and Maidenhead1</v>
      </c>
      <c r="AG163" t="s">
        <v>988</v>
      </c>
      <c r="AH163" t="s">
        <v>989</v>
      </c>
      <c r="AI163" s="13">
        <v>10952239.457484819</v>
      </c>
      <c r="AJ163" s="13">
        <v>11572136.210778458</v>
      </c>
    </row>
    <row r="164" spans="11:36" x14ac:dyDescent="0.25">
      <c r="K164" t="s">
        <v>311</v>
      </c>
      <c r="L164" t="s">
        <v>312</v>
      </c>
      <c r="M164">
        <v>8</v>
      </c>
      <c r="N164" t="s">
        <v>1546</v>
      </c>
      <c r="Q164" t="s">
        <v>1547</v>
      </c>
      <c r="R164" s="13">
        <v>884021</v>
      </c>
      <c r="S164" s="13">
        <v>884021</v>
      </c>
      <c r="AD164" t="s">
        <v>357</v>
      </c>
      <c r="AE164" t="s">
        <v>358</v>
      </c>
      <c r="AF164" t="str">
        <f>AE164&amp;COUNTIF(AE$4:AE164,AE164)</f>
        <v>Wirral1</v>
      </c>
      <c r="AG164" t="s">
        <v>1015</v>
      </c>
      <c r="AH164" t="s">
        <v>1016</v>
      </c>
      <c r="AI164" s="13">
        <v>33496971.45985654</v>
      </c>
      <c r="AJ164" s="13">
        <v>35392900.044484422</v>
      </c>
    </row>
    <row r="165" spans="11:36" x14ac:dyDescent="0.25">
      <c r="K165" t="s">
        <v>311</v>
      </c>
      <c r="L165" t="s">
        <v>312</v>
      </c>
      <c r="M165">
        <v>9</v>
      </c>
      <c r="N165" t="s">
        <v>1548</v>
      </c>
      <c r="Q165" t="s">
        <v>1549</v>
      </c>
      <c r="R165" s="13">
        <v>522380</v>
      </c>
      <c r="S165" s="13">
        <v>522380</v>
      </c>
      <c r="AD165" t="s">
        <v>359</v>
      </c>
      <c r="AE165" t="s">
        <v>360</v>
      </c>
      <c r="AF165" t="str">
        <f>AE165&amp;COUNTIF(AE$4:AE165,AE165)</f>
        <v>Wokingham1</v>
      </c>
      <c r="AG165" t="s">
        <v>1005</v>
      </c>
      <c r="AH165" t="s">
        <v>1006</v>
      </c>
      <c r="AI165" s="13">
        <v>10223615.586953742</v>
      </c>
      <c r="AJ165" s="13">
        <v>10802272.229175324</v>
      </c>
    </row>
    <row r="166" spans="11:36" x14ac:dyDescent="0.25">
      <c r="K166" t="s">
        <v>311</v>
      </c>
      <c r="L166" t="s">
        <v>312</v>
      </c>
      <c r="M166">
        <v>10</v>
      </c>
      <c r="N166" t="s">
        <v>1550</v>
      </c>
      <c r="Q166" t="s">
        <v>1551</v>
      </c>
      <c r="R166" s="13">
        <v>852606</v>
      </c>
      <c r="S166" s="13">
        <v>852606</v>
      </c>
      <c r="AD166" t="s">
        <v>361</v>
      </c>
      <c r="AE166" t="s">
        <v>362</v>
      </c>
      <c r="AF166" t="str">
        <f>AE166&amp;COUNTIF(AE$4:AE166,AE166)</f>
        <v>Wolverhampton1</v>
      </c>
      <c r="AG166" t="s">
        <v>1045</v>
      </c>
      <c r="AH166" t="s">
        <v>1046</v>
      </c>
      <c r="AI166" s="13">
        <v>24566108.23760727</v>
      </c>
      <c r="AJ166" s="13">
        <v>25956549.96385584</v>
      </c>
    </row>
    <row r="167" spans="11:36" x14ac:dyDescent="0.25">
      <c r="K167" t="s">
        <v>311</v>
      </c>
      <c r="L167" t="s">
        <v>312</v>
      </c>
      <c r="M167">
        <v>11</v>
      </c>
      <c r="N167" t="s">
        <v>1552</v>
      </c>
      <c r="Q167" t="s">
        <v>1553</v>
      </c>
      <c r="R167" s="13">
        <v>1337703</v>
      </c>
      <c r="S167" s="13">
        <v>1337703</v>
      </c>
      <c r="AD167" t="s">
        <v>363</v>
      </c>
      <c r="AE167" t="s">
        <v>364</v>
      </c>
      <c r="AF167" t="str">
        <f>AE167&amp;COUNTIF(AE$4:AE167,AE167)</f>
        <v>Worcestershire1</v>
      </c>
      <c r="AG167" t="s">
        <v>1079</v>
      </c>
      <c r="AH167" t="s">
        <v>1080</v>
      </c>
      <c r="AI167">
        <v>46773733.22859785</v>
      </c>
      <c r="AJ167">
        <v>49421126.529336482</v>
      </c>
    </row>
    <row r="168" spans="11:36" x14ac:dyDescent="0.25">
      <c r="K168" t="s">
        <v>339</v>
      </c>
      <c r="L168" t="s">
        <v>340</v>
      </c>
      <c r="M168">
        <v>1</v>
      </c>
      <c r="N168" t="s">
        <v>1190</v>
      </c>
      <c r="Q168" t="s">
        <v>1554</v>
      </c>
      <c r="R168" s="13">
        <v>794560</v>
      </c>
      <c r="S168" s="13">
        <v>794560</v>
      </c>
      <c r="AD168" t="s">
        <v>365</v>
      </c>
      <c r="AE168" t="s">
        <v>366</v>
      </c>
      <c r="AF168" t="str">
        <f>AE168&amp;COUNTIF(AE$4:AE168,AE168)</f>
        <v>York1</v>
      </c>
      <c r="AG168" t="s">
        <v>1049</v>
      </c>
      <c r="AH168" t="s">
        <v>1050</v>
      </c>
      <c r="AI168">
        <v>14882944.864382129</v>
      </c>
      <c r="AJ168">
        <v>15725319.543706156</v>
      </c>
    </row>
    <row r="169" spans="11:36" x14ac:dyDescent="0.25">
      <c r="K169" t="s">
        <v>339</v>
      </c>
      <c r="L169" t="s">
        <v>340</v>
      </c>
      <c r="M169">
        <v>2</v>
      </c>
      <c r="N169" t="s">
        <v>1555</v>
      </c>
      <c r="Q169" t="s">
        <v>1556</v>
      </c>
      <c r="R169" s="13">
        <v>1652119</v>
      </c>
      <c r="S169" s="13">
        <v>1652119</v>
      </c>
    </row>
    <row r="170" spans="11:36" x14ac:dyDescent="0.25">
      <c r="K170" t="s">
        <v>339</v>
      </c>
      <c r="L170" t="s">
        <v>340</v>
      </c>
      <c r="M170">
        <v>3</v>
      </c>
      <c r="N170" t="s">
        <v>1557</v>
      </c>
      <c r="Q170" t="s">
        <v>1558</v>
      </c>
      <c r="R170" s="13">
        <v>717236</v>
      </c>
      <c r="S170" s="13">
        <v>717236</v>
      </c>
    </row>
    <row r="171" spans="11:36" x14ac:dyDescent="0.25">
      <c r="K171" t="s">
        <v>339</v>
      </c>
      <c r="L171" t="s">
        <v>340</v>
      </c>
      <c r="M171">
        <v>4</v>
      </c>
      <c r="N171" t="s">
        <v>1559</v>
      </c>
      <c r="Q171" t="s">
        <v>1560</v>
      </c>
      <c r="R171" s="13">
        <v>961444</v>
      </c>
      <c r="S171" s="13">
        <v>961444</v>
      </c>
    </row>
    <row r="172" spans="11:36" x14ac:dyDescent="0.25">
      <c r="K172" t="s">
        <v>339</v>
      </c>
      <c r="L172" t="s">
        <v>340</v>
      </c>
      <c r="M172">
        <v>5</v>
      </c>
      <c r="N172" t="s">
        <v>1561</v>
      </c>
      <c r="Q172" t="s">
        <v>1562</v>
      </c>
      <c r="R172" s="13">
        <v>999427</v>
      </c>
      <c r="S172" s="13">
        <v>999427</v>
      </c>
    </row>
    <row r="173" spans="11:36" x14ac:dyDescent="0.25">
      <c r="K173" t="s">
        <v>345</v>
      </c>
      <c r="L173" t="s">
        <v>346</v>
      </c>
      <c r="M173">
        <v>1</v>
      </c>
      <c r="N173" t="s">
        <v>1193</v>
      </c>
      <c r="Q173" t="s">
        <v>1563</v>
      </c>
      <c r="R173" s="13">
        <v>740223</v>
      </c>
      <c r="S173" s="13">
        <v>740223</v>
      </c>
    </row>
    <row r="174" spans="11:36" x14ac:dyDescent="0.25">
      <c r="K174" t="s">
        <v>345</v>
      </c>
      <c r="L174" t="s">
        <v>346</v>
      </c>
      <c r="M174">
        <v>2</v>
      </c>
      <c r="N174" t="s">
        <v>1194</v>
      </c>
      <c r="Q174" t="s">
        <v>1564</v>
      </c>
      <c r="R174" s="13">
        <v>1898335</v>
      </c>
      <c r="S174" s="13">
        <v>1898335</v>
      </c>
    </row>
    <row r="175" spans="11:36" x14ac:dyDescent="0.25">
      <c r="K175" t="s">
        <v>345</v>
      </c>
      <c r="L175" t="s">
        <v>346</v>
      </c>
      <c r="M175">
        <v>3</v>
      </c>
      <c r="N175" t="s">
        <v>1565</v>
      </c>
      <c r="Q175" t="s">
        <v>1566</v>
      </c>
      <c r="R175" s="13">
        <v>1721227</v>
      </c>
      <c r="S175" s="13">
        <v>1721227</v>
      </c>
    </row>
    <row r="176" spans="11:36" x14ac:dyDescent="0.25">
      <c r="K176" t="s">
        <v>345</v>
      </c>
      <c r="L176" t="s">
        <v>346</v>
      </c>
      <c r="M176">
        <v>4</v>
      </c>
      <c r="N176" t="s">
        <v>1567</v>
      </c>
      <c r="Q176" t="s">
        <v>1568</v>
      </c>
      <c r="R176" s="13">
        <v>1052466</v>
      </c>
      <c r="S176" s="13">
        <v>1052466</v>
      </c>
    </row>
    <row r="177" spans="11:19" x14ac:dyDescent="0.25">
      <c r="K177" t="s">
        <v>345</v>
      </c>
      <c r="L177" t="s">
        <v>346</v>
      </c>
      <c r="M177">
        <v>5</v>
      </c>
      <c r="N177" t="s">
        <v>1569</v>
      </c>
      <c r="Q177" t="s">
        <v>1570</v>
      </c>
      <c r="R177" s="13">
        <v>1403800</v>
      </c>
      <c r="S177" s="13">
        <v>1403800</v>
      </c>
    </row>
    <row r="178" spans="11:19" x14ac:dyDescent="0.25">
      <c r="K178" t="s">
        <v>345</v>
      </c>
      <c r="L178" t="s">
        <v>346</v>
      </c>
      <c r="M178">
        <v>6</v>
      </c>
      <c r="N178" t="s">
        <v>1571</v>
      </c>
      <c r="Q178" t="s">
        <v>1572</v>
      </c>
      <c r="R178" s="13">
        <v>1163126</v>
      </c>
      <c r="S178" s="13">
        <v>1163126</v>
      </c>
    </row>
    <row r="179" spans="11:19" x14ac:dyDescent="0.25">
      <c r="K179" t="s">
        <v>345</v>
      </c>
      <c r="L179" t="s">
        <v>346</v>
      </c>
      <c r="M179">
        <v>7</v>
      </c>
      <c r="N179" t="s">
        <v>1573</v>
      </c>
      <c r="Q179" t="s">
        <v>1574</v>
      </c>
      <c r="R179" s="13">
        <v>1435793</v>
      </c>
      <c r="S179" s="13">
        <v>1435793</v>
      </c>
    </row>
    <row r="180" spans="11:19" x14ac:dyDescent="0.25">
      <c r="K180" t="s">
        <v>363</v>
      </c>
      <c r="L180" t="s">
        <v>364</v>
      </c>
      <c r="M180">
        <v>1</v>
      </c>
      <c r="N180" t="s">
        <v>1202</v>
      </c>
      <c r="Q180" t="s">
        <v>1575</v>
      </c>
      <c r="R180" s="13">
        <v>1036273</v>
      </c>
      <c r="S180" s="13">
        <v>1036273</v>
      </c>
    </row>
    <row r="181" spans="11:19" x14ac:dyDescent="0.25">
      <c r="K181" t="s">
        <v>363</v>
      </c>
      <c r="L181" t="s">
        <v>364</v>
      </c>
      <c r="M181">
        <v>2</v>
      </c>
      <c r="N181" t="s">
        <v>1576</v>
      </c>
      <c r="Q181" t="s">
        <v>1577</v>
      </c>
      <c r="R181" s="13">
        <v>682875</v>
      </c>
      <c r="S181" s="13">
        <v>682875</v>
      </c>
    </row>
    <row r="182" spans="11:19" x14ac:dyDescent="0.25">
      <c r="K182" t="s">
        <v>363</v>
      </c>
      <c r="L182" t="s">
        <v>364</v>
      </c>
      <c r="M182">
        <v>3</v>
      </c>
      <c r="N182" t="s">
        <v>1578</v>
      </c>
      <c r="Q182" t="s">
        <v>1579</v>
      </c>
      <c r="R182" s="13">
        <v>952377</v>
      </c>
      <c r="S182" s="13">
        <v>952377</v>
      </c>
    </row>
    <row r="183" spans="11:19" x14ac:dyDescent="0.25">
      <c r="K183" t="s">
        <v>363</v>
      </c>
      <c r="L183" t="s">
        <v>364</v>
      </c>
      <c r="M183">
        <v>4</v>
      </c>
      <c r="N183" t="s">
        <v>1580</v>
      </c>
      <c r="Q183" t="s">
        <v>1581</v>
      </c>
      <c r="R183" s="13">
        <v>780221</v>
      </c>
      <c r="S183" s="13">
        <v>780221</v>
      </c>
    </row>
    <row r="184" spans="11:19" x14ac:dyDescent="0.25">
      <c r="K184" t="s">
        <v>363</v>
      </c>
      <c r="L184" t="s">
        <v>364</v>
      </c>
      <c r="M184">
        <v>5</v>
      </c>
      <c r="N184" t="s">
        <v>1582</v>
      </c>
      <c r="Q184" t="s">
        <v>1583</v>
      </c>
      <c r="R184" s="13">
        <v>1251934</v>
      </c>
      <c r="S184" s="13">
        <v>1251934</v>
      </c>
    </row>
    <row r="185" spans="11:19" x14ac:dyDescent="0.25">
      <c r="K185" t="s">
        <v>363</v>
      </c>
      <c r="L185" t="s">
        <v>364</v>
      </c>
      <c r="M185">
        <v>6</v>
      </c>
      <c r="N185" t="s">
        <v>1584</v>
      </c>
      <c r="Q185" t="s">
        <v>1585</v>
      </c>
      <c r="R185" s="13">
        <v>1459897</v>
      </c>
      <c r="S185" s="13">
        <v>1459897</v>
      </c>
    </row>
  </sheetData>
  <sortState xmlns:xlrd2="http://schemas.microsoft.com/office/spreadsheetml/2017/richdata2" ref="AZ4:BC155">
    <sortCondition ref="BA3:BA155"/>
  </sortState>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EF291-07FA-4822-A202-69BC8D5206F7}">
  <sheetPr codeName="Sheet14"/>
  <dimension ref="A1:D47"/>
  <sheetViews>
    <sheetView topLeftCell="A4" workbookViewId="0">
      <selection activeCell="D11" sqref="D11:D17"/>
    </sheetView>
  </sheetViews>
  <sheetFormatPr defaultRowHeight="15" x14ac:dyDescent="0.25"/>
  <cols>
    <col min="1" max="1" width="32.140625" customWidth="1"/>
    <col min="2" max="2" width="52.42578125" customWidth="1"/>
    <col min="3" max="3" width="82.28515625" customWidth="1"/>
    <col min="4" max="4" width="29.7109375" customWidth="1"/>
    <col min="6" max="6" width="17.42578125" customWidth="1"/>
  </cols>
  <sheetData>
    <row r="1" spans="1:4" x14ac:dyDescent="0.25">
      <c r="A1" s="374" t="s">
        <v>1586</v>
      </c>
      <c r="B1" s="374" t="s">
        <v>1587</v>
      </c>
      <c r="C1" s="374" t="s">
        <v>1588</v>
      </c>
      <c r="D1" s="374" t="s">
        <v>1589</v>
      </c>
    </row>
    <row r="2" spans="1:4" x14ac:dyDescent="0.25">
      <c r="A2" s="362" t="str">
        <f>B2&amp;C2</f>
        <v>Assistive Technologies and EquipmentAssistive technologies including telecare</v>
      </c>
      <c r="B2" s="362" t="s">
        <v>1590</v>
      </c>
      <c r="C2" s="362" t="s">
        <v>1591</v>
      </c>
      <c r="D2" s="362" t="s">
        <v>1592</v>
      </c>
    </row>
    <row r="3" spans="1:4" x14ac:dyDescent="0.25">
      <c r="A3" s="362" t="str">
        <f t="shared" ref="A3:A47" si="0">B3&amp;C3</f>
        <v>Assistive Technologies and EquipmentDigital participation services</v>
      </c>
      <c r="B3" s="362" t="s">
        <v>1590</v>
      </c>
      <c r="C3" s="362" t="s">
        <v>1593</v>
      </c>
      <c r="D3" s="362" t="s">
        <v>1592</v>
      </c>
    </row>
    <row r="4" spans="1:4" x14ac:dyDescent="0.25">
      <c r="A4" s="362" t="str">
        <f t="shared" si="0"/>
        <v>Assistive Technologies and EquipmentCommunity based equipment</v>
      </c>
      <c r="B4" s="362" t="s">
        <v>1590</v>
      </c>
      <c r="C4" s="362" t="s">
        <v>1594</v>
      </c>
      <c r="D4" s="362" t="s">
        <v>1592</v>
      </c>
    </row>
    <row r="5" spans="1:4" x14ac:dyDescent="0.25">
      <c r="A5" s="362" t="str">
        <f t="shared" si="0"/>
        <v>Assistive Technologies and EquipmentOther</v>
      </c>
      <c r="B5" s="362" t="s">
        <v>1590</v>
      </c>
      <c r="C5" s="362" t="s">
        <v>1595</v>
      </c>
      <c r="D5" s="362" t="s">
        <v>1592</v>
      </c>
    </row>
    <row r="6" spans="1:4" x14ac:dyDescent="0.25">
      <c r="A6" s="362" t="str">
        <f t="shared" si="0"/>
        <v>Home Care or Domiciliary CareDomiciliary care packages</v>
      </c>
      <c r="B6" s="362" t="s">
        <v>1596</v>
      </c>
      <c r="C6" s="362" t="s">
        <v>1597</v>
      </c>
      <c r="D6" s="362" t="s">
        <v>1598</v>
      </c>
    </row>
    <row r="7" spans="1:4" x14ac:dyDescent="0.25">
      <c r="A7" s="362" t="str">
        <f t="shared" si="0"/>
        <v>Home Care or Domiciliary CareDomiciliary care to support hospital discharge (Discharge to Assess pathway 1)</v>
      </c>
      <c r="B7" s="362" t="s">
        <v>1596</v>
      </c>
      <c r="C7" s="362" t="s">
        <v>1599</v>
      </c>
      <c r="D7" s="362" t="s">
        <v>1598</v>
      </c>
    </row>
    <row r="8" spans="1:4" x14ac:dyDescent="0.25">
      <c r="A8" s="362" t="str">
        <f t="shared" si="0"/>
        <v>Home Care or Domiciliary CareShort term domiciliary care (without reablement input)</v>
      </c>
      <c r="B8" s="362" t="s">
        <v>1596</v>
      </c>
      <c r="C8" s="362" t="s">
        <v>1600</v>
      </c>
      <c r="D8" s="362" t="s">
        <v>1601</v>
      </c>
    </row>
    <row r="9" spans="1:4" x14ac:dyDescent="0.25">
      <c r="A9" s="362" t="str">
        <f t="shared" si="0"/>
        <v>Home Care or Domiciliary CareDomiciliary care workforce development</v>
      </c>
      <c r="B9" s="362" t="s">
        <v>1596</v>
      </c>
      <c r="C9" s="362" t="s">
        <v>1602</v>
      </c>
      <c r="D9" s="362" t="s">
        <v>1598</v>
      </c>
    </row>
    <row r="10" spans="1:4" x14ac:dyDescent="0.25">
      <c r="A10" s="362" t="str">
        <f t="shared" si="0"/>
        <v>Home Care or Domiciliary CareOther</v>
      </c>
      <c r="B10" s="362" t="s">
        <v>1596</v>
      </c>
      <c r="C10" s="362" t="s">
        <v>1595</v>
      </c>
      <c r="D10" s="362" t="s">
        <v>1598</v>
      </c>
    </row>
    <row r="11" spans="1:4" x14ac:dyDescent="0.25">
      <c r="A11" s="362" t="str">
        <f t="shared" si="0"/>
        <v>Bed based intermediate Care Services (Reablement, rehabilitation, wider short-term services supporting recovery)Bed-based intermediate care with rehabilitation (to support discharge)</v>
      </c>
      <c r="B11" s="362" t="s">
        <v>1603</v>
      </c>
      <c r="C11" s="362" t="s">
        <v>1604</v>
      </c>
      <c r="D11" s="362" t="s">
        <v>1605</v>
      </c>
    </row>
    <row r="12" spans="1:4" x14ac:dyDescent="0.25">
      <c r="A12" s="362" t="str">
        <f t="shared" si="0"/>
        <v>Bed based intermediate Care Services (Reablement, rehabilitation, wider short-term services supporting recovery)Bed-based intermediate care with reablement (to support discharge)</v>
      </c>
      <c r="B12" s="362" t="s">
        <v>1603</v>
      </c>
      <c r="C12" s="362" t="s">
        <v>1606</v>
      </c>
      <c r="D12" s="362" t="s">
        <v>1605</v>
      </c>
    </row>
    <row r="13" spans="1:4" x14ac:dyDescent="0.25">
      <c r="A13" s="362" t="str">
        <f t="shared" si="0"/>
        <v>Bed based intermediate Care Services (Reablement, rehabilitation, wider short-term services supporting recovery)Bed-based intermediate care with rehabilitation (to support admission avoidance)</v>
      </c>
      <c r="B13" s="362" t="s">
        <v>1603</v>
      </c>
      <c r="C13" s="362" t="s">
        <v>1607</v>
      </c>
      <c r="D13" s="362" t="s">
        <v>1605</v>
      </c>
    </row>
    <row r="14" spans="1:4" x14ac:dyDescent="0.25">
      <c r="A14" s="362" t="str">
        <f t="shared" si="0"/>
        <v>Bed based intermediate Care Services (Reablement, rehabilitation, wider short-term services supporting recovery)Bed-based intermediate care with reablement (to support admissions avoidance)</v>
      </c>
      <c r="B14" s="362" t="s">
        <v>1603</v>
      </c>
      <c r="C14" s="362" t="s">
        <v>1608</v>
      </c>
      <c r="D14" s="362" t="s">
        <v>1605</v>
      </c>
    </row>
    <row r="15" spans="1:4" x14ac:dyDescent="0.25">
      <c r="A15" s="362" t="str">
        <f t="shared" si="0"/>
        <v>Bed based intermediate Care Services (Reablement, rehabilitation, wider short-term services supporting recovery)Bed-based intermediate care with rehabilitation accepting step up and step down users</v>
      </c>
      <c r="B15" s="362" t="s">
        <v>1603</v>
      </c>
      <c r="C15" s="362" t="s">
        <v>1609</v>
      </c>
      <c r="D15" s="362" t="s">
        <v>1605</v>
      </c>
    </row>
    <row r="16" spans="1:4" x14ac:dyDescent="0.25">
      <c r="A16" s="362" t="str">
        <f t="shared" si="0"/>
        <v>Bed based intermediate Care Services (Reablement, rehabilitation, wider short-term services supporting recovery)Bed-based intermediate care with reablement accepting step up and step down users</v>
      </c>
      <c r="B16" s="362" t="s">
        <v>1603</v>
      </c>
      <c r="C16" s="362" t="s">
        <v>1610</v>
      </c>
      <c r="D16" s="362" t="s">
        <v>1605</v>
      </c>
    </row>
    <row r="17" spans="1:4" x14ac:dyDescent="0.25">
      <c r="A17" s="362" t="str">
        <f t="shared" si="0"/>
        <v>Bed based intermediate Care Services (Reablement, rehabilitation, wider short-term services supporting recovery)Other</v>
      </c>
      <c r="B17" s="362" t="s">
        <v>1603</v>
      </c>
      <c r="C17" s="362" t="s">
        <v>1595</v>
      </c>
      <c r="D17" s="362" t="s">
        <v>1605</v>
      </c>
    </row>
    <row r="18" spans="1:4" x14ac:dyDescent="0.25">
      <c r="A18" s="362" t="str">
        <f t="shared" si="0"/>
        <v xml:space="preserve">Home-based intermediate care servicesReablement at home (to support discharge) </v>
      </c>
      <c r="B18" s="362" t="s">
        <v>1611</v>
      </c>
      <c r="C18" s="362" t="s">
        <v>1612</v>
      </c>
      <c r="D18" s="362" t="s">
        <v>1601</v>
      </c>
    </row>
    <row r="19" spans="1:4" x14ac:dyDescent="0.25">
      <c r="A19" s="362" t="str">
        <f t="shared" si="0"/>
        <v>Home-based intermediate care servicesReablement at home (to prevent admission to hospital or residential care)</v>
      </c>
      <c r="B19" s="362" t="s">
        <v>1611</v>
      </c>
      <c r="C19" s="362" t="s">
        <v>1613</v>
      </c>
      <c r="D19" s="362" t="s">
        <v>1601</v>
      </c>
    </row>
    <row r="20" spans="1:4" x14ac:dyDescent="0.25">
      <c r="A20" s="362" t="str">
        <f t="shared" si="0"/>
        <v>Home-based intermediate care servicesReablement at home (accepting step up and step down users)</v>
      </c>
      <c r="B20" s="362" t="s">
        <v>1611</v>
      </c>
      <c r="C20" s="362" t="s">
        <v>1614</v>
      </c>
      <c r="D20" s="362" t="s">
        <v>1601</v>
      </c>
    </row>
    <row r="21" spans="1:4" x14ac:dyDescent="0.25">
      <c r="A21" s="362" t="str">
        <f t="shared" si="0"/>
        <v>Home-based intermediate care servicesRehabilitation at home (to support discharge)</v>
      </c>
      <c r="B21" s="362" t="s">
        <v>1611</v>
      </c>
      <c r="C21" s="362" t="s">
        <v>1615</v>
      </c>
      <c r="D21" s="362" t="s">
        <v>1601</v>
      </c>
    </row>
    <row r="22" spans="1:4" x14ac:dyDescent="0.25">
      <c r="A22" s="362" t="str">
        <f t="shared" si="0"/>
        <v>Home-based intermediate care servicesRehabilitation at home (to prevent admission to hospital or residential care)</v>
      </c>
      <c r="B22" s="362" t="s">
        <v>1611</v>
      </c>
      <c r="C22" s="362" t="s">
        <v>1616</v>
      </c>
      <c r="D22" s="362" t="s">
        <v>1601</v>
      </c>
    </row>
    <row r="23" spans="1:4" x14ac:dyDescent="0.25">
      <c r="A23" s="362" t="str">
        <f t="shared" si="0"/>
        <v>Home-based intermediate care servicesRehabilitation at home (accepting step up and step down users)</v>
      </c>
      <c r="B23" s="362" t="s">
        <v>1611</v>
      </c>
      <c r="C23" s="362" t="s">
        <v>1617</v>
      </c>
      <c r="D23" s="362" t="s">
        <v>1601</v>
      </c>
    </row>
    <row r="24" spans="1:4" x14ac:dyDescent="0.25">
      <c r="A24" s="362" t="str">
        <f t="shared" si="0"/>
        <v xml:space="preserve">Home-based intermediate care servicesJoint reablement and rehabilitation service (to support discharge) </v>
      </c>
      <c r="B24" s="362" t="s">
        <v>1611</v>
      </c>
      <c r="C24" s="362" t="s">
        <v>1618</v>
      </c>
      <c r="D24" s="362" t="s">
        <v>1601</v>
      </c>
    </row>
    <row r="25" spans="1:4" x14ac:dyDescent="0.25">
      <c r="A25" s="362" t="str">
        <f t="shared" si="0"/>
        <v>Home-based intermediate care servicesJoint reablement and rehabilitation service (to prevent admission to hospital or residential care)</v>
      </c>
      <c r="B25" s="362" t="s">
        <v>1611</v>
      </c>
      <c r="C25" s="362" t="s">
        <v>1619</v>
      </c>
      <c r="D25" s="362" t="s">
        <v>1601</v>
      </c>
    </row>
    <row r="26" spans="1:4" x14ac:dyDescent="0.25">
      <c r="A26" s="362" t="str">
        <f t="shared" si="0"/>
        <v>Home-based intermediate care servicesJoint reablement and rehabilitation service (accepting step up and step down users)</v>
      </c>
      <c r="B26" s="362" t="s">
        <v>1611</v>
      </c>
      <c r="C26" s="362" t="s">
        <v>1620</v>
      </c>
      <c r="D26" s="362" t="s">
        <v>1601</v>
      </c>
    </row>
    <row r="27" spans="1:4" x14ac:dyDescent="0.25">
      <c r="A27" s="362" t="str">
        <f t="shared" si="0"/>
        <v>Home-based intermediate care servicesOther</v>
      </c>
      <c r="B27" s="362" t="s">
        <v>1611</v>
      </c>
      <c r="C27" s="362" t="s">
        <v>1595</v>
      </c>
      <c r="D27" s="362" t="s">
        <v>1601</v>
      </c>
    </row>
    <row r="28" spans="1:4" x14ac:dyDescent="0.25">
      <c r="A28" s="362" t="str">
        <f t="shared" si="0"/>
        <v>Residential PlacementsSupported housing</v>
      </c>
      <c r="B28" s="362" t="s">
        <v>1621</v>
      </c>
      <c r="C28" s="362" t="s">
        <v>1622</v>
      </c>
      <c r="D28" s="362" t="s">
        <v>1623</v>
      </c>
    </row>
    <row r="29" spans="1:4" x14ac:dyDescent="0.25">
      <c r="A29" s="362" t="str">
        <f t="shared" si="0"/>
        <v>Residential PlacementsLearning disability</v>
      </c>
      <c r="B29" s="362" t="s">
        <v>1621</v>
      </c>
      <c r="C29" s="362" t="s">
        <v>1624</v>
      </c>
      <c r="D29" s="362" t="s">
        <v>1623</v>
      </c>
    </row>
    <row r="30" spans="1:4" x14ac:dyDescent="0.25">
      <c r="A30" s="362" t="str">
        <f t="shared" si="0"/>
        <v>Residential PlacementsExtra care</v>
      </c>
      <c r="B30" s="362" t="s">
        <v>1621</v>
      </c>
      <c r="C30" s="362" t="s">
        <v>1625</v>
      </c>
      <c r="D30" s="362" t="s">
        <v>1623</v>
      </c>
    </row>
    <row r="31" spans="1:4" x14ac:dyDescent="0.25">
      <c r="A31" s="362" t="str">
        <f t="shared" si="0"/>
        <v>Residential PlacementsCare home</v>
      </c>
      <c r="B31" s="362" t="s">
        <v>1621</v>
      </c>
      <c r="C31" s="362" t="s">
        <v>1626</v>
      </c>
      <c r="D31" s="362" t="s">
        <v>1623</v>
      </c>
    </row>
    <row r="32" spans="1:4" x14ac:dyDescent="0.25">
      <c r="A32" s="362" t="str">
        <f t="shared" si="0"/>
        <v>Residential PlacementsNursing home</v>
      </c>
      <c r="B32" s="362" t="s">
        <v>1621</v>
      </c>
      <c r="C32" s="362" t="s">
        <v>1627</v>
      </c>
      <c r="D32" s="362" t="s">
        <v>1623</v>
      </c>
    </row>
    <row r="33" spans="1:4" x14ac:dyDescent="0.25">
      <c r="A33" s="362" t="str">
        <f t="shared" si="0"/>
        <v>Residential PlacementsDischarge from hospital (with reablement) to long term residential care (Discharge to Assess Pathway 3)</v>
      </c>
      <c r="B33" s="362" t="s">
        <v>1621</v>
      </c>
      <c r="C33" s="362" t="s">
        <v>1628</v>
      </c>
      <c r="D33" s="362" t="s">
        <v>1623</v>
      </c>
    </row>
    <row r="34" spans="1:4" x14ac:dyDescent="0.25">
      <c r="A34" s="362" t="str">
        <f t="shared" si="0"/>
        <v>Residential PlacementsShort term residential care (without rehabilitation or reablement input)</v>
      </c>
      <c r="B34" s="362" t="s">
        <v>1621</v>
      </c>
      <c r="C34" s="362" t="s">
        <v>1629</v>
      </c>
      <c r="D34" s="362" t="s">
        <v>1623</v>
      </c>
    </row>
    <row r="35" spans="1:4" x14ac:dyDescent="0.25">
      <c r="A35" s="362" t="str">
        <f t="shared" si="0"/>
        <v>Residential PlacementsOther</v>
      </c>
      <c r="B35" s="362" t="s">
        <v>1621</v>
      </c>
      <c r="C35" s="362" t="s">
        <v>1595</v>
      </c>
      <c r="D35" s="362" t="s">
        <v>1623</v>
      </c>
    </row>
    <row r="36" spans="1:4" x14ac:dyDescent="0.25">
      <c r="A36" s="362" t="str">
        <f t="shared" si="0"/>
        <v>DFG Related SchemesAdaptations, including statutory DFG grants</v>
      </c>
      <c r="B36" s="362" t="s">
        <v>1630</v>
      </c>
      <c r="C36" s="362" t="s">
        <v>1631</v>
      </c>
      <c r="D36" s="362" t="s">
        <v>1632</v>
      </c>
    </row>
    <row r="37" spans="1:4" x14ac:dyDescent="0.25">
      <c r="A37" s="362" t="str">
        <f t="shared" si="0"/>
        <v>DFG Related SchemesDiscretionary use of DFG</v>
      </c>
      <c r="B37" s="362" t="s">
        <v>1630</v>
      </c>
      <c r="C37" s="362" t="s">
        <v>1633</v>
      </c>
      <c r="D37" s="362" t="s">
        <v>1632</v>
      </c>
    </row>
    <row r="38" spans="1:4" x14ac:dyDescent="0.25">
      <c r="A38" s="362" t="str">
        <f t="shared" si="0"/>
        <v>DFG Related SchemesHandyperson services</v>
      </c>
      <c r="B38" s="362" t="s">
        <v>1630</v>
      </c>
      <c r="C38" s="362" t="s">
        <v>1634</v>
      </c>
      <c r="D38" s="362" t="s">
        <v>1632</v>
      </c>
    </row>
    <row r="39" spans="1:4" x14ac:dyDescent="0.25">
      <c r="A39" s="362" t="str">
        <f t="shared" si="0"/>
        <v>DFG Related SchemesOther</v>
      </c>
      <c r="B39" s="362" t="s">
        <v>1630</v>
      </c>
      <c r="C39" s="362" t="s">
        <v>1595</v>
      </c>
      <c r="D39" s="362" t="s">
        <v>1632</v>
      </c>
    </row>
    <row r="40" spans="1:4" x14ac:dyDescent="0.25">
      <c r="A40" s="362" t="str">
        <f t="shared" si="0"/>
        <v>Workforce recruitment and retentionImprove retention of existing workforce</v>
      </c>
      <c r="B40" s="362" t="s">
        <v>1635</v>
      </c>
      <c r="C40" s="362" t="s">
        <v>1636</v>
      </c>
      <c r="D40" s="362" t="s">
        <v>1637</v>
      </c>
    </row>
    <row r="41" spans="1:4" x14ac:dyDescent="0.25">
      <c r="A41" s="362" t="str">
        <f t="shared" si="0"/>
        <v>Workforce recruitment and retentionLocal recruitment initiatives</v>
      </c>
      <c r="B41" s="362" t="s">
        <v>1635</v>
      </c>
      <c r="C41" s="362" t="s">
        <v>1638</v>
      </c>
      <c r="D41" s="362" t="s">
        <v>1637</v>
      </c>
    </row>
    <row r="42" spans="1:4" x14ac:dyDescent="0.25">
      <c r="A42" s="362" t="str">
        <f t="shared" si="0"/>
        <v>Workforce recruitment and retentionIncrease hours worked by existing workforce</v>
      </c>
      <c r="B42" s="362" t="s">
        <v>1635</v>
      </c>
      <c r="C42" s="362" t="s">
        <v>1639</v>
      </c>
      <c r="D42" s="362" t="s">
        <v>1637</v>
      </c>
    </row>
    <row r="43" spans="1:4" x14ac:dyDescent="0.25">
      <c r="A43" s="362" t="str">
        <f t="shared" si="0"/>
        <v>Workforce recruitment and retentionAdditional or redeployed capacity from current care workers</v>
      </c>
      <c r="B43" s="362" t="s">
        <v>1635</v>
      </c>
      <c r="C43" s="362" t="s">
        <v>1640</v>
      </c>
      <c r="D43" s="362" t="s">
        <v>1637</v>
      </c>
    </row>
    <row r="44" spans="1:4" x14ac:dyDescent="0.25">
      <c r="A44" s="362" t="str">
        <f t="shared" si="0"/>
        <v>Workforce recruitment and retentionOther</v>
      </c>
      <c r="B44" s="362" t="s">
        <v>1635</v>
      </c>
      <c r="C44" s="362" t="s">
        <v>1595</v>
      </c>
      <c r="D44" s="362" t="s">
        <v>1637</v>
      </c>
    </row>
    <row r="45" spans="1:4" x14ac:dyDescent="0.25">
      <c r="A45" s="362" t="str">
        <f t="shared" si="0"/>
        <v>Carers ServicesRespite services</v>
      </c>
      <c r="B45" s="362" t="s">
        <v>1641</v>
      </c>
      <c r="C45" s="362" t="s">
        <v>1642</v>
      </c>
      <c r="D45" s="362" t="s">
        <v>1643</v>
      </c>
    </row>
    <row r="46" spans="1:4" x14ac:dyDescent="0.25">
      <c r="A46" s="362" t="str">
        <f t="shared" si="0"/>
        <v>Carers ServicesCarer advice and support related to Care Act duties</v>
      </c>
      <c r="B46" s="362" t="s">
        <v>1641</v>
      </c>
      <c r="C46" s="362" t="s">
        <v>1644</v>
      </c>
      <c r="D46" s="362" t="s">
        <v>1643</v>
      </c>
    </row>
    <row r="47" spans="1:4" x14ac:dyDescent="0.25">
      <c r="A47" s="362" t="str">
        <f t="shared" si="0"/>
        <v>Carers ServicesOther</v>
      </c>
      <c r="B47" s="362" t="s">
        <v>1641</v>
      </c>
      <c r="C47" s="362" t="s">
        <v>1595</v>
      </c>
      <c r="D47" s="362" t="s">
        <v>1643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A309"/>
  <sheetViews>
    <sheetView showGridLines="0" topLeftCell="E78" zoomScale="78" zoomScaleNormal="78" workbookViewId="0">
      <selection activeCell="H74" sqref="H74"/>
    </sheetView>
  </sheetViews>
  <sheetFormatPr defaultColWidth="0" defaultRowHeight="15" zeroHeight="1" x14ac:dyDescent="0.25"/>
  <cols>
    <col min="1" max="1" width="6.28515625" customWidth="1"/>
    <col min="2" max="2" width="7.7109375" customWidth="1"/>
    <col min="3" max="3" width="15.7109375" customWidth="1"/>
    <col min="4" max="4" width="24.5703125" customWidth="1"/>
    <col min="5" max="5" width="19.42578125" customWidth="1"/>
    <col min="6" max="6" width="23.85546875" customWidth="1"/>
    <col min="7" max="16" width="14.7109375" customWidth="1"/>
    <col min="17" max="17" width="11.7109375" customWidth="1"/>
    <col min="18" max="18" width="8.140625" customWidth="1"/>
    <col min="19" max="20" width="12.42578125" customWidth="1"/>
    <col min="21" max="21" width="9.28515625" customWidth="1"/>
    <col min="22" max="23" width="9.140625" customWidth="1"/>
    <col min="24" max="51" width="9.140625" hidden="1" customWidth="1"/>
    <col min="52" max="52" width="23.28515625" hidden="1" customWidth="1"/>
    <col min="53" max="53" width="10" hidden="1" customWidth="1"/>
    <col min="54" max="59" width="9.140625" hidden="1" customWidth="1"/>
    <col min="60" max="79" width="7.140625" hidden="1" customWidth="1"/>
    <col min="80" max="16384" width="9.140625" hidden="1"/>
  </cols>
  <sheetData>
    <row r="1" spans="2:79" ht="25.15" customHeight="1" x14ac:dyDescent="0.3">
      <c r="B1" s="46" t="s">
        <v>1645</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row>
    <row r="2" spans="2:79" ht="4.9000000000000004" customHeight="1" x14ac:dyDescent="0.25">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row>
    <row r="3" spans="2:79" hidden="1" x14ac:dyDescent="0.25">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t="s">
        <v>1646</v>
      </c>
      <c r="BB3" s="3"/>
      <c r="BC3" s="3"/>
      <c r="BD3" s="3"/>
      <c r="BE3" s="3"/>
      <c r="BF3" s="3"/>
      <c r="BG3" s="3"/>
      <c r="BH3" s="3">
        <f>COUNTA(BH5:BH22)</f>
        <v>5</v>
      </c>
      <c r="BI3" s="3">
        <f t="shared" ref="BI3:BV3" si="0">COUNTA(BI5:BI22)</f>
        <v>4</v>
      </c>
      <c r="BJ3" s="3">
        <f t="shared" si="0"/>
        <v>4</v>
      </c>
      <c r="BK3" s="3">
        <f t="shared" si="0"/>
        <v>5</v>
      </c>
      <c r="BL3" s="3">
        <f t="shared" si="0"/>
        <v>5</v>
      </c>
      <c r="BM3" s="3">
        <f t="shared" si="0"/>
        <v>11</v>
      </c>
      <c r="BN3" s="3">
        <f t="shared" si="0"/>
        <v>12</v>
      </c>
      <c r="BO3" s="3">
        <f t="shared" si="0"/>
        <v>6</v>
      </c>
      <c r="BP3" s="3">
        <f t="shared" si="0"/>
        <v>5</v>
      </c>
      <c r="BQ3" s="3">
        <f t="shared" si="0"/>
        <v>8</v>
      </c>
      <c r="BR3" s="3">
        <f t="shared" si="0"/>
        <v>11</v>
      </c>
      <c r="BS3" s="3">
        <f t="shared" si="0"/>
        <v>4</v>
      </c>
      <c r="BT3" s="3">
        <f t="shared" si="0"/>
        <v>5</v>
      </c>
      <c r="BU3" s="3">
        <f t="shared" si="0"/>
        <v>9</v>
      </c>
      <c r="BV3" s="3">
        <f t="shared" si="0"/>
        <v>6</v>
      </c>
      <c r="BW3" s="3"/>
      <c r="BX3" s="3"/>
      <c r="BY3" s="3"/>
      <c r="BZ3" s="3"/>
      <c r="CA3" s="3"/>
    </row>
    <row r="4" spans="2:79" hidden="1" x14ac:dyDescent="0.25">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6" t="s">
        <v>1647</v>
      </c>
      <c r="BB4" s="6"/>
      <c r="BC4" s="6" t="s">
        <v>1648</v>
      </c>
      <c r="BD4" s="6" t="s">
        <v>1649</v>
      </c>
      <c r="BE4" s="6" t="s">
        <v>1650</v>
      </c>
      <c r="BF4" s="6" t="s">
        <v>1651</v>
      </c>
      <c r="BG4" s="6" t="s">
        <v>1652</v>
      </c>
      <c r="BH4" s="6" t="s">
        <v>1653</v>
      </c>
      <c r="BI4" s="6" t="s">
        <v>1654</v>
      </c>
      <c r="BJ4" s="6" t="s">
        <v>1655</v>
      </c>
      <c r="BK4" s="6" t="s">
        <v>1656</v>
      </c>
      <c r="BL4" s="6" t="s">
        <v>1657</v>
      </c>
      <c r="BM4" s="6" t="s">
        <v>1658</v>
      </c>
      <c r="BN4" s="6" t="s">
        <v>1659</v>
      </c>
      <c r="BO4" s="6" t="s">
        <v>1660</v>
      </c>
      <c r="BP4" s="6" t="s">
        <v>1661</v>
      </c>
      <c r="BQ4" s="6" t="s">
        <v>1662</v>
      </c>
      <c r="BR4" s="6" t="s">
        <v>1663</v>
      </c>
      <c r="BS4" s="6" t="s">
        <v>1664</v>
      </c>
      <c r="BT4" s="6" t="s">
        <v>1665</v>
      </c>
      <c r="BU4" s="6" t="s">
        <v>1666</v>
      </c>
      <c r="BV4" s="6" t="s">
        <v>1667</v>
      </c>
      <c r="BW4" s="6" t="s">
        <v>1668</v>
      </c>
      <c r="BX4" s="6" t="s">
        <v>1669</v>
      </c>
      <c r="BY4" s="6" t="s">
        <v>1670</v>
      </c>
      <c r="BZ4" s="6" t="s">
        <v>1671</v>
      </c>
      <c r="CA4" s="6" t="s">
        <v>1672</v>
      </c>
    </row>
    <row r="5" spans="2:79" hidden="1" x14ac:dyDescent="0.25">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t="s">
        <v>57</v>
      </c>
      <c r="BB5" s="6" t="s">
        <v>1673</v>
      </c>
      <c r="BC5" s="3" t="s">
        <v>57</v>
      </c>
      <c r="BD5" s="3" t="s">
        <v>57</v>
      </c>
      <c r="BE5" s="3" t="s">
        <v>57</v>
      </c>
      <c r="BF5" s="3" t="s">
        <v>57</v>
      </c>
      <c r="BG5" s="3" t="s">
        <v>57</v>
      </c>
      <c r="BH5" s="3" t="s">
        <v>57</v>
      </c>
      <c r="BI5" s="3" t="s">
        <v>57</v>
      </c>
      <c r="BJ5" s="3" t="s">
        <v>57</v>
      </c>
      <c r="BK5" s="3" t="s">
        <v>57</v>
      </c>
      <c r="BL5" s="3" t="s">
        <v>57</v>
      </c>
      <c r="BM5" s="3" t="s">
        <v>57</v>
      </c>
      <c r="BN5" s="3" t="s">
        <v>57</v>
      </c>
      <c r="BO5" s="3" t="s">
        <v>57</v>
      </c>
      <c r="BP5" s="3" t="s">
        <v>57</v>
      </c>
      <c r="BQ5" s="3" t="s">
        <v>57</v>
      </c>
      <c r="BR5" s="3" t="s">
        <v>57</v>
      </c>
      <c r="BS5" s="3" t="s">
        <v>57</v>
      </c>
      <c r="BT5" s="3" t="s">
        <v>57</v>
      </c>
      <c r="BU5" s="3" t="s">
        <v>57</v>
      </c>
      <c r="BV5" s="3" t="s">
        <v>57</v>
      </c>
      <c r="BW5" s="3" t="s">
        <v>1674</v>
      </c>
      <c r="BX5" s="3" t="s">
        <v>1601</v>
      </c>
      <c r="BY5" s="3" t="s">
        <v>1675</v>
      </c>
      <c r="BZ5" s="3" t="s">
        <v>1676</v>
      </c>
      <c r="CA5" s="3" t="s">
        <v>1601</v>
      </c>
    </row>
    <row r="6" spans="2:79" hidden="1" x14ac:dyDescent="0.25">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16" t="s">
        <v>1590</v>
      </c>
      <c r="BB6" s="16" t="s">
        <v>1653</v>
      </c>
      <c r="BC6" s="3" t="s">
        <v>1677</v>
      </c>
      <c r="BD6" s="3" t="s">
        <v>1678</v>
      </c>
      <c r="BE6" s="3" t="s">
        <v>1679</v>
      </c>
      <c r="BF6" s="3" t="s">
        <v>408</v>
      </c>
      <c r="BG6" s="3" t="s">
        <v>1680</v>
      </c>
      <c r="BH6" s="3" t="s">
        <v>1591</v>
      </c>
      <c r="BI6" s="3" t="s">
        <v>1681</v>
      </c>
      <c r="BJ6" s="3" t="s">
        <v>1642</v>
      </c>
      <c r="BK6" s="3" t="s">
        <v>1682</v>
      </c>
      <c r="BL6" s="3" t="s">
        <v>1631</v>
      </c>
      <c r="BM6" s="3" t="s">
        <v>1683</v>
      </c>
      <c r="BN6" s="3" t="s">
        <v>1684</v>
      </c>
      <c r="BO6" s="3" t="s">
        <v>1597</v>
      </c>
      <c r="BP6" s="3" t="s">
        <v>1685</v>
      </c>
      <c r="BQ6" s="3" t="s">
        <v>1604</v>
      </c>
      <c r="BR6" s="3" t="s">
        <v>1612</v>
      </c>
      <c r="BS6" s="3" t="s">
        <v>1686</v>
      </c>
      <c r="BT6" s="3" t="s">
        <v>1687</v>
      </c>
      <c r="BU6" s="3" t="s">
        <v>1622</v>
      </c>
      <c r="BV6" s="3" t="s">
        <v>1636</v>
      </c>
      <c r="BW6" s="3"/>
      <c r="BX6" s="3" t="s">
        <v>1676</v>
      </c>
      <c r="BY6" s="3"/>
      <c r="BZ6" s="3"/>
      <c r="CA6" s="3" t="s">
        <v>1688</v>
      </c>
    </row>
    <row r="7" spans="2:79" hidden="1" x14ac:dyDescent="0.25">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16" t="s">
        <v>1689</v>
      </c>
      <c r="BB7" s="16" t="s">
        <v>1654</v>
      </c>
      <c r="BC7" s="3" t="s">
        <v>1690</v>
      </c>
      <c r="BD7" s="3" t="s">
        <v>65</v>
      </c>
      <c r="BE7" s="3" t="s">
        <v>1691</v>
      </c>
      <c r="BF7" s="3" t="s">
        <v>409</v>
      </c>
      <c r="BG7" s="3" t="s">
        <v>1692</v>
      </c>
      <c r="BH7" s="3" t="s">
        <v>1593</v>
      </c>
      <c r="BI7" s="3" t="s">
        <v>1595</v>
      </c>
      <c r="BJ7" s="3" t="s">
        <v>1644</v>
      </c>
      <c r="BK7" s="3" t="s">
        <v>1693</v>
      </c>
      <c r="BL7" s="3" t="s">
        <v>1633</v>
      </c>
      <c r="BM7" s="3" t="s">
        <v>1694</v>
      </c>
      <c r="BN7" s="3" t="s">
        <v>1695</v>
      </c>
      <c r="BO7" s="3" t="s">
        <v>1599</v>
      </c>
      <c r="BP7" s="3" t="s">
        <v>1696</v>
      </c>
      <c r="BQ7" s="3" t="s">
        <v>1606</v>
      </c>
      <c r="BR7" s="3" t="s">
        <v>1613</v>
      </c>
      <c r="BS7" s="3" t="s">
        <v>1697</v>
      </c>
      <c r="BT7" s="3" t="s">
        <v>1698</v>
      </c>
      <c r="BU7" s="3" t="s">
        <v>1624</v>
      </c>
      <c r="BV7" s="3" t="s">
        <v>1638</v>
      </c>
      <c r="BW7" s="3"/>
      <c r="BX7" s="3" t="s">
        <v>1688</v>
      </c>
      <c r="BY7" s="3"/>
      <c r="BZ7" s="3"/>
      <c r="CA7" s="3" t="s">
        <v>1676</v>
      </c>
    </row>
    <row r="8" spans="2:79" hidden="1" x14ac:dyDescent="0.25">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16" t="s">
        <v>1641</v>
      </c>
      <c r="BB8" s="16" t="s">
        <v>1655</v>
      </c>
      <c r="BC8" s="3" t="s">
        <v>1699</v>
      </c>
      <c r="BD8" s="3" t="s">
        <v>68</v>
      </c>
      <c r="BE8" s="3" t="s">
        <v>1700</v>
      </c>
      <c r="BF8" s="3" t="s">
        <v>410</v>
      </c>
      <c r="BG8" s="3"/>
      <c r="BH8" s="3" t="s">
        <v>1594</v>
      </c>
      <c r="BI8" s="3" t="s">
        <v>1701</v>
      </c>
      <c r="BJ8" s="3" t="s">
        <v>1595</v>
      </c>
      <c r="BK8" s="3" t="s">
        <v>1702</v>
      </c>
      <c r="BL8" s="3" t="s">
        <v>1634</v>
      </c>
      <c r="BM8" s="3" t="s">
        <v>1703</v>
      </c>
      <c r="BN8" s="3" t="s">
        <v>1704</v>
      </c>
      <c r="BO8" s="3" t="s">
        <v>1600</v>
      </c>
      <c r="BP8" s="3" t="s">
        <v>1705</v>
      </c>
      <c r="BQ8" s="3" t="s">
        <v>1607</v>
      </c>
      <c r="BR8" s="3" t="s">
        <v>1614</v>
      </c>
      <c r="BS8" s="3" t="s">
        <v>1595</v>
      </c>
      <c r="BT8" s="3" t="s">
        <v>1706</v>
      </c>
      <c r="BU8" s="3" t="s">
        <v>1625</v>
      </c>
      <c r="BV8" s="3" t="s">
        <v>1639</v>
      </c>
      <c r="BW8" s="3"/>
      <c r="BX8" s="3"/>
      <c r="BY8" s="3"/>
      <c r="BZ8" s="3"/>
      <c r="CA8" s="3" t="s">
        <v>1674</v>
      </c>
    </row>
    <row r="9" spans="2:79" hidden="1" x14ac:dyDescent="0.25">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16" t="s">
        <v>1707</v>
      </c>
      <c r="BB9" s="16" t="s">
        <v>1656</v>
      </c>
      <c r="BC9" s="3" t="s">
        <v>1708</v>
      </c>
      <c r="BD9" s="3"/>
      <c r="BE9" s="3" t="s">
        <v>1678</v>
      </c>
      <c r="BF9" s="3" t="s">
        <v>411</v>
      </c>
      <c r="BG9" s="3"/>
      <c r="BH9" s="3" t="s">
        <v>1595</v>
      </c>
      <c r="BI9" s="3"/>
      <c r="BJ9" s="3"/>
      <c r="BK9" s="3" t="s">
        <v>1595</v>
      </c>
      <c r="BL9" s="3" t="s">
        <v>1595</v>
      </c>
      <c r="BM9" s="3" t="s">
        <v>1709</v>
      </c>
      <c r="BN9" s="3" t="s">
        <v>1710</v>
      </c>
      <c r="BO9" s="3" t="s">
        <v>1602</v>
      </c>
      <c r="BP9" s="3" t="s">
        <v>1595</v>
      </c>
      <c r="BQ9" s="3" t="s">
        <v>1608</v>
      </c>
      <c r="BR9" s="3" t="s">
        <v>1615</v>
      </c>
      <c r="BS9" s="3"/>
      <c r="BT9" s="3" t="s">
        <v>1595</v>
      </c>
      <c r="BU9" s="3" t="s">
        <v>1626</v>
      </c>
      <c r="BV9" s="3" t="s">
        <v>1640</v>
      </c>
      <c r="BW9" s="3"/>
      <c r="BX9" s="3"/>
      <c r="BY9" s="3"/>
      <c r="BZ9" s="3"/>
      <c r="CA9" s="3" t="s">
        <v>1675</v>
      </c>
    </row>
    <row r="10" spans="2:79" hidden="1" x14ac:dyDescent="0.25">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16" t="s">
        <v>1630</v>
      </c>
      <c r="BB10" s="16" t="s">
        <v>1657</v>
      </c>
      <c r="BC10" s="3" t="s">
        <v>1711</v>
      </c>
      <c r="BD10" s="3"/>
      <c r="BE10" s="3" t="s">
        <v>1712</v>
      </c>
      <c r="BF10" s="3" t="s">
        <v>1713</v>
      </c>
      <c r="BG10" s="3"/>
      <c r="BH10" s="3"/>
      <c r="BI10" s="3"/>
      <c r="BJ10" s="3"/>
      <c r="BK10" s="3"/>
      <c r="BL10" s="3"/>
      <c r="BM10" s="3" t="s">
        <v>1714</v>
      </c>
      <c r="BN10" s="3" t="s">
        <v>1715</v>
      </c>
      <c r="BO10" s="3" t="s">
        <v>1595</v>
      </c>
      <c r="BP10" s="3"/>
      <c r="BQ10" s="3" t="s">
        <v>1609</v>
      </c>
      <c r="BR10" s="3" t="s">
        <v>1616</v>
      </c>
      <c r="BS10" s="3"/>
      <c r="BT10" s="3"/>
      <c r="BU10" s="3" t="s">
        <v>1627</v>
      </c>
      <c r="BV10" s="3" t="s">
        <v>1595</v>
      </c>
      <c r="BW10" s="3"/>
      <c r="BX10" s="3"/>
      <c r="BY10" s="3"/>
      <c r="BZ10" s="3"/>
      <c r="CA10" s="3"/>
    </row>
    <row r="11" spans="2:79" hidden="1" x14ac:dyDescent="0.25">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16" t="s">
        <v>1716</v>
      </c>
      <c r="BB11" s="16" t="s">
        <v>1658</v>
      </c>
      <c r="BC11" s="3" t="s">
        <v>1717</v>
      </c>
      <c r="BD11" s="3"/>
      <c r="BE11" s="3" t="s">
        <v>1718</v>
      </c>
      <c r="BF11" s="3" t="s">
        <v>413</v>
      </c>
      <c r="BG11" s="3"/>
      <c r="BH11" s="3"/>
      <c r="BI11" s="3"/>
      <c r="BJ11" s="3"/>
      <c r="BK11" s="3"/>
      <c r="BL11" s="17"/>
      <c r="BM11" s="3" t="s">
        <v>1719</v>
      </c>
      <c r="BN11" s="3" t="s">
        <v>1720</v>
      </c>
      <c r="BO11" s="3"/>
      <c r="BP11" s="3"/>
      <c r="BQ11" s="3" t="s">
        <v>1610</v>
      </c>
      <c r="BR11" s="3" t="s">
        <v>1617</v>
      </c>
      <c r="BS11" s="3"/>
      <c r="BT11" s="3"/>
      <c r="BU11" s="3" t="s">
        <v>1721</v>
      </c>
      <c r="BV11" s="3"/>
      <c r="BW11" s="3"/>
      <c r="BX11" s="3"/>
      <c r="BY11" s="3"/>
      <c r="BZ11" s="3"/>
      <c r="CA11" s="3"/>
    </row>
    <row r="12" spans="2:79" hidden="1" x14ac:dyDescent="0.25">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6" t="s">
        <v>1722</v>
      </c>
      <c r="BB12" s="16" t="s">
        <v>1659</v>
      </c>
      <c r="BC12" s="3" t="s">
        <v>1595</v>
      </c>
      <c r="BD12" s="3"/>
      <c r="BE12" s="3" t="s">
        <v>1723</v>
      </c>
      <c r="BF12" s="3" t="s">
        <v>414</v>
      </c>
      <c r="BG12" s="3"/>
      <c r="BH12" s="3"/>
      <c r="BI12" s="3"/>
      <c r="BJ12" s="3"/>
      <c r="BK12" s="3"/>
      <c r="BL12" s="3"/>
      <c r="BM12" s="3" t="s">
        <v>1724</v>
      </c>
      <c r="BN12" s="3" t="s">
        <v>1725</v>
      </c>
      <c r="BO12" s="3"/>
      <c r="BP12" s="3"/>
      <c r="BQ12" s="3" t="s">
        <v>1595</v>
      </c>
      <c r="BR12" s="3" t="s">
        <v>1618</v>
      </c>
      <c r="BS12" s="3"/>
      <c r="BT12" s="3"/>
      <c r="BU12" s="3" t="s">
        <v>1629</v>
      </c>
      <c r="BV12" s="3"/>
      <c r="BW12" s="3"/>
      <c r="BX12" s="3"/>
      <c r="BY12" s="3"/>
      <c r="BZ12" s="3"/>
      <c r="CA12" s="3"/>
    </row>
    <row r="13" spans="2:79" hidden="1" x14ac:dyDescent="0.25">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6" t="s">
        <v>1596</v>
      </c>
      <c r="BB13" s="16" t="s">
        <v>1660</v>
      </c>
      <c r="BC13" s="3"/>
      <c r="BD13" s="3"/>
      <c r="BE13" s="3"/>
      <c r="BF13" s="3"/>
      <c r="BG13" s="3"/>
      <c r="BH13" s="3"/>
      <c r="BI13" s="3"/>
      <c r="BJ13" s="3"/>
      <c r="BK13" s="3"/>
      <c r="BL13" s="3"/>
      <c r="BM13" s="3" t="s">
        <v>1726</v>
      </c>
      <c r="BN13" s="3" t="s">
        <v>1727</v>
      </c>
      <c r="BO13" s="3"/>
      <c r="BP13" s="3"/>
      <c r="BQ13" s="3"/>
      <c r="BR13" s="3" t="s">
        <v>1619</v>
      </c>
      <c r="BS13" s="3"/>
      <c r="BT13" s="3"/>
      <c r="BU13" s="3" t="s">
        <v>1595</v>
      </c>
      <c r="BV13" s="3"/>
      <c r="BW13" s="3"/>
      <c r="BX13" s="3"/>
      <c r="BY13" s="3"/>
      <c r="BZ13" s="3"/>
      <c r="CA13" s="3"/>
    </row>
    <row r="14" spans="2:79" hidden="1" x14ac:dyDescent="0.25">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16" t="s">
        <v>1728</v>
      </c>
      <c r="BB14" s="16"/>
      <c r="BC14" s="3"/>
      <c r="BD14" s="3"/>
      <c r="BE14" s="3"/>
      <c r="BF14" s="3"/>
      <c r="BG14" s="3"/>
      <c r="BH14" s="3"/>
      <c r="BI14" s="3"/>
      <c r="BJ14" s="3"/>
      <c r="BK14" s="3"/>
      <c r="BL14" s="3"/>
      <c r="BM14" s="3" t="s">
        <v>1729</v>
      </c>
      <c r="BN14" s="3" t="s">
        <v>1730</v>
      </c>
      <c r="BO14" s="3"/>
      <c r="BP14" s="3"/>
      <c r="BQ14" s="3"/>
      <c r="BR14" s="3" t="s">
        <v>1620</v>
      </c>
      <c r="BS14" s="3"/>
      <c r="BT14" s="3"/>
      <c r="BU14" s="3"/>
      <c r="BV14" s="3"/>
      <c r="BW14" s="3"/>
      <c r="BX14" s="3"/>
      <c r="BY14" s="3"/>
      <c r="BZ14" s="3"/>
      <c r="CA14" s="3"/>
    </row>
    <row r="15" spans="2:79" hidden="1" x14ac:dyDescent="0.25">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16" t="s">
        <v>1731</v>
      </c>
      <c r="BB15" s="16" t="s">
        <v>1661</v>
      </c>
      <c r="BC15" s="3"/>
      <c r="BD15" s="3"/>
      <c r="BE15" s="3"/>
      <c r="BF15" s="3"/>
      <c r="BG15" s="3"/>
      <c r="BH15" s="3"/>
      <c r="BI15" s="3"/>
      <c r="BJ15" s="3"/>
      <c r="BK15" s="3"/>
      <c r="BL15" s="3"/>
      <c r="BM15" s="3" t="s">
        <v>1595</v>
      </c>
      <c r="BN15" s="3" t="s">
        <v>1732</v>
      </c>
      <c r="BO15" s="3"/>
      <c r="BP15" s="3"/>
      <c r="BQ15" s="3"/>
      <c r="BR15" s="3" t="s">
        <v>1595</v>
      </c>
      <c r="BS15" s="3"/>
      <c r="BT15" s="3"/>
      <c r="BU15" s="3"/>
      <c r="BV15" s="3"/>
      <c r="BW15" s="3"/>
      <c r="BX15" s="3"/>
      <c r="BY15" s="3"/>
      <c r="BZ15" s="3"/>
      <c r="CA15" s="3"/>
    </row>
    <row r="16" spans="2:79" hidden="1" x14ac:dyDescent="0.25">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16" t="s">
        <v>1603</v>
      </c>
      <c r="BB16" s="16" t="s">
        <v>1662</v>
      </c>
      <c r="BC16" s="3"/>
      <c r="BD16" s="3"/>
      <c r="BE16" s="3"/>
      <c r="BF16" s="3"/>
      <c r="BG16" s="3"/>
      <c r="BH16" s="3"/>
      <c r="BI16" s="3"/>
      <c r="BJ16" s="3"/>
      <c r="BK16" s="3"/>
      <c r="BL16" s="3"/>
      <c r="BM16" s="3"/>
      <c r="BN16" s="3" t="s">
        <v>1595</v>
      </c>
      <c r="BO16" s="3"/>
      <c r="BP16" s="3"/>
      <c r="BQ16" s="3"/>
      <c r="BR16" s="3"/>
      <c r="BS16" s="3"/>
      <c r="BT16" s="3"/>
      <c r="BU16" s="3"/>
      <c r="BV16" s="3"/>
      <c r="BW16" s="3"/>
      <c r="BX16" s="3"/>
      <c r="BY16" s="3"/>
      <c r="BZ16" s="3"/>
      <c r="CA16" s="3"/>
    </row>
    <row r="17" spans="2:79" hidden="1" x14ac:dyDescent="0.25">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16" t="s">
        <v>1611</v>
      </c>
      <c r="BB17" s="16" t="s">
        <v>1663</v>
      </c>
      <c r="BC17" s="3"/>
      <c r="BD17" s="3"/>
      <c r="BE17" s="3"/>
      <c r="BF17" s="3"/>
      <c r="BG17" s="3"/>
      <c r="BH17" s="3"/>
      <c r="BI17" s="3"/>
      <c r="BJ17" s="3"/>
      <c r="BK17" s="3"/>
      <c r="BL17" s="3"/>
      <c r="BM17" s="3"/>
      <c r="BN17" s="3"/>
      <c r="BO17" s="3"/>
      <c r="BP17" s="3"/>
      <c r="BQ17" s="3"/>
      <c r="BR17" s="3"/>
      <c r="BS17" s="3"/>
      <c r="BT17" s="3"/>
      <c r="BU17" s="3"/>
      <c r="BV17" s="3"/>
      <c r="BW17" s="3"/>
      <c r="BX17" s="3"/>
      <c r="BY17" s="3"/>
      <c r="BZ17" s="3"/>
      <c r="CA17" s="3"/>
    </row>
    <row r="18" spans="2:79" hidden="1" x14ac:dyDescent="0.25">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16" t="s">
        <v>909</v>
      </c>
      <c r="BB18" s="16"/>
      <c r="BC18" s="3"/>
      <c r="BD18" s="3"/>
      <c r="BE18" s="3"/>
      <c r="BF18" s="3"/>
      <c r="BG18" s="3"/>
      <c r="BH18" s="3"/>
      <c r="BI18" s="3"/>
      <c r="BJ18" s="3"/>
      <c r="BK18" s="3"/>
      <c r="BL18" s="3"/>
      <c r="BM18" s="3"/>
      <c r="BN18" s="3"/>
      <c r="BO18" s="3"/>
      <c r="BP18" s="3"/>
      <c r="BQ18" s="3"/>
      <c r="BR18" s="3"/>
      <c r="BS18" s="3"/>
      <c r="BT18" s="3"/>
      <c r="BU18" s="3"/>
      <c r="BV18" s="3"/>
      <c r="BW18" s="3"/>
      <c r="BX18" s="3"/>
      <c r="BY18" s="3"/>
      <c r="BZ18" s="3"/>
      <c r="CA18" s="3"/>
    </row>
    <row r="19" spans="2:79" hidden="1" x14ac:dyDescent="0.25">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16" t="s">
        <v>1733</v>
      </c>
      <c r="BB19" s="16"/>
      <c r="BC19" s="3"/>
      <c r="BD19" s="3"/>
      <c r="BE19" s="3"/>
      <c r="BF19" s="3"/>
      <c r="BG19" s="3"/>
      <c r="BH19" s="3"/>
      <c r="BI19" s="3"/>
      <c r="BJ19" s="3"/>
      <c r="BK19" s="3"/>
      <c r="BL19" s="3"/>
      <c r="BM19" s="3"/>
      <c r="BN19" s="3"/>
      <c r="BO19" s="3"/>
      <c r="BP19" s="3"/>
      <c r="BQ19" s="3"/>
      <c r="BR19" s="3"/>
      <c r="BS19" s="3"/>
      <c r="BT19" s="3"/>
      <c r="BU19" s="3"/>
      <c r="BV19" s="3"/>
      <c r="BW19" s="3"/>
      <c r="BX19" s="3"/>
      <c r="BY19" s="3"/>
      <c r="BZ19" s="3"/>
      <c r="CA19" s="3"/>
    </row>
    <row r="20" spans="2:79" hidden="1" x14ac:dyDescent="0.25">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16" t="s">
        <v>1734</v>
      </c>
      <c r="BB20" s="16" t="s">
        <v>1664</v>
      </c>
      <c r="BC20" s="3"/>
      <c r="BD20" s="3"/>
      <c r="BE20" s="3"/>
      <c r="BF20" s="3"/>
      <c r="BG20" s="3"/>
      <c r="BH20" s="3"/>
      <c r="BI20" s="3"/>
      <c r="BJ20" s="3"/>
      <c r="BK20" s="3"/>
      <c r="BL20" s="3"/>
      <c r="BM20" s="3"/>
      <c r="BN20" s="3"/>
      <c r="BO20" s="3"/>
      <c r="BP20" s="3"/>
      <c r="BQ20" s="3"/>
      <c r="BR20" s="3"/>
      <c r="BS20" s="3"/>
      <c r="BT20" s="3"/>
      <c r="BU20" s="3"/>
      <c r="BV20" s="3"/>
      <c r="BW20" s="3"/>
      <c r="BX20" s="3"/>
      <c r="BY20" s="3"/>
      <c r="BZ20" s="3"/>
      <c r="CA20" s="3"/>
    </row>
    <row r="21" spans="2:79" hidden="1" x14ac:dyDescent="0.25">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16" t="s">
        <v>1735</v>
      </c>
      <c r="BB21" s="16" t="s">
        <v>1665</v>
      </c>
      <c r="BC21" s="3"/>
      <c r="BD21" s="3"/>
      <c r="BE21" s="3"/>
      <c r="BF21" s="3"/>
      <c r="BG21" s="3"/>
      <c r="BH21" s="3"/>
      <c r="BI21" s="3"/>
      <c r="BJ21" s="3"/>
      <c r="BK21" s="3"/>
      <c r="BL21" s="3"/>
      <c r="BM21" s="3"/>
      <c r="BN21" s="3"/>
      <c r="BO21" s="3"/>
      <c r="BP21" s="3"/>
      <c r="BQ21" s="3"/>
      <c r="BR21" s="3"/>
      <c r="BS21" s="3"/>
      <c r="BT21" s="3"/>
      <c r="BU21" s="3"/>
      <c r="BV21" s="3"/>
      <c r="BW21" s="3"/>
      <c r="BX21" s="3"/>
      <c r="BY21" s="3"/>
      <c r="BZ21" s="3"/>
      <c r="CA21" s="3"/>
    </row>
    <row r="22" spans="2:79" ht="14.25" hidden="1" customHeight="1" x14ac:dyDescent="0.25">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16" t="s">
        <v>1621</v>
      </c>
      <c r="BB22" s="16" t="s">
        <v>1666</v>
      </c>
      <c r="BC22" s="3"/>
      <c r="BD22" s="3"/>
      <c r="BE22" s="3"/>
      <c r="BF22" s="3"/>
      <c r="BG22" s="3"/>
      <c r="BH22" s="3"/>
      <c r="BI22" s="3"/>
      <c r="BJ22" s="3"/>
      <c r="BK22" s="3"/>
      <c r="BL22" s="3"/>
      <c r="BM22" s="3"/>
      <c r="BN22" s="3"/>
      <c r="BO22" s="3"/>
      <c r="BP22" s="3"/>
      <c r="BQ22" s="3"/>
      <c r="BR22" s="3"/>
      <c r="BS22" s="3"/>
      <c r="BT22" s="3"/>
      <c r="BU22" s="3"/>
      <c r="BV22" s="3"/>
      <c r="BW22" s="3"/>
      <c r="BX22" s="3"/>
      <c r="BY22" s="3"/>
      <c r="BZ22" s="3"/>
      <c r="CA22" s="3"/>
    </row>
    <row r="23" spans="2:79" hidden="1" x14ac:dyDescent="0.25">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16" t="s">
        <v>1635</v>
      </c>
      <c r="BB23" s="16" t="s">
        <v>1667</v>
      </c>
      <c r="BC23" s="3"/>
      <c r="BD23" s="3"/>
      <c r="BE23" s="3"/>
      <c r="BF23" s="3"/>
      <c r="BG23" s="3"/>
      <c r="BH23" s="3"/>
      <c r="BI23" s="3"/>
      <c r="BJ23" s="3"/>
      <c r="BK23" s="3"/>
      <c r="BL23" s="3"/>
      <c r="BM23" s="3"/>
      <c r="BN23" s="3"/>
      <c r="BO23" s="3"/>
      <c r="BP23" s="3"/>
      <c r="BQ23" s="3"/>
      <c r="BR23" s="3"/>
      <c r="BS23" s="3"/>
      <c r="BT23" s="3"/>
      <c r="BU23" s="3"/>
      <c r="BV23" s="3"/>
      <c r="BW23" s="3"/>
      <c r="BX23" s="3"/>
      <c r="BY23" s="3"/>
      <c r="BZ23" s="3"/>
      <c r="CA23" s="3"/>
    </row>
    <row r="24" spans="2:79" ht="15.75" thickBot="1" x14ac:dyDescent="0.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16" t="s">
        <v>1595</v>
      </c>
      <c r="BB24" s="16"/>
      <c r="BC24" s="3"/>
      <c r="BD24" s="3"/>
      <c r="BE24" s="3"/>
      <c r="BF24" s="3"/>
      <c r="BG24" s="3"/>
      <c r="BH24" s="3"/>
      <c r="BI24" s="3"/>
      <c r="BJ24" s="3"/>
      <c r="BK24" s="3"/>
      <c r="BL24" s="3"/>
      <c r="BM24" s="3"/>
      <c r="BN24" s="3"/>
      <c r="BO24" s="3"/>
      <c r="BP24" s="3"/>
      <c r="BQ24" s="3"/>
      <c r="BR24" s="3"/>
      <c r="BS24" s="3"/>
      <c r="BT24" s="3"/>
      <c r="BU24" s="3"/>
      <c r="BV24" s="3"/>
      <c r="BW24" s="3"/>
      <c r="BX24" s="3"/>
      <c r="BY24" s="3"/>
      <c r="BZ24" s="3"/>
      <c r="CA24" s="3"/>
    </row>
    <row r="25" spans="2:79" ht="19.5" thickBot="1" x14ac:dyDescent="0.35">
      <c r="B25" s="520" t="str">
        <f>'2. Cover'!B7</f>
        <v>Better Care Fund 2023-25 Template</v>
      </c>
      <c r="C25" s="521"/>
      <c r="D25" s="521"/>
      <c r="E25" s="522"/>
      <c r="X25" s="3"/>
      <c r="Y25" s="3"/>
      <c r="Z25" s="3"/>
      <c r="AA25" s="3"/>
      <c r="AB25" s="3"/>
      <c r="AC25" s="3"/>
      <c r="AD25" s="6">
        <f ca="1">AD26-AD27</f>
        <v>3</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row>
    <row r="26" spans="2:79" x14ac:dyDescent="0.25">
      <c r="B26" s="420" t="s">
        <v>1736</v>
      </c>
      <c r="C26" s="420"/>
      <c r="D26" s="420"/>
      <c r="E26" s="420"/>
      <c r="X26" s="3"/>
      <c r="Y26" s="3"/>
      <c r="Z26" s="3"/>
      <c r="AA26" s="3"/>
      <c r="AB26" s="3"/>
      <c r="AC26" s="3"/>
      <c r="AD26" s="3">
        <f ca="1">COUNTA(AD56:AT56)</f>
        <v>17</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row>
    <row r="27" spans="2:79" x14ac:dyDescent="0.25">
      <c r="X27" s="3"/>
      <c r="Y27" s="3"/>
      <c r="Z27" s="3"/>
      <c r="AA27" s="3"/>
      <c r="AB27" s="3"/>
      <c r="AC27" s="3"/>
      <c r="AD27" s="3">
        <f ca="1">SUM(AD56:AT56)</f>
        <v>14</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row>
    <row r="28" spans="2:79" x14ac:dyDescent="0.25">
      <c r="B28" s="424" t="s">
        <v>399</v>
      </c>
      <c r="C28" s="424"/>
      <c r="D28" s="424"/>
      <c r="E28" s="430" t="str">
        <f>IF('Backsheet for muncher'!D9="&lt;Please select a Health and Wellbeing Board&gt;","Please select in '2. Cover' sheet",'Backsheet for muncher'!D9)</f>
        <v>North Tyneside</v>
      </c>
      <c r="F28" s="431"/>
      <c r="G28" s="432"/>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row>
    <row r="29" spans="2:79" x14ac:dyDescent="0.25">
      <c r="E29" s="58"/>
      <c r="F29" s="58"/>
      <c r="G29" s="58"/>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row>
    <row r="30" spans="2:79" x14ac:dyDescent="0.25">
      <c r="F30" s="471" t="s">
        <v>499</v>
      </c>
      <c r="G30" s="528"/>
      <c r="H30" s="528"/>
      <c r="I30" s="528"/>
      <c r="J30" s="529"/>
      <c r="K30" s="471" t="s">
        <v>500</v>
      </c>
      <c r="L30" s="528"/>
      <c r="M30" s="528"/>
      <c r="N30" s="528"/>
      <c r="O30" s="529"/>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row>
    <row r="31" spans="2:79" x14ac:dyDescent="0.25">
      <c r="B31" s="523" t="s">
        <v>1737</v>
      </c>
      <c r="C31" s="523"/>
      <c r="D31" s="108" t="s">
        <v>1738</v>
      </c>
      <c r="E31" s="109"/>
      <c r="F31" s="536" t="s">
        <v>1206</v>
      </c>
      <c r="G31" s="537"/>
      <c r="H31" s="530" t="s">
        <v>1208</v>
      </c>
      <c r="I31" s="531"/>
      <c r="J31" s="103" t="s">
        <v>1739</v>
      </c>
      <c r="K31" s="536" t="s">
        <v>1206</v>
      </c>
      <c r="L31" s="537"/>
      <c r="M31" s="530" t="s">
        <v>1208</v>
      </c>
      <c r="N31" s="531"/>
      <c r="O31" s="103" t="s">
        <v>1739</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6" t="s">
        <v>1740</v>
      </c>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row>
    <row r="32" spans="2:79" x14ac:dyDescent="0.25">
      <c r="B32" s="523"/>
      <c r="C32" s="523"/>
      <c r="D32" s="83" t="s">
        <v>408</v>
      </c>
      <c r="E32" s="84"/>
      <c r="F32" s="526">
        <f>'5. Income'!C24</f>
        <v>1869024</v>
      </c>
      <c r="G32" s="527"/>
      <c r="H32" s="540">
        <f t="shared" ref="H32:H38" si="1">ROUND(SUMIFS($S$58:$S$307,$Q$58:$Q$307,$D32),0)</f>
        <v>1869024</v>
      </c>
      <c r="I32" s="541"/>
      <c r="J32" s="274">
        <f>ROUND(F32-H32,0)</f>
        <v>0</v>
      </c>
      <c r="K32" s="526">
        <f>'5. Income'!D24</f>
        <v>1869024</v>
      </c>
      <c r="L32" s="527"/>
      <c r="M32" s="540">
        <f t="shared" ref="M32:M38" si="2">ROUND(SUMIFS($T$58:$T$307,$Q$58:$Q$307,$D32),0)</f>
        <v>1869024</v>
      </c>
      <c r="N32" s="550"/>
      <c r="O32" s="274">
        <f>ROUND(K32-M32,0)</f>
        <v>0</v>
      </c>
      <c r="P32" s="275"/>
      <c r="Q32" s="275"/>
      <c r="X32" s="3">
        <f>IF(X33=0,1,
IF(Y34&gt;=0.05,0,1))</f>
        <v>0</v>
      </c>
      <c r="Y32" s="3" t="str">
        <f>"Scheme Types categorised as 'Other' currently account for approx. "&amp;TEXT(Y34,"#%")&amp;" of the planned expenditure from the Mandatory Minimum. In order to reduce reporting ambiguity, we encourage limiting this to 5% if possible."&amp;CHAR(10)&amp;"While this may be difficult to avoid sometimes, we advise speaking to your respective Better Care Manager for further guidance."</f>
        <v>Scheme Types categorised as 'Other' currently account for approx. 9% of the planned expenditure from the Mandatory Minimum. In order to reduce reporting ambiguity, we encourage limiting this to 5% if possible.
While this may be difficult to avoid sometimes, we advise speaking to your respective Better Care Manager for further guidance.</v>
      </c>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f>IF(ROUND(J32,0)=0,1,0)</f>
        <v>1</v>
      </c>
      <c r="AZ32" s="3" t="s">
        <v>1741</v>
      </c>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row>
    <row r="33" spans="2:79" ht="15" customHeight="1" x14ac:dyDescent="0.25">
      <c r="D33" s="85" t="s">
        <v>409</v>
      </c>
      <c r="E33" s="86"/>
      <c r="F33" s="524">
        <f>'5. Income'!C60</f>
        <v>20420346.771662164</v>
      </c>
      <c r="G33" s="525"/>
      <c r="H33" s="532">
        <f t="shared" si="1"/>
        <v>20420347</v>
      </c>
      <c r="I33" s="533"/>
      <c r="J33" s="278">
        <f>ROUND(F33-H33,0)</f>
        <v>0</v>
      </c>
      <c r="K33" s="524">
        <f>'5. Income'!D60</f>
        <v>21576138.398938242</v>
      </c>
      <c r="L33" s="525"/>
      <c r="M33" s="532">
        <f t="shared" si="2"/>
        <v>21576138</v>
      </c>
      <c r="N33" s="533"/>
      <c r="O33" s="278">
        <f>ROUND(K33-M33,0)</f>
        <v>0</v>
      </c>
      <c r="P33" s="275"/>
      <c r="Q33" s="275"/>
      <c r="X33" s="3">
        <f t="array" ref="X33">SUM(
IF(COUNTIF($BF$6:$BF$8,$Q$58:$Q$307)&gt;0,
$S$58:$S$307))</f>
        <v>31867885</v>
      </c>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f>IF(ROUND(J33,0)=0,1,0)</f>
        <v>1</v>
      </c>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row>
    <row r="34" spans="2:79" x14ac:dyDescent="0.25">
      <c r="D34" s="85" t="s">
        <v>410</v>
      </c>
      <c r="E34" s="86"/>
      <c r="F34" s="524">
        <f>'5. Income'!C41</f>
        <v>9578513.9661395401</v>
      </c>
      <c r="G34" s="525"/>
      <c r="H34" s="532">
        <f t="shared" si="1"/>
        <v>9578514</v>
      </c>
      <c r="I34" s="533"/>
      <c r="J34" s="278">
        <f>ROUND(F34-H34,0)</f>
        <v>0</v>
      </c>
      <c r="K34" s="524">
        <f>'5. Income'!D41</f>
        <v>9578514</v>
      </c>
      <c r="L34" s="525"/>
      <c r="M34" s="532">
        <f t="shared" si="2"/>
        <v>9578514</v>
      </c>
      <c r="N34" s="533"/>
      <c r="O34" s="278">
        <f>ROUND(K34-M34,0)</f>
        <v>0</v>
      </c>
      <c r="P34" s="275"/>
      <c r="Q34" s="275"/>
      <c r="X34" s="3">
        <f t="array" ref="X34">SUM(
IF(COUNTIF($BF$6:$BF$8,$Q$58:$Q$307)&gt;0,
IF($E$58:$E$307=BA22,
$S$58:$S$307)))</f>
        <v>2718395</v>
      </c>
      <c r="Y34" s="3">
        <f>X34/X33</f>
        <v>8.5302021141346537E-2</v>
      </c>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f>IF(ROUND(J34,0)=0,1,0)</f>
        <v>1</v>
      </c>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row>
    <row r="35" spans="2:79" x14ac:dyDescent="0.25">
      <c r="D35" s="85" t="s">
        <v>411</v>
      </c>
      <c r="E35" s="86"/>
      <c r="F35" s="524">
        <f>'5. Income'!C49</f>
        <v>1257308</v>
      </c>
      <c r="G35" s="525"/>
      <c r="H35" s="532">
        <f t="shared" si="1"/>
        <v>1257308</v>
      </c>
      <c r="I35" s="533"/>
      <c r="J35" s="278">
        <f>ROUND(F35-H35,0)</f>
        <v>0</v>
      </c>
      <c r="K35" s="524">
        <f>'5. Income'!D49</f>
        <v>0</v>
      </c>
      <c r="L35" s="525"/>
      <c r="M35" s="532">
        <f t="shared" si="2"/>
        <v>0</v>
      </c>
      <c r="N35" s="533"/>
      <c r="O35" s="278">
        <f>ROUND(K35-M35,0)</f>
        <v>0</v>
      </c>
      <c r="P35" s="275"/>
      <c r="Q35" s="275"/>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f>IF(ROUND(J35,0)=0,1,0)</f>
        <v>1</v>
      </c>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row>
    <row r="36" spans="2:79" x14ac:dyDescent="0.25">
      <c r="D36" s="85" t="s">
        <v>1713</v>
      </c>
      <c r="E36" s="86"/>
      <c r="F36" s="524">
        <f>'5. Income'!C76</f>
        <v>0</v>
      </c>
      <c r="G36" s="525"/>
      <c r="H36" s="532">
        <f t="shared" si="1"/>
        <v>0</v>
      </c>
      <c r="I36" s="533"/>
      <c r="J36" s="278">
        <f>ROUND(F36-H36,0)</f>
        <v>0</v>
      </c>
      <c r="K36" s="524">
        <f>'5. Income'!D76</f>
        <v>0</v>
      </c>
      <c r="L36" s="525"/>
      <c r="M36" s="532">
        <f t="shared" si="2"/>
        <v>0</v>
      </c>
      <c r="N36" s="533"/>
      <c r="O36" s="278">
        <f>ROUND(K36-M36,0)</f>
        <v>0</v>
      </c>
      <c r="P36" s="275"/>
      <c r="Q36" s="275"/>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f>IF(ROUND(J36,0)=0,1,0)</f>
        <v>1</v>
      </c>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row>
    <row r="37" spans="2:79" x14ac:dyDescent="0.25">
      <c r="D37" s="85" t="s">
        <v>413</v>
      </c>
      <c r="E37" s="86"/>
      <c r="F37" s="524">
        <f>'5. Income'!C28</f>
        <v>1342892.7660161501</v>
      </c>
      <c r="G37" s="525"/>
      <c r="H37" s="532">
        <f t="shared" si="1"/>
        <v>1342893</v>
      </c>
      <c r="I37" s="533"/>
      <c r="J37" s="278">
        <f>IFERROR(ROUND(F37-H37,0),0)</f>
        <v>0</v>
      </c>
      <c r="K37" s="524">
        <f>'5. Income'!D28</f>
        <v>2229202</v>
      </c>
      <c r="L37" s="525"/>
      <c r="M37" s="532">
        <f t="shared" si="2"/>
        <v>2229202</v>
      </c>
      <c r="N37" s="533"/>
      <c r="O37" s="278">
        <f>IFERROR(ROUND(K37-M37,0),0)</f>
        <v>0</v>
      </c>
      <c r="P37" s="275"/>
      <c r="Q37" s="275"/>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row>
    <row r="38" spans="2:79" x14ac:dyDescent="0.25">
      <c r="D38" s="87" t="s">
        <v>414</v>
      </c>
      <c r="E38" s="88"/>
      <c r="F38" s="524">
        <f>'5. Income'!C35</f>
        <v>863656</v>
      </c>
      <c r="G38" s="525"/>
      <c r="H38" s="551">
        <f t="shared" si="1"/>
        <v>863656</v>
      </c>
      <c r="I38" s="552"/>
      <c r="J38" s="279"/>
      <c r="K38" s="548">
        <f>'5. Income'!D35</f>
        <v>1433669</v>
      </c>
      <c r="L38" s="549"/>
      <c r="M38" s="551">
        <f t="shared" si="2"/>
        <v>1433669</v>
      </c>
      <c r="N38" s="552"/>
      <c r="O38" s="278">
        <f>IFERROR(ROUND(K38-M38,0),0)</f>
        <v>0</v>
      </c>
      <c r="P38" s="275"/>
      <c r="Q38" s="275"/>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row>
    <row r="39" spans="2:79" ht="19.899999999999999" customHeight="1" x14ac:dyDescent="0.25">
      <c r="D39" s="89" t="s">
        <v>396</v>
      </c>
      <c r="E39" s="90"/>
      <c r="F39" s="538">
        <f>SUM(F32:F38)</f>
        <v>35331741.503817856</v>
      </c>
      <c r="G39" s="539"/>
      <c r="H39" s="542">
        <f>ROUND(SUM(H32:H38),0)</f>
        <v>35331742</v>
      </c>
      <c r="I39" s="543"/>
      <c r="J39" s="280">
        <f>ROUND(F39-H39,0)</f>
        <v>0</v>
      </c>
      <c r="K39" s="538">
        <f>SUM(K32:K38)</f>
        <v>36686547.398938239</v>
      </c>
      <c r="L39" s="539"/>
      <c r="M39" s="542">
        <f>ROUND(SUM(M32:M38),0)</f>
        <v>36686547</v>
      </c>
      <c r="N39" s="543"/>
      <c r="O39" s="280">
        <f>ROUND(K39-M39,0)</f>
        <v>0</v>
      </c>
      <c r="P39" s="275"/>
      <c r="Q39" s="275"/>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row>
    <row r="40" spans="2:79" x14ac:dyDescent="0.25">
      <c r="L40" s="24"/>
      <c r="N40" s="275"/>
      <c r="O40" s="275"/>
      <c r="P40" s="275"/>
      <c r="Q40" s="275"/>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row>
    <row r="41" spans="2:79" x14ac:dyDescent="0.25">
      <c r="D41" s="51" t="s">
        <v>1742</v>
      </c>
      <c r="L41" s="24"/>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row>
    <row r="42" spans="2:79" x14ac:dyDescent="0.25">
      <c r="D42" s="50" t="str">
        <f>"This is in relation to National Conditions 2 and 3 only. It does NOT make up the total Minimum ICB Contribution (on row "&amp;ROW(D33)&amp;" above)."</f>
        <v>This is in relation to National Conditions 2 and 3 only. It does NOT make up the total Minimum ICB Contribution (on row 33 above).</v>
      </c>
      <c r="L42" s="24"/>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row>
    <row r="43" spans="2:79" x14ac:dyDescent="0.25">
      <c r="F43" s="471" t="s">
        <v>499</v>
      </c>
      <c r="G43" s="528"/>
      <c r="H43" s="528"/>
      <c r="I43" s="528"/>
      <c r="J43" s="529"/>
      <c r="K43" s="471" t="s">
        <v>500</v>
      </c>
      <c r="L43" s="528"/>
      <c r="M43" s="528"/>
      <c r="N43" s="528"/>
      <c r="O43" s="529"/>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row>
    <row r="44" spans="2:79" x14ac:dyDescent="0.25">
      <c r="D44" s="108"/>
      <c r="E44" s="110"/>
      <c r="F44" s="546" t="s">
        <v>1743</v>
      </c>
      <c r="G44" s="547"/>
      <c r="H44" s="534" t="s">
        <v>1744</v>
      </c>
      <c r="I44" s="535"/>
      <c r="J44" s="98" t="s">
        <v>1745</v>
      </c>
      <c r="K44" s="546" t="s">
        <v>1743</v>
      </c>
      <c r="L44" s="547"/>
      <c r="M44" s="534" t="s">
        <v>1744</v>
      </c>
      <c r="N44" s="535"/>
      <c r="O44" s="98" t="s">
        <v>1745</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row>
    <row r="45" spans="2:79" ht="34.9" customHeight="1" x14ac:dyDescent="0.25">
      <c r="D45" s="544" t="s">
        <v>416</v>
      </c>
      <c r="E45" s="545"/>
      <c r="F45" s="514">
        <f>IFERROR(IF((VLOOKUP('Backsheet for muncher'!$B$9,'I&amp;E Backsheet'!$AQ$4:$AT$156,'6a. Expenditure'!$X45,FALSE))="",0,(VLOOKUP('Backsheet for muncher'!$B$9,'I&amp;E Backsheet'!$AQ$4:$AT$154,'6a. Expenditure'!$X45,FALSE))),0)</f>
        <v>5802882.8425701382</v>
      </c>
      <c r="G45" s="515"/>
      <c r="H45" s="510">
        <f>ROUND(SUMIFS('6a. Expenditure'!$Z$58:$Z$307,'6a. Expenditure'!$AB$58:$AB$307,1,'6a. Expenditure'!$Q$58:$Q$307,$D$33),0)</f>
        <v>7412962</v>
      </c>
      <c r="I45" s="511"/>
      <c r="J45" s="130">
        <f>ROUND(IFERROR(IF((F45-H45)&lt;=0,0,(F45-H45)),0),0)</f>
        <v>0</v>
      </c>
      <c r="K45" s="514">
        <f>IFERROR(IF((VLOOKUP('Backsheet for muncher'!$B$9,'I&amp;E Backsheet'!$AQ$4:$AV$156,'6a. Expenditure'!$Y45,FALSE))="",0,(VLOOKUP('Backsheet for muncher'!$B$9,'I&amp;E Backsheet'!$AQ$4:$AV$154,'6a. Expenditure'!$Y45,FALSE))),0)</f>
        <v>6131326.0114596076</v>
      </c>
      <c r="L45" s="515"/>
      <c r="M45" s="510">
        <f>ROUND(SUMIFS('6a. Expenditure'!$AA$58:$AA$307,'6a. Expenditure'!$AC$58:$AC$307,1,'6a. Expenditure'!$Q$58:$Q$307,$D$33),0)</f>
        <v>7832535</v>
      </c>
      <c r="N45" s="511"/>
      <c r="O45" s="130">
        <f>ROUND(IFERROR(IF((K45-M45)&lt;=0,0,(K45-M45)),0),0)</f>
        <v>0</v>
      </c>
      <c r="X45" s="3">
        <v>3</v>
      </c>
      <c r="Y45" s="3">
        <v>5</v>
      </c>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f>IF(J45&gt;1,0,1)</f>
        <v>1</v>
      </c>
      <c r="AZ45" s="3" t="s">
        <v>1746</v>
      </c>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row>
    <row r="46" spans="2:79" ht="34.9" customHeight="1" x14ac:dyDescent="0.25">
      <c r="D46" s="518" t="s">
        <v>421</v>
      </c>
      <c r="E46" s="519"/>
      <c r="F46" s="516">
        <f>IFERROR(IF((VLOOKUP('Backsheet for muncher'!$B$9,'I&amp;E Backsheet'!$AQ$4:$AT$154,'6a. Expenditure'!$X46,FALSE))="",0,(VLOOKUP('Backsheet for muncher'!$B$9,'I&amp;E Backsheet'!$AQ$4:$AT$154,'6a. Expenditure'!$X46,FALSE))),0)</f>
        <v>13007385.461411579</v>
      </c>
      <c r="G46" s="517"/>
      <c r="H46" s="512">
        <f>ROUND(SUMIFS('6a. Expenditure'!$S$58:$S$307,'6a. Expenditure'!$Q$58:$Q$307,$D$33,'6a. Expenditure'!$K$58:$K$307,$BC$11),0)</f>
        <v>13007385</v>
      </c>
      <c r="I46" s="513"/>
      <c r="J46" s="131">
        <f>ROUND(IFERROR(IF((F46-H46)&lt;=0,0,(F46-H46)),0),0)</f>
        <v>0</v>
      </c>
      <c r="K46" s="516">
        <f>IFERROR(IF((VLOOKUP('Backsheet for muncher'!$B$9,'I&amp;E Backsheet'!$AQ$4:$AV$154,'6a. Expenditure'!$Y46,FALSE))="",0,(VLOOKUP('Backsheet for muncher'!$B$9,'I&amp;E Backsheet'!$AQ$4:$AV$154,'6a. Expenditure'!$Y46,FALSE))),0)</f>
        <v>13743603.478527473</v>
      </c>
      <c r="L46" s="517"/>
      <c r="M46" s="512">
        <f>ROUND(SUMIFS('6a. Expenditure'!$T$58:$T$307,'6a. Expenditure'!$Q$58:$Q$307,$D$33,'6a. Expenditure'!$K$58:$K$307,$BC$11),0)</f>
        <v>13743603</v>
      </c>
      <c r="N46" s="513"/>
      <c r="O46" s="131">
        <f>ROUND(IFERROR(IF((K46-M46)&lt;=0,0,(K46-M46)),0),0)</f>
        <v>0</v>
      </c>
      <c r="X46" s="3">
        <v>4</v>
      </c>
      <c r="Y46" s="3">
        <v>6</v>
      </c>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f>IF(J46&gt;1,0,1)</f>
        <v>1</v>
      </c>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row>
    <row r="47" spans="2:79" x14ac:dyDescent="0.25">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row>
    <row r="48" spans="2:79" x14ac:dyDescent="0.25">
      <c r="B48" s="27" t="s">
        <v>1747</v>
      </c>
      <c r="C48" s="28"/>
      <c r="D48" s="28"/>
      <c r="E48" s="28"/>
      <c r="F48" s="28"/>
      <c r="G48" s="28"/>
      <c r="H48" s="28"/>
      <c r="I48" s="28"/>
      <c r="J48" s="28"/>
      <c r="K48" s="28"/>
      <c r="L48" s="28"/>
      <c r="M48" s="28"/>
      <c r="N48" s="28"/>
      <c r="O48" s="28"/>
      <c r="P48" s="28"/>
      <c r="Q48" s="28"/>
      <c r="R48" s="28"/>
      <c r="S48" s="28"/>
      <c r="T48" s="28"/>
      <c r="U48" s="28"/>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16"/>
      <c r="BB48" s="16"/>
      <c r="BC48" s="3"/>
      <c r="BD48" s="3"/>
      <c r="BE48" s="3"/>
      <c r="BF48" s="3"/>
      <c r="BG48" s="3"/>
      <c r="BH48" s="3"/>
      <c r="BI48" s="3"/>
      <c r="BJ48" s="3"/>
      <c r="BK48" s="3"/>
      <c r="BL48" s="3"/>
      <c r="BM48" s="3"/>
      <c r="BN48" s="3"/>
      <c r="BO48" s="3"/>
      <c r="BP48" s="3"/>
      <c r="BQ48" s="3"/>
      <c r="BR48" s="3"/>
      <c r="BS48" s="3"/>
      <c r="BT48" s="3"/>
      <c r="BU48" s="3"/>
      <c r="BV48" s="3"/>
      <c r="BW48" s="3"/>
      <c r="BX48" s="3"/>
      <c r="BY48" s="3"/>
      <c r="BZ48" s="3"/>
      <c r="CA48" s="3"/>
    </row>
    <row r="49" spans="2:79" ht="19.899999999999999" customHeight="1" x14ac:dyDescent="0.25">
      <c r="B49" s="29" t="s">
        <v>1748</v>
      </c>
      <c r="C49" s="29"/>
      <c r="D49" s="29"/>
      <c r="E49" s="29"/>
      <c r="F49" s="29"/>
      <c r="G49" s="29"/>
      <c r="H49" s="29"/>
      <c r="I49" s="29"/>
      <c r="J49" s="29"/>
      <c r="K49" s="29"/>
      <c r="L49" s="29"/>
      <c r="M49" s="29"/>
      <c r="N49" s="29"/>
      <c r="O49" s="29"/>
      <c r="P49" s="29"/>
      <c r="Q49" s="29"/>
      <c r="R49" s="29"/>
      <c r="S49" s="29"/>
      <c r="T49" s="29"/>
      <c r="U49" s="29"/>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16"/>
      <c r="BB49" s="16"/>
      <c r="BC49" s="3"/>
      <c r="BD49" s="3"/>
      <c r="BE49" s="3"/>
      <c r="BF49" s="3"/>
      <c r="BG49" s="3"/>
      <c r="BH49" s="3"/>
      <c r="BI49" s="3"/>
      <c r="BJ49" s="3"/>
      <c r="BK49" s="3"/>
      <c r="BL49" s="3"/>
      <c r="BM49" s="3"/>
      <c r="BN49" s="3"/>
      <c r="BO49" s="3"/>
      <c r="BP49" s="3"/>
      <c r="BQ49" s="3"/>
      <c r="BR49" s="3"/>
      <c r="BS49" s="3"/>
      <c r="BT49" s="3"/>
      <c r="BU49" s="3"/>
      <c r="BV49" s="3"/>
      <c r="BW49" s="3"/>
      <c r="BX49" s="3"/>
      <c r="BY49" s="3"/>
      <c r="BZ49" s="3"/>
      <c r="CA49" s="3"/>
    </row>
    <row r="50" spans="2:79" x14ac:dyDescent="0.25">
      <c r="B50" s="30" t="str">
        <f t="shared" ref="B50:G50" si="3">IF(AD56=1,"Yes","No")</f>
        <v>Yes</v>
      </c>
      <c r="C50" s="30" t="str">
        <f t="shared" si="3"/>
        <v>Yes</v>
      </c>
      <c r="D50" s="30" t="str">
        <f t="shared" si="3"/>
        <v>Yes</v>
      </c>
      <c r="E50" s="30" t="str">
        <f t="shared" si="3"/>
        <v>Yes</v>
      </c>
      <c r="F50" s="30" t="str">
        <f t="shared" ca="1" si="3"/>
        <v>Yes</v>
      </c>
      <c r="G50" s="30" t="str">
        <f t="shared" si="3"/>
        <v>Yes</v>
      </c>
      <c r="H50" s="30" t="str">
        <f>IF(AJ56=1,"Yes","No")</f>
        <v>Yes</v>
      </c>
      <c r="I50" s="30" t="str">
        <f>IF(AK56=1,"Yes","No")</f>
        <v>Yes</v>
      </c>
      <c r="J50" s="30" t="s">
        <v>60</v>
      </c>
      <c r="K50" s="30" t="str">
        <f>IF(AN56=1,"Yes","No")</f>
        <v>Yes</v>
      </c>
      <c r="L50" s="30" t="str">
        <f>IF(AN56=1,"Yes","No")</f>
        <v>Yes</v>
      </c>
      <c r="M50" s="30" t="str">
        <f t="shared" ref="M50" si="4">IF(AP56=1,"Yes","No")</f>
        <v>Yes</v>
      </c>
      <c r="N50" s="30" t="str">
        <f>IF(AP56=1,"Yes","No")</f>
        <v>Yes</v>
      </c>
      <c r="O50" s="30" t="str">
        <f t="shared" ref="O50:U50" si="5">IF(AP56=1,"Yes","No")</f>
        <v>Yes</v>
      </c>
      <c r="P50" s="30" t="str">
        <f t="shared" si="5"/>
        <v>Yes</v>
      </c>
      <c r="Q50" s="30" t="str">
        <f t="shared" si="5"/>
        <v>No</v>
      </c>
      <c r="R50" s="30" t="str">
        <f t="shared" si="5"/>
        <v>Yes</v>
      </c>
      <c r="S50" s="30" t="str">
        <f t="shared" si="5"/>
        <v>Yes</v>
      </c>
      <c r="T50" s="30" t="str">
        <f t="shared" si="5"/>
        <v>Yes</v>
      </c>
      <c r="U50" s="30" t="str">
        <f t="shared" si="5"/>
        <v>Yes</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16"/>
      <c r="BB50" s="16"/>
      <c r="BC50" s="3"/>
      <c r="BD50" s="3"/>
      <c r="BE50" s="3"/>
      <c r="BF50" s="3"/>
      <c r="BG50" s="3"/>
      <c r="BH50" s="3"/>
      <c r="BI50" s="3"/>
      <c r="BJ50" s="3"/>
      <c r="BK50" s="3"/>
      <c r="BL50" s="3"/>
      <c r="BM50" s="3"/>
      <c r="BN50" s="3"/>
      <c r="BO50" s="3"/>
      <c r="BP50" s="3"/>
      <c r="BQ50" s="3"/>
      <c r="BR50" s="3"/>
      <c r="BS50" s="3"/>
      <c r="BT50" s="3"/>
      <c r="BU50" s="3"/>
      <c r="BV50" s="3"/>
      <c r="BW50" s="3"/>
      <c r="BX50" s="3"/>
      <c r="BY50" s="3"/>
      <c r="BZ50" s="3"/>
      <c r="CA50" s="3"/>
    </row>
    <row r="51" spans="2:79" ht="7.5" customHeight="1" x14ac:dyDescent="0.25">
      <c r="B51" s="29"/>
      <c r="C51" s="29"/>
      <c r="D51" s="29"/>
      <c r="E51" s="29"/>
      <c r="F51" s="29"/>
      <c r="G51" s="29"/>
      <c r="H51" s="29"/>
      <c r="I51" s="29"/>
      <c r="J51" s="29"/>
      <c r="K51" s="29"/>
      <c r="L51" s="29"/>
      <c r="M51" s="29"/>
      <c r="N51" s="29"/>
      <c r="O51" s="29"/>
      <c r="P51" s="29"/>
      <c r="Q51" s="29"/>
      <c r="R51" s="29"/>
      <c r="S51" s="29"/>
      <c r="T51" s="29"/>
      <c r="U51" s="29"/>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16"/>
      <c r="BB51" s="16"/>
      <c r="BC51" s="3"/>
      <c r="BD51" s="3"/>
      <c r="BE51" s="3"/>
      <c r="BF51" s="3"/>
      <c r="BG51" s="3"/>
      <c r="BH51" s="3"/>
      <c r="BI51" s="3"/>
      <c r="BJ51" s="3"/>
      <c r="BK51" s="3"/>
      <c r="BL51" s="3"/>
      <c r="BM51" s="3"/>
      <c r="BN51" s="3"/>
      <c r="BO51" s="3"/>
      <c r="BP51" s="3"/>
      <c r="BQ51" s="3"/>
      <c r="BR51" s="3"/>
      <c r="BS51" s="3"/>
      <c r="BT51" s="3"/>
      <c r="BU51" s="3"/>
      <c r="BV51" s="3"/>
      <c r="BW51" s="3"/>
      <c r="BX51" s="3"/>
      <c r="BY51" s="3"/>
      <c r="BZ51" s="3"/>
      <c r="CA51" s="3"/>
    </row>
    <row r="52" spans="2:79" x14ac:dyDescent="0.25">
      <c r="B52" s="307" t="str">
        <f ca="1">IF(AX53&gt;0,AZ53,
IF(AY56&gt;0,AZ56,
IF(COUNTIF(AY45:AY46,0)&gt;0,AZ45,
IF(COUNTIF(AY32:AY36,0)&gt;0,AZ32,
AZ52))))</f>
        <v>&gt;&gt; Incomplete fields on row number(s):</v>
      </c>
      <c r="C52" s="308"/>
      <c r="D52" s="308"/>
      <c r="E52" s="308"/>
      <c r="F52" s="308"/>
      <c r="G52" s="308"/>
      <c r="H52" s="308"/>
      <c r="I52" s="308"/>
      <c r="J52" s="308"/>
      <c r="K52" s="308"/>
      <c r="L52" s="308"/>
      <c r="M52" s="308"/>
      <c r="N52" s="308"/>
      <c r="O52" s="308"/>
      <c r="P52" s="308"/>
      <c r="Q52" s="308"/>
      <c r="R52" s="308"/>
      <c r="S52" s="308"/>
      <c r="T52" s="308"/>
      <c r="U52" s="309"/>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f ca="1">IF('2. Cover'!D14='2. Cover'!Q2,0,
IF(OR(COUNTIF(AX32:AX51,0)&gt;0,AY56&gt;0),0,
1))</f>
        <v>0</v>
      </c>
      <c r="AY52" s="3"/>
      <c r="AZ52" s="3" t="s">
        <v>1749</v>
      </c>
      <c r="BA52" s="16"/>
      <c r="BB52" s="16"/>
      <c r="BC52" s="3"/>
      <c r="BD52" s="3"/>
      <c r="BE52" s="3"/>
      <c r="BF52" s="3"/>
      <c r="BG52" s="3"/>
      <c r="BH52" s="3"/>
      <c r="BI52" s="3"/>
      <c r="BJ52" s="3"/>
      <c r="BK52" s="3"/>
      <c r="BL52" s="3"/>
      <c r="BM52" s="3"/>
      <c r="BN52" s="3"/>
      <c r="BO52" s="3"/>
      <c r="BP52" s="3"/>
      <c r="BQ52" s="3"/>
      <c r="BR52" s="3"/>
      <c r="BS52" s="3"/>
      <c r="BT52" s="3"/>
      <c r="BU52" s="3"/>
      <c r="BV52" s="3"/>
      <c r="BW52" s="3"/>
      <c r="BX52" s="3"/>
      <c r="BY52" s="3"/>
      <c r="BZ52" s="3"/>
      <c r="CA52" s="3"/>
    </row>
    <row r="53" spans="2:79" ht="192" x14ac:dyDescent="0.25">
      <c r="B53" s="310" t="str">
        <f ca="1">IF(AX53&gt;0,AZ54,
IF(AY56&gt;0,_xlfn.TEXTJOIN(", ",TRUE,AY58:AY307),
""))</f>
        <v>58, 59, 60, 61, 62, 63, 64, 65, 66, 67, 68, 69, 70, 71, 72, 73, 74, 75, 76, 77, 78, 79, 80, 81, 82, 83, 84, 85, 86, 87</v>
      </c>
      <c r="C53" s="311"/>
      <c r="D53" s="311"/>
      <c r="E53" s="311"/>
      <c r="F53" s="311"/>
      <c r="G53" s="311"/>
      <c r="H53" s="311"/>
      <c r="I53" s="311"/>
      <c r="J53" s="311"/>
      <c r="K53" s="311"/>
      <c r="L53" s="311"/>
      <c r="M53" s="311"/>
      <c r="N53" s="311"/>
      <c r="O53" s="311"/>
      <c r="P53" s="311"/>
      <c r="Q53" s="311"/>
      <c r="R53" s="311"/>
      <c r="S53" s="311"/>
      <c r="T53" s="311"/>
      <c r="U53" s="312"/>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f ca="1">SUM(AX58:AX307)</f>
        <v>0</v>
      </c>
      <c r="AY53" s="3"/>
      <c r="AZ53" s="3" t="s">
        <v>1750</v>
      </c>
      <c r="BA53" s="16"/>
      <c r="BB53" s="16"/>
      <c r="BC53" s="3"/>
      <c r="BD53" s="3"/>
      <c r="BE53" s="3"/>
      <c r="BF53" s="3"/>
      <c r="BG53" s="3"/>
      <c r="BH53" s="3"/>
      <c r="BI53" s="3"/>
      <c r="BJ53" s="3"/>
      <c r="BK53" s="3"/>
      <c r="BL53" s="3"/>
      <c r="BM53" s="3"/>
      <c r="BN53" s="3"/>
      <c r="BO53" s="3"/>
      <c r="BP53" s="3"/>
      <c r="BQ53" s="3"/>
      <c r="BR53" s="3"/>
      <c r="BS53" s="3"/>
      <c r="BT53" s="3"/>
      <c r="BU53" s="3"/>
      <c r="BV53" s="3"/>
      <c r="BW53" s="3"/>
      <c r="BX53" s="3"/>
      <c r="BY53" s="3"/>
      <c r="BZ53" s="3"/>
      <c r="CA53" s="3"/>
    </row>
    <row r="54" spans="2:79" ht="7.5" customHeight="1" x14ac:dyDescent="0.25">
      <c r="B54" s="31"/>
      <c r="C54" s="31"/>
      <c r="D54" s="31"/>
      <c r="E54" s="31"/>
      <c r="F54" s="31"/>
      <c r="G54" s="31"/>
      <c r="H54" s="31"/>
      <c r="I54" s="31"/>
      <c r="J54" s="31"/>
      <c r="K54" s="31"/>
      <c r="L54" s="31"/>
      <c r="M54" s="31"/>
      <c r="N54" s="31"/>
      <c r="O54" s="31"/>
      <c r="P54" s="31"/>
      <c r="Q54" s="31"/>
      <c r="R54" s="31"/>
      <c r="S54" s="31"/>
      <c r="T54" s="31"/>
      <c r="U54" s="31"/>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t="s">
        <v>1751</v>
      </c>
      <c r="BA54" s="16"/>
      <c r="BB54" s="16"/>
      <c r="BC54" s="3"/>
      <c r="BD54" s="3"/>
      <c r="BE54" s="3"/>
      <c r="BF54" s="3"/>
      <c r="BG54" s="3"/>
      <c r="BH54" s="3"/>
      <c r="BI54" s="3"/>
      <c r="BJ54" s="3"/>
      <c r="BK54" s="3"/>
      <c r="BL54" s="3"/>
      <c r="BM54" s="3"/>
      <c r="BN54" s="3"/>
      <c r="BO54" s="3"/>
      <c r="BP54" s="3"/>
      <c r="BQ54" s="3"/>
      <c r="BR54" s="3"/>
      <c r="BS54" s="3"/>
      <c r="BT54" s="3"/>
      <c r="BU54" s="3"/>
      <c r="BV54" s="3"/>
      <c r="BW54" s="3"/>
      <c r="BX54" s="3"/>
      <c r="BY54" s="3"/>
      <c r="BZ54" s="3"/>
      <c r="CA54" s="3"/>
    </row>
    <row r="55" spans="2:79" x14ac:dyDescent="0.25">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16"/>
      <c r="BB55" s="16"/>
      <c r="BC55" s="3"/>
      <c r="BD55" s="3"/>
      <c r="BE55" s="3"/>
      <c r="BF55" s="3"/>
      <c r="BG55" s="3"/>
      <c r="BH55" s="3"/>
      <c r="BI55" s="3"/>
      <c r="BJ55" s="3"/>
      <c r="BK55" s="3"/>
      <c r="BL55" s="3"/>
      <c r="BM55" s="3"/>
      <c r="BN55" s="3"/>
      <c r="BO55" s="3"/>
      <c r="BP55" s="3"/>
      <c r="BQ55" s="3"/>
      <c r="BR55" s="3"/>
      <c r="BS55" s="3"/>
      <c r="BT55" s="3"/>
      <c r="BU55" s="3"/>
      <c r="BV55" s="3"/>
      <c r="BW55" s="3"/>
      <c r="BX55" s="3"/>
      <c r="BY55" s="3"/>
      <c r="BZ55" s="3"/>
      <c r="CA55" s="3"/>
    </row>
    <row r="56" spans="2:79" x14ac:dyDescent="0.25">
      <c r="F56" s="25"/>
      <c r="K56" s="5" t="s">
        <v>1752</v>
      </c>
      <c r="L56" s="5"/>
      <c r="M56" s="5"/>
      <c r="N56" s="5"/>
      <c r="O56" s="5"/>
      <c r="P56" s="5"/>
      <c r="Q56" s="5"/>
      <c r="R56" s="5"/>
      <c r="S56" s="5"/>
      <c r="T56" s="5"/>
      <c r="U56" s="5"/>
      <c r="X56" s="3"/>
      <c r="Y56" s="3"/>
      <c r="Z56" s="3"/>
      <c r="AA56" s="3"/>
      <c r="AB56" s="3"/>
      <c r="AC56" s="3"/>
      <c r="AD56" s="3">
        <f>IF((SUM(AD$58:AD$307))=250,1,0)</f>
        <v>1</v>
      </c>
      <c r="AE56" s="3">
        <f>IF((SUM(AE$58:AE$307))=250,1,0)</f>
        <v>1</v>
      </c>
      <c r="AF56" s="3">
        <f t="shared" ref="AF56:AU56" si="6">IF((SUM(AF$58:AF$307))=250,1,0)</f>
        <v>1</v>
      </c>
      <c r="AG56" s="3">
        <f t="shared" si="6"/>
        <v>1</v>
      </c>
      <c r="AH56" s="3">
        <f t="shared" ca="1" si="6"/>
        <v>1</v>
      </c>
      <c r="AI56" s="3">
        <f>IF((SUM(AI$58:AI$307))=250,1,0)</f>
        <v>1</v>
      </c>
      <c r="AJ56" s="3">
        <f>IF((SUM(AJ$58:AJ$307))=250,1,0)</f>
        <v>1</v>
      </c>
      <c r="AK56" s="3">
        <f t="shared" si="6"/>
        <v>1</v>
      </c>
      <c r="AL56" s="3">
        <f t="shared" si="6"/>
        <v>0</v>
      </c>
      <c r="AM56" s="3">
        <f>IF((SUM(AM$58:AM$307))=250,1,0)</f>
        <v>1</v>
      </c>
      <c r="AN56" s="3">
        <f t="shared" si="6"/>
        <v>1</v>
      </c>
      <c r="AO56" s="3">
        <f>IF((SUM(AO$58:AO$307))=250,1,0)</f>
        <v>0</v>
      </c>
      <c r="AP56" s="3">
        <f t="shared" si="6"/>
        <v>1</v>
      </c>
      <c r="AQ56" s="3">
        <f>IF((SUM(AQ$58:AQ$307))=250,1,0)</f>
        <v>1</v>
      </c>
      <c r="AR56" s="3">
        <f t="shared" si="6"/>
        <v>0</v>
      </c>
      <c r="AS56" s="3">
        <f>IF((SUM(AS$58:AS$307))=250,1,0)</f>
        <v>1</v>
      </c>
      <c r="AT56" s="3">
        <f t="shared" si="6"/>
        <v>1</v>
      </c>
      <c r="AU56" s="3">
        <f t="shared" si="6"/>
        <v>1</v>
      </c>
      <c r="AV56" s="3">
        <f>IF((SUM(AV$58:AV$307))=250,1,0)</f>
        <v>1</v>
      </c>
      <c r="AW56" s="3"/>
      <c r="AX56" s="3"/>
      <c r="AY56" s="3">
        <f ca="1">COUNTIF(AD56:AT56,0)</f>
        <v>3</v>
      </c>
      <c r="AZ56" s="3" t="s">
        <v>1753</v>
      </c>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row>
    <row r="57" spans="2:79" ht="60" customHeight="1" x14ac:dyDescent="0.25">
      <c r="B57" s="104" t="s">
        <v>1754</v>
      </c>
      <c r="C57" s="104" t="s">
        <v>1755</v>
      </c>
      <c r="D57" s="104" t="s">
        <v>1756</v>
      </c>
      <c r="E57" s="104" t="s">
        <v>1587</v>
      </c>
      <c r="F57" s="104" t="s">
        <v>1757</v>
      </c>
      <c r="G57" s="104" t="s">
        <v>1758</v>
      </c>
      <c r="H57" s="222" t="s">
        <v>1759</v>
      </c>
      <c r="I57" s="222" t="s">
        <v>1760</v>
      </c>
      <c r="J57" s="222" t="s">
        <v>1589</v>
      </c>
      <c r="K57" s="104" t="s">
        <v>1648</v>
      </c>
      <c r="L57" s="104" t="s">
        <v>1761</v>
      </c>
      <c r="M57" s="104" t="s">
        <v>1649</v>
      </c>
      <c r="N57" s="111" t="s">
        <v>1762</v>
      </c>
      <c r="O57" s="111" t="s">
        <v>1763</v>
      </c>
      <c r="P57" s="104" t="s">
        <v>1650</v>
      </c>
      <c r="Q57" s="104" t="s">
        <v>1651</v>
      </c>
      <c r="R57" s="104" t="s">
        <v>1764</v>
      </c>
      <c r="S57" s="111" t="s">
        <v>1765</v>
      </c>
      <c r="T57" s="111" t="s">
        <v>1766</v>
      </c>
      <c r="U57" s="104" t="s">
        <v>1767</v>
      </c>
      <c r="X57" s="15" t="s">
        <v>1768</v>
      </c>
      <c r="Y57" s="15" t="s">
        <v>1769</v>
      </c>
      <c r="Z57" s="15" t="s">
        <v>1770</v>
      </c>
      <c r="AA57" s="15" t="s">
        <v>1771</v>
      </c>
      <c r="AB57" s="15" t="s">
        <v>1772</v>
      </c>
      <c r="AC57" s="15" t="s">
        <v>1773</v>
      </c>
      <c r="AD57" s="15" t="s">
        <v>1747</v>
      </c>
      <c r="AE57" s="15"/>
      <c r="AF57" s="15"/>
      <c r="AG57" s="15"/>
      <c r="AH57" s="15"/>
      <c r="AI57" s="15"/>
      <c r="AJ57" s="15"/>
      <c r="AK57" s="15"/>
      <c r="AL57" s="15"/>
      <c r="AM57" s="15"/>
      <c r="AN57" s="15"/>
      <c r="AO57" s="15"/>
      <c r="AP57" s="15"/>
      <c r="AQ57" s="15"/>
      <c r="AR57" s="15"/>
      <c r="AS57" s="15"/>
      <c r="AT57" s="15"/>
      <c r="AU57" s="15"/>
      <c r="AV57" s="15"/>
      <c r="AW57" s="15"/>
      <c r="AX57" s="15" t="s">
        <v>1774</v>
      </c>
      <c r="AY57" s="15" t="s">
        <v>1775</v>
      </c>
      <c r="AZ57" s="15"/>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row>
    <row r="58" spans="2:79" ht="45" customHeight="1" x14ac:dyDescent="0.25">
      <c r="B58" s="74">
        <v>1</v>
      </c>
      <c r="C58" s="74" t="s">
        <v>2142</v>
      </c>
      <c r="D58" s="74" t="s">
        <v>2165</v>
      </c>
      <c r="E58" s="74" t="s">
        <v>1621</v>
      </c>
      <c r="F58" s="155" t="s">
        <v>1626</v>
      </c>
      <c r="G58" s="155" t="s">
        <v>2165</v>
      </c>
      <c r="H58" s="155">
        <v>0</v>
      </c>
      <c r="I58" s="155">
        <v>0</v>
      </c>
      <c r="J58" s="281" t="str">
        <f>IFERROR(VLOOKUP($E58&amp;$F58,units!$A:$D,4,0),"")</f>
        <v>Number of beds/Placements</v>
      </c>
      <c r="K58" s="74" t="s">
        <v>1717</v>
      </c>
      <c r="L58" s="155"/>
      <c r="M58" s="74" t="s">
        <v>65</v>
      </c>
      <c r="N58" s="159"/>
      <c r="O58" s="160" t="str">
        <f>IF(M58=$BD$8,1-N58,"")</f>
        <v/>
      </c>
      <c r="P58" s="74" t="s">
        <v>1723</v>
      </c>
      <c r="Q58" s="74" t="s">
        <v>410</v>
      </c>
      <c r="R58" s="74" t="s">
        <v>1692</v>
      </c>
      <c r="S58" s="152">
        <v>2718395</v>
      </c>
      <c r="T58" s="152">
        <f>S58</f>
        <v>2718395</v>
      </c>
      <c r="U58" s="239">
        <v>7.6999999999999999E-2</v>
      </c>
      <c r="X58" s="16" t="str">
        <f>IF((INDEX($BB$6:$BB$23,MATCH($E58,$BA$6:$BA$23,0),1))="",#N/A,(INDEX($BB$6:$BB$23,MATCH($E58,$BA$6:$BA$23,0),1)))</f>
        <v>a16_Residential Placements</v>
      </c>
      <c r="Y58" s="16">
        <f ca="1">(IFERROR(COUNTIF(OFFSET($BH$4,2,MATCH($X58,$BH$4:$BV$4,0)-1,INDEX($BH$3:$BV$3,1,MATCH($X58,$BH$4:$BV$4,0))-1,1),$F58),0))</f>
        <v>1</v>
      </c>
      <c r="Z58" s="16" t="str">
        <f>IF(M58=$BD$6,S58,(IF(M58=$BD$8,S58*N58,"")))</f>
        <v/>
      </c>
      <c r="AA58" s="16" t="str">
        <f>IF(M58=$BD$6,T58,(IF(M58=$BD$8,T58*N58,"")))</f>
        <v/>
      </c>
      <c r="AB58" s="16">
        <f t="shared" ref="AB58:AB121" si="7">IF(OR(K58="",K58=$BC$5),0,(COUNTIF($BC$7:$BC$12,K58)))</f>
        <v>1</v>
      </c>
      <c r="AC58" s="16">
        <f>IF(OR(K58="",K58=$BC$5),0,(COUNTIF($BC$7:$BC$12,K58)))</f>
        <v>1</v>
      </c>
      <c r="AD58" s="16">
        <f>IF(B58="",0,1)</f>
        <v>1</v>
      </c>
      <c r="AE58" s="16">
        <f t="shared" ref="AE58:AE121" si="8">IF(B58="",1,(IF(C58="",0,1)))</f>
        <v>1</v>
      </c>
      <c r="AF58" s="16">
        <f t="shared" ref="AF58:AF121" si="9">IF(B58="",1,(IF(D58="",0,1)))</f>
        <v>1</v>
      </c>
      <c r="AG58" s="16">
        <f>IF(B58="",1,(IF(E58=$BA$5,0,(COUNTIF($BA$6:$BA$24,$E58)))))</f>
        <v>1</v>
      </c>
      <c r="AH58" s="16">
        <f ca="1">IF((COUNTIF($BH$4:$BU$4,X58))=0,1,(IF(OR(F58="",F58=$BA$5,$Y58=0),0,1)))</f>
        <v>1</v>
      </c>
      <c r="AI58" s="16">
        <f>IF(B58="",1,IF(F58="Other",IF(G58="",0,1),1))</f>
        <v>1</v>
      </c>
      <c r="AJ58" s="16">
        <f>IF(OR($B58="",J58=""),1,(IF(H58="",0,1)))</f>
        <v>1</v>
      </c>
      <c r="AK58" s="16">
        <f>IF(OR($B58="",J58=""),1,(IF(I58="",0,1)))</f>
        <v>1</v>
      </c>
      <c r="AL58" s="16">
        <f t="shared" ref="AL58:AL121" si="10">IF($B58="",1,(IF(OR(J58=$BG$6,J58=$BG$7),1,0)))</f>
        <v>0</v>
      </c>
      <c r="AM58" s="16">
        <f>IF($B58="",1,IF(K58=$BC$5,0,IF(COUNTIF($BC$6:$BC$12,K58)&gt;0,1,0)))</f>
        <v>1</v>
      </c>
      <c r="AN58" s="16">
        <f>IF(OR(K58=$BC$12),(IF(L58="",0,1)),1)</f>
        <v>1</v>
      </c>
      <c r="AO58" s="16">
        <f>IF($B58="",1,(IF(OR(L58=$BD$6,L58=$BD$7,L58=$BD$8),1,0)))</f>
        <v>0</v>
      </c>
      <c r="AP58" s="16">
        <f>IF(OR(M58="",M58=$BD$5,M58=$BD$6,M58=$BD$7),1,IF(N58="",0,1))</f>
        <v>1</v>
      </c>
      <c r="AQ58" s="16">
        <f>IF($B58="",1,IF(P58=$BE$5,0,IF(COUNTIF($BE$6:$BE$12,P58)&gt;0,1,0)))</f>
        <v>1</v>
      </c>
      <c r="AR58" s="16">
        <f>IF($B58="",1,IF(Q58=$BF$5,0,IF(COUNTIF($BF$6:$BF$10,Q58)&gt;0,1,0)))</f>
        <v>1</v>
      </c>
      <c r="AS58" s="16">
        <f>IF($B58="",1,(IF(OR(R58=$BG$6,R58=$BG$7),1,0)))</f>
        <v>1</v>
      </c>
      <c r="AT58" s="16">
        <f>IF($B58="",1,(IF(S58="",0,1)))</f>
        <v>1</v>
      </c>
      <c r="AU58" s="16">
        <f>IF($B58="",1,(IF(T58="",0,1)))</f>
        <v>1</v>
      </c>
      <c r="AV58" s="16">
        <f>IF($B58="",1,(IF(U58="",0,1)))</f>
        <v>1</v>
      </c>
      <c r="AW58" s="16"/>
      <c r="AX58" s="16">
        <f t="array" aca="1" ref="AX58" ca="1">SUM(IF(ISERROR(AD58:AT58),1))</f>
        <v>0</v>
      </c>
      <c r="AY58" s="16">
        <f t="shared" ref="AY58:AY121" ca="1" si="11">IF(COUNTIF(AD58:AT58,0)&gt;0,ROW(A58),"")</f>
        <v>58</v>
      </c>
      <c r="AZ58" s="16"/>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row>
    <row r="59" spans="2:79" ht="45" customHeight="1" x14ac:dyDescent="0.25">
      <c r="B59" s="75">
        <v>2</v>
      </c>
      <c r="C59" s="75" t="s">
        <v>2143</v>
      </c>
      <c r="D59" s="75" t="s">
        <v>2166</v>
      </c>
      <c r="E59" s="75" t="s">
        <v>1596</v>
      </c>
      <c r="F59" s="156" t="s">
        <v>1597</v>
      </c>
      <c r="G59" s="156" t="s">
        <v>2166</v>
      </c>
      <c r="H59" s="156">
        <v>0</v>
      </c>
      <c r="I59" s="156">
        <v>0</v>
      </c>
      <c r="J59" s="282" t="str">
        <f>IFERROR(VLOOKUP($E59&amp;$F59,units!$A:$D,4,0),"")</f>
        <v>Hours of care</v>
      </c>
      <c r="K59" s="75" t="s">
        <v>1717</v>
      </c>
      <c r="L59" s="156"/>
      <c r="M59" s="75" t="s">
        <v>65</v>
      </c>
      <c r="N59" s="161"/>
      <c r="O59" s="162" t="str">
        <f t="shared" ref="O59:O121" si="12">IF(M59=$BD$8,1-N59,"")</f>
        <v/>
      </c>
      <c r="P59" s="75" t="s">
        <v>1723</v>
      </c>
      <c r="Q59" s="75" t="s">
        <v>410</v>
      </c>
      <c r="R59" s="75" t="s">
        <v>1692</v>
      </c>
      <c r="S59" s="153">
        <v>865017</v>
      </c>
      <c r="T59" s="153">
        <f t="shared" ref="T59:T61" si="13">S59</f>
        <v>865017</v>
      </c>
      <c r="U59" s="240">
        <v>0.1</v>
      </c>
      <c r="X59" s="16" t="str">
        <f t="shared" ref="X59:X122" si="14">IF((INDEX($BB$6:$BB$22,MATCH($E59,$BA$6:$BA$22,0),1))="",#N/A,(INDEX($BB$6:$BB$22,MATCH($E59,$BA$6:$BA$22,0),1)))</f>
        <v>a8_Home Care or Domiciliary Care</v>
      </c>
      <c r="Y59" s="16">
        <f t="shared" ref="Y59:Y122" ca="1" si="15">(IFERROR(COUNTIF(OFFSET($BH$4,2,MATCH($X59,$BH$4:$BV$4,0)-1,INDEX($BH$3:$BV$3,1,MATCH($X59,$BH$4:$BV$4,0))-1,1),$F59),0))</f>
        <v>1</v>
      </c>
      <c r="Z59" s="16" t="str">
        <f t="shared" ref="Z59:Z121" si="16">IF(M59=$BD$6,S59,(IF(M59=$BD$8,S59*N59,"")))</f>
        <v/>
      </c>
      <c r="AA59" s="16" t="str">
        <f t="shared" ref="AA59:AA122" si="17">IF(M59=$BD$6,T59,(IF(M59=$BD$8,T59*N59,"")))</f>
        <v/>
      </c>
      <c r="AB59" s="16">
        <f t="shared" si="7"/>
        <v>1</v>
      </c>
      <c r="AC59" s="16">
        <f t="shared" ref="AC59:AC122" si="18">IF(OR(K59="",K59=$BC$5),0,(COUNTIF($BC$7:$BC$12,K59)))</f>
        <v>1</v>
      </c>
      <c r="AD59" s="16">
        <f t="shared" ref="AD59:AD90" si="19">IF(C59="",1,(IF(B59="",0,1)))</f>
        <v>1</v>
      </c>
      <c r="AE59" s="16">
        <f t="shared" si="8"/>
        <v>1</v>
      </c>
      <c r="AF59" s="16">
        <f t="shared" si="9"/>
        <v>1</v>
      </c>
      <c r="AG59" s="16">
        <f t="shared" ref="AG59:AG122" si="20">IF(B59="",1,(IF(E59=$BA$5,0,(COUNTIF($BA$6:$BA$24,$E59)))))</f>
        <v>1</v>
      </c>
      <c r="AH59" s="16">
        <f t="shared" ref="AH59:AH121" ca="1" si="21">IF((COUNTIF($BH$4:$BU$4,X59))=0,1,(IF(OR(F59="",F59=$BA$5,$Y59=0),0,1)))</f>
        <v>1</v>
      </c>
      <c r="AI59" s="16">
        <f t="shared" ref="AI59:AI122" si="22">IF(B59="",1,IF(F59="Other",IF(G59="",0,1),1))</f>
        <v>1</v>
      </c>
      <c r="AJ59" s="16">
        <f t="shared" ref="AJ59:AJ122" si="23">IF(OR($B59="",J59=""),1,(IF(H59="",0,1)))</f>
        <v>1</v>
      </c>
      <c r="AK59" s="16">
        <f t="shared" ref="AK59:AK122" si="24">IF(OR($B59="",J59=""),1,(IF(I59="",0,1)))</f>
        <v>1</v>
      </c>
      <c r="AL59" s="16">
        <f t="shared" si="10"/>
        <v>0</v>
      </c>
      <c r="AM59" s="16">
        <f t="shared" ref="AM59:AM121" si="25">IF($B59="",1,IF(K59=$BC$5,0,IF(COUNTIF($BC$6:$BC$12,K59)&gt;0,1,0)))</f>
        <v>1</v>
      </c>
      <c r="AN59" s="16">
        <f t="shared" ref="AN59:AN121" si="26">IF(OR(K59=$BC$12),(IF(L59="",0,1)),1)</f>
        <v>1</v>
      </c>
      <c r="AO59" s="16">
        <f t="shared" ref="AO59:AO121" si="27">IF($B59="",1,(IF(OR(M59=$BD$6,M59=$BD$7,M59=$BD$8),1,0)))</f>
        <v>1</v>
      </c>
      <c r="AP59" s="16">
        <f t="shared" ref="AP59:AP121" si="28">IF(OR(M59="",M59=$BD$5,M59=$BD$6,M59=$BD$7),1,IF(N59="",0,1))</f>
        <v>1</v>
      </c>
      <c r="AQ59" s="16">
        <f t="shared" ref="AQ59:AQ121" si="29">IF($B59="",1,IF(P59=$BE$5,0,IF(COUNTIF($BE$6:$BE$12,P59)&gt;0,1,0)))</f>
        <v>1</v>
      </c>
      <c r="AR59" s="16">
        <f t="shared" ref="AR59:AR121" si="30">IF($B59="",1,IF(Q59=$BF$5,0,IF(COUNTIF($BF$6:$BF$10,Q59)&gt;0,1,0)))</f>
        <v>1</v>
      </c>
      <c r="AS59" s="16">
        <f t="shared" ref="AS59:AS121" si="31">IF($B59="",1,(IF(OR(R59=$BG$6,R59=$BG$7),1,0)))</f>
        <v>1</v>
      </c>
      <c r="AT59" s="16">
        <f t="shared" ref="AT59:AT122" si="32">IF($B59="",1,(IF(S59="",0,1)))</f>
        <v>1</v>
      </c>
      <c r="AU59" s="16">
        <f t="shared" ref="AU59:AU122" si="33">IF($B59="",1,(IF(T59="",0,1)))</f>
        <v>1</v>
      </c>
      <c r="AV59" s="16">
        <f t="shared" ref="AV59:AV122" si="34">IF($B59="",1,(IF(U59="",0,1)))</f>
        <v>1</v>
      </c>
      <c r="AW59" s="16"/>
      <c r="AX59" s="16">
        <f t="array" aca="1" ref="AX59" ca="1">SUM(IF(ISERROR(AD59:AT59),1))</f>
        <v>0</v>
      </c>
      <c r="AY59" s="16">
        <f t="shared" ca="1" si="11"/>
        <v>59</v>
      </c>
      <c r="AZ59" s="16"/>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row>
    <row r="60" spans="2:79" ht="90" x14ac:dyDescent="0.25">
      <c r="B60" s="75">
        <v>3</v>
      </c>
      <c r="C60" s="75" t="s">
        <v>2144</v>
      </c>
      <c r="D60" s="75" t="s">
        <v>2167</v>
      </c>
      <c r="E60" s="75" t="s">
        <v>1707</v>
      </c>
      <c r="F60" s="156" t="s">
        <v>1595</v>
      </c>
      <c r="G60" s="156" t="s">
        <v>2167</v>
      </c>
      <c r="H60" s="156"/>
      <c r="I60" s="156"/>
      <c r="J60" s="282" t="str">
        <f>IFERROR(VLOOKUP($E60&amp;$F60,units!$A:$D,4,0),"")</f>
        <v/>
      </c>
      <c r="K60" s="75" t="s">
        <v>1717</v>
      </c>
      <c r="L60" s="156"/>
      <c r="M60" s="75" t="s">
        <v>65</v>
      </c>
      <c r="N60" s="161"/>
      <c r="O60" s="162" t="str">
        <f t="shared" si="12"/>
        <v/>
      </c>
      <c r="P60" s="75" t="s">
        <v>1723</v>
      </c>
      <c r="Q60" s="75" t="s">
        <v>410</v>
      </c>
      <c r="R60" s="75" t="s">
        <v>1692</v>
      </c>
      <c r="S60" s="153">
        <v>4037099</v>
      </c>
      <c r="T60" s="153">
        <f t="shared" si="13"/>
        <v>4037099</v>
      </c>
      <c r="U60" s="240">
        <v>0.11</v>
      </c>
      <c r="X60" s="16" t="str">
        <f t="shared" si="14"/>
        <v>a4_Community Based Schemes</v>
      </c>
      <c r="Y60" s="16">
        <f t="shared" ca="1" si="15"/>
        <v>1</v>
      </c>
      <c r="Z60" s="16" t="str">
        <f t="shared" si="16"/>
        <v/>
      </c>
      <c r="AA60" s="16" t="str">
        <f t="shared" si="17"/>
        <v/>
      </c>
      <c r="AB60" s="16">
        <f t="shared" si="7"/>
        <v>1</v>
      </c>
      <c r="AC60" s="16">
        <f t="shared" si="18"/>
        <v>1</v>
      </c>
      <c r="AD60" s="16">
        <f t="shared" si="19"/>
        <v>1</v>
      </c>
      <c r="AE60" s="16">
        <f t="shared" si="8"/>
        <v>1</v>
      </c>
      <c r="AF60" s="16">
        <f t="shared" si="9"/>
        <v>1</v>
      </c>
      <c r="AG60" s="16">
        <f t="shared" si="20"/>
        <v>1</v>
      </c>
      <c r="AH60" s="16">
        <f t="shared" ca="1" si="21"/>
        <v>1</v>
      </c>
      <c r="AI60" s="16">
        <f t="shared" si="22"/>
        <v>1</v>
      </c>
      <c r="AJ60" s="16">
        <f t="shared" si="23"/>
        <v>1</v>
      </c>
      <c r="AK60" s="16">
        <f t="shared" si="24"/>
        <v>1</v>
      </c>
      <c r="AL60" s="16">
        <f t="shared" si="10"/>
        <v>0</v>
      </c>
      <c r="AM60" s="16">
        <f t="shared" si="25"/>
        <v>1</v>
      </c>
      <c r="AN60" s="16">
        <f t="shared" si="26"/>
        <v>1</v>
      </c>
      <c r="AO60" s="16">
        <f t="shared" si="27"/>
        <v>1</v>
      </c>
      <c r="AP60" s="16">
        <f t="shared" si="28"/>
        <v>1</v>
      </c>
      <c r="AQ60" s="16">
        <f t="shared" si="29"/>
        <v>1</v>
      </c>
      <c r="AR60" s="16">
        <f t="shared" si="30"/>
        <v>1</v>
      </c>
      <c r="AS60" s="16">
        <f t="shared" si="31"/>
        <v>1</v>
      </c>
      <c r="AT60" s="16">
        <f t="shared" si="32"/>
        <v>1</v>
      </c>
      <c r="AU60" s="16">
        <f t="shared" si="33"/>
        <v>1</v>
      </c>
      <c r="AV60" s="16">
        <f t="shared" si="34"/>
        <v>1</v>
      </c>
      <c r="AW60" s="16"/>
      <c r="AX60" s="16">
        <f t="array" aca="1" ref="AX60" ca="1">SUM(IF(ISERROR(AD60:AT60),1))</f>
        <v>0</v>
      </c>
      <c r="AY60" s="16">
        <f t="shared" ca="1" si="11"/>
        <v>60</v>
      </c>
      <c r="AZ60" s="16"/>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row>
    <row r="61" spans="2:79" ht="75" x14ac:dyDescent="0.25">
      <c r="B61" s="75">
        <v>4</v>
      </c>
      <c r="C61" s="75" t="s">
        <v>2145</v>
      </c>
      <c r="D61" s="75" t="s">
        <v>2168</v>
      </c>
      <c r="E61" s="75" t="s">
        <v>1707</v>
      </c>
      <c r="F61" s="156" t="s">
        <v>1595</v>
      </c>
      <c r="G61" s="156" t="s">
        <v>2168</v>
      </c>
      <c r="H61" s="156"/>
      <c r="I61" s="156"/>
      <c r="J61" s="282" t="str">
        <f>IFERROR(VLOOKUP($E61&amp;$F61,units!$A:$D,4,0),"")</f>
        <v/>
      </c>
      <c r="K61" s="75" t="s">
        <v>1717</v>
      </c>
      <c r="L61" s="156"/>
      <c r="M61" s="75" t="s">
        <v>65</v>
      </c>
      <c r="N61" s="161"/>
      <c r="O61" s="162" t="str">
        <f t="shared" si="12"/>
        <v/>
      </c>
      <c r="P61" s="75" t="s">
        <v>1723</v>
      </c>
      <c r="Q61" s="75" t="s">
        <v>410</v>
      </c>
      <c r="R61" s="75" t="s">
        <v>1692</v>
      </c>
      <c r="S61" s="153">
        <v>1958003</v>
      </c>
      <c r="T61" s="153">
        <f t="shared" si="13"/>
        <v>1958003</v>
      </c>
      <c r="U61" s="240">
        <v>0.06</v>
      </c>
      <c r="X61" s="16" t="str">
        <f t="shared" si="14"/>
        <v>a4_Community Based Schemes</v>
      </c>
      <c r="Y61" s="16">
        <f t="shared" ca="1" si="15"/>
        <v>1</v>
      </c>
      <c r="Z61" s="16" t="str">
        <f t="shared" si="16"/>
        <v/>
      </c>
      <c r="AA61" s="16" t="str">
        <f t="shared" si="17"/>
        <v/>
      </c>
      <c r="AB61" s="16">
        <f t="shared" si="7"/>
        <v>1</v>
      </c>
      <c r="AC61" s="16">
        <f t="shared" si="18"/>
        <v>1</v>
      </c>
      <c r="AD61" s="16">
        <f t="shared" si="19"/>
        <v>1</v>
      </c>
      <c r="AE61" s="16">
        <f t="shared" si="8"/>
        <v>1</v>
      </c>
      <c r="AF61" s="16">
        <f t="shared" si="9"/>
        <v>1</v>
      </c>
      <c r="AG61" s="16">
        <f t="shared" si="20"/>
        <v>1</v>
      </c>
      <c r="AH61" s="16">
        <f t="shared" ca="1" si="21"/>
        <v>1</v>
      </c>
      <c r="AI61" s="16">
        <f t="shared" si="22"/>
        <v>1</v>
      </c>
      <c r="AJ61" s="16">
        <f t="shared" si="23"/>
        <v>1</v>
      </c>
      <c r="AK61" s="16">
        <f t="shared" si="24"/>
        <v>1</v>
      </c>
      <c r="AL61" s="16">
        <f t="shared" si="10"/>
        <v>0</v>
      </c>
      <c r="AM61" s="16">
        <f t="shared" si="25"/>
        <v>1</v>
      </c>
      <c r="AN61" s="16">
        <f t="shared" si="26"/>
        <v>1</v>
      </c>
      <c r="AO61" s="16">
        <f t="shared" si="27"/>
        <v>1</v>
      </c>
      <c r="AP61" s="16">
        <f t="shared" si="28"/>
        <v>1</v>
      </c>
      <c r="AQ61" s="16">
        <f t="shared" si="29"/>
        <v>1</v>
      </c>
      <c r="AR61" s="16">
        <f t="shared" si="30"/>
        <v>1</v>
      </c>
      <c r="AS61" s="16">
        <f t="shared" si="31"/>
        <v>1</v>
      </c>
      <c r="AT61" s="16">
        <f t="shared" si="32"/>
        <v>1</v>
      </c>
      <c r="AU61" s="16">
        <f t="shared" si="33"/>
        <v>1</v>
      </c>
      <c r="AV61" s="16">
        <f t="shared" si="34"/>
        <v>1</v>
      </c>
      <c r="AW61" s="16"/>
      <c r="AX61" s="16">
        <f t="array" aca="1" ref="AX61" ca="1">SUM(IF(ISERROR(AD61:AT61),1))</f>
        <v>0</v>
      </c>
      <c r="AY61" s="16">
        <f t="shared" ca="1" si="11"/>
        <v>61</v>
      </c>
      <c r="AZ61" s="16"/>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row>
    <row r="62" spans="2:79" ht="45" customHeight="1" x14ac:dyDescent="0.25">
      <c r="B62" s="75">
        <v>5</v>
      </c>
      <c r="C62" s="75" t="s">
        <v>2146</v>
      </c>
      <c r="D62" s="75" t="s">
        <v>2169</v>
      </c>
      <c r="E62" s="75" t="s">
        <v>1707</v>
      </c>
      <c r="F62" s="156" t="s">
        <v>1693</v>
      </c>
      <c r="G62" s="156"/>
      <c r="H62" s="156"/>
      <c r="I62" s="156"/>
      <c r="J62" s="282" t="str">
        <f>IFERROR(VLOOKUP($E62&amp;$F62,units!$A:$D,4,0),"")</f>
        <v/>
      </c>
      <c r="K62" s="75" t="s">
        <v>1717</v>
      </c>
      <c r="L62" s="156"/>
      <c r="M62" s="75" t="s">
        <v>65</v>
      </c>
      <c r="N62" s="161"/>
      <c r="O62" s="162" t="str">
        <f t="shared" si="12"/>
        <v/>
      </c>
      <c r="P62" s="75" t="s">
        <v>1712</v>
      </c>
      <c r="Q62" s="75" t="s">
        <v>409</v>
      </c>
      <c r="R62" s="75" t="s">
        <v>1692</v>
      </c>
      <c r="S62" s="153">
        <v>9626722</v>
      </c>
      <c r="T62" s="153">
        <v>10171593</v>
      </c>
      <c r="U62" s="240">
        <v>1</v>
      </c>
      <c r="X62" s="16" t="str">
        <f t="shared" si="14"/>
        <v>a4_Community Based Schemes</v>
      </c>
      <c r="Y62" s="16">
        <f t="shared" ca="1" si="15"/>
        <v>1</v>
      </c>
      <c r="Z62" s="16" t="str">
        <f t="shared" si="16"/>
        <v/>
      </c>
      <c r="AA62" s="16" t="str">
        <f t="shared" si="17"/>
        <v/>
      </c>
      <c r="AB62" s="16">
        <f t="shared" si="7"/>
        <v>1</v>
      </c>
      <c r="AC62" s="16">
        <f t="shared" si="18"/>
        <v>1</v>
      </c>
      <c r="AD62" s="16">
        <f t="shared" si="19"/>
        <v>1</v>
      </c>
      <c r="AE62" s="16">
        <f t="shared" si="8"/>
        <v>1</v>
      </c>
      <c r="AF62" s="16">
        <f t="shared" si="9"/>
        <v>1</v>
      </c>
      <c r="AG62" s="16">
        <f t="shared" si="20"/>
        <v>1</v>
      </c>
      <c r="AH62" s="16">
        <f t="shared" ca="1" si="21"/>
        <v>1</v>
      </c>
      <c r="AI62" s="16">
        <f t="shared" si="22"/>
        <v>1</v>
      </c>
      <c r="AJ62" s="16">
        <f t="shared" si="23"/>
        <v>1</v>
      </c>
      <c r="AK62" s="16">
        <f t="shared" si="24"/>
        <v>1</v>
      </c>
      <c r="AL62" s="16">
        <f t="shared" si="10"/>
        <v>0</v>
      </c>
      <c r="AM62" s="16">
        <f t="shared" si="25"/>
        <v>1</v>
      </c>
      <c r="AN62" s="16">
        <f t="shared" si="26"/>
        <v>1</v>
      </c>
      <c r="AO62" s="16">
        <f t="shared" si="27"/>
        <v>1</v>
      </c>
      <c r="AP62" s="16">
        <f t="shared" si="28"/>
        <v>1</v>
      </c>
      <c r="AQ62" s="16">
        <f t="shared" si="29"/>
        <v>1</v>
      </c>
      <c r="AR62" s="16">
        <f t="shared" si="30"/>
        <v>1</v>
      </c>
      <c r="AS62" s="16">
        <f t="shared" si="31"/>
        <v>1</v>
      </c>
      <c r="AT62" s="16">
        <f t="shared" si="32"/>
        <v>1</v>
      </c>
      <c r="AU62" s="16">
        <f t="shared" si="33"/>
        <v>1</v>
      </c>
      <c r="AV62" s="16">
        <f t="shared" si="34"/>
        <v>1</v>
      </c>
      <c r="AW62" s="16"/>
      <c r="AX62" s="16">
        <f t="array" aca="1" ref="AX62" ca="1">SUM(IF(ISERROR(AD62:AT62),1))</f>
        <v>0</v>
      </c>
      <c r="AY62" s="16">
        <f t="shared" ca="1" si="11"/>
        <v>62</v>
      </c>
      <c r="AZ62" s="16"/>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row>
    <row r="63" spans="2:79" ht="45" customHeight="1" x14ac:dyDescent="0.25">
      <c r="B63" s="75">
        <v>6</v>
      </c>
      <c r="C63" s="75" t="s">
        <v>2147</v>
      </c>
      <c r="D63" s="75" t="s">
        <v>2170</v>
      </c>
      <c r="E63" s="75" t="s">
        <v>1611</v>
      </c>
      <c r="F63" s="156" t="s">
        <v>1615</v>
      </c>
      <c r="G63" s="156"/>
      <c r="H63" s="156">
        <v>400</v>
      </c>
      <c r="I63" s="156">
        <v>400</v>
      </c>
      <c r="J63" s="282" t="str">
        <f>IFERROR(VLOOKUP($E63&amp;$F63,units!$A:$D,4,0),"")</f>
        <v>Packages</v>
      </c>
      <c r="K63" s="75" t="s">
        <v>1717</v>
      </c>
      <c r="L63" s="156"/>
      <c r="M63" s="75" t="s">
        <v>65</v>
      </c>
      <c r="N63" s="161"/>
      <c r="O63" s="162" t="str">
        <f t="shared" si="12"/>
        <v/>
      </c>
      <c r="P63" s="75" t="s">
        <v>1712</v>
      </c>
      <c r="Q63" s="75" t="s">
        <v>409</v>
      </c>
      <c r="R63" s="75" t="s">
        <v>1692</v>
      </c>
      <c r="S63" s="153">
        <v>963456</v>
      </c>
      <c r="T63" s="153">
        <v>1017988</v>
      </c>
      <c r="U63" s="240">
        <v>1</v>
      </c>
      <c r="X63" s="16" t="str">
        <f t="shared" si="14"/>
        <v>a12_Home-based intermediate care services</v>
      </c>
      <c r="Y63" s="16">
        <f t="shared" ca="1" si="15"/>
        <v>1</v>
      </c>
      <c r="Z63" s="16" t="str">
        <f t="shared" si="16"/>
        <v/>
      </c>
      <c r="AA63" s="16" t="str">
        <f t="shared" si="17"/>
        <v/>
      </c>
      <c r="AB63" s="16">
        <f t="shared" si="7"/>
        <v>1</v>
      </c>
      <c r="AC63" s="16">
        <f t="shared" si="18"/>
        <v>1</v>
      </c>
      <c r="AD63" s="16">
        <f t="shared" si="19"/>
        <v>1</v>
      </c>
      <c r="AE63" s="16">
        <f t="shared" si="8"/>
        <v>1</v>
      </c>
      <c r="AF63" s="16">
        <f t="shared" si="9"/>
        <v>1</v>
      </c>
      <c r="AG63" s="16">
        <f t="shared" si="20"/>
        <v>1</v>
      </c>
      <c r="AH63" s="16">
        <f t="shared" ca="1" si="21"/>
        <v>1</v>
      </c>
      <c r="AI63" s="16">
        <f t="shared" si="22"/>
        <v>1</v>
      </c>
      <c r="AJ63" s="16">
        <f t="shared" si="23"/>
        <v>1</v>
      </c>
      <c r="AK63" s="16">
        <f t="shared" si="24"/>
        <v>1</v>
      </c>
      <c r="AL63" s="16">
        <f t="shared" si="10"/>
        <v>0</v>
      </c>
      <c r="AM63" s="16">
        <f t="shared" si="25"/>
        <v>1</v>
      </c>
      <c r="AN63" s="16">
        <f t="shared" si="26"/>
        <v>1</v>
      </c>
      <c r="AO63" s="16">
        <f t="shared" si="27"/>
        <v>1</v>
      </c>
      <c r="AP63" s="16">
        <f t="shared" si="28"/>
        <v>1</v>
      </c>
      <c r="AQ63" s="16">
        <f t="shared" si="29"/>
        <v>1</v>
      </c>
      <c r="AR63" s="16">
        <f t="shared" si="30"/>
        <v>1</v>
      </c>
      <c r="AS63" s="16">
        <f t="shared" si="31"/>
        <v>1</v>
      </c>
      <c r="AT63" s="16">
        <f t="shared" si="32"/>
        <v>1</v>
      </c>
      <c r="AU63" s="16">
        <f t="shared" si="33"/>
        <v>1</v>
      </c>
      <c r="AV63" s="16">
        <f t="shared" si="34"/>
        <v>1</v>
      </c>
      <c r="AW63" s="16"/>
      <c r="AX63" s="16">
        <f t="array" aca="1" ref="AX63" ca="1">SUM(IF(ISERROR(AD63:AT63),1))</f>
        <v>0</v>
      </c>
      <c r="AY63" s="16">
        <f t="shared" ca="1" si="11"/>
        <v>63</v>
      </c>
      <c r="AZ63" s="16"/>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row>
    <row r="64" spans="2:79" ht="45" customHeight="1" x14ac:dyDescent="0.25">
      <c r="B64" s="75">
        <v>7</v>
      </c>
      <c r="C64" s="75" t="s">
        <v>2148</v>
      </c>
      <c r="D64" s="75" t="s">
        <v>2171</v>
      </c>
      <c r="E64" s="75" t="s">
        <v>1735</v>
      </c>
      <c r="F64" s="156" t="s">
        <v>1595</v>
      </c>
      <c r="G64" s="156" t="s">
        <v>2182</v>
      </c>
      <c r="H64" s="156"/>
      <c r="I64" s="156"/>
      <c r="J64" s="282" t="str">
        <f>IFERROR(VLOOKUP($E64&amp;$F64,units!$A:$D,4,0),"")</f>
        <v/>
      </c>
      <c r="K64" s="75" t="s">
        <v>1717</v>
      </c>
      <c r="L64" s="156"/>
      <c r="M64" s="75" t="s">
        <v>65</v>
      </c>
      <c r="N64" s="161"/>
      <c r="O64" s="162" t="str">
        <f t="shared" si="12"/>
        <v/>
      </c>
      <c r="P64" s="75" t="s">
        <v>1712</v>
      </c>
      <c r="Q64" s="75" t="s">
        <v>409</v>
      </c>
      <c r="R64" s="75" t="s">
        <v>1692</v>
      </c>
      <c r="S64" s="153">
        <v>40355</v>
      </c>
      <c r="T64" s="153">
        <v>42640</v>
      </c>
      <c r="U64" s="240">
        <v>0.1</v>
      </c>
      <c r="X64" s="16" t="str">
        <f t="shared" si="14"/>
        <v>a15_Prevention / Early Intervention</v>
      </c>
      <c r="Y64" s="16">
        <f t="shared" ca="1" si="15"/>
        <v>1</v>
      </c>
      <c r="Z64" s="16" t="str">
        <f t="shared" si="16"/>
        <v/>
      </c>
      <c r="AA64" s="16" t="str">
        <f t="shared" si="17"/>
        <v/>
      </c>
      <c r="AB64" s="16">
        <f t="shared" si="7"/>
        <v>1</v>
      </c>
      <c r="AC64" s="16">
        <f t="shared" si="18"/>
        <v>1</v>
      </c>
      <c r="AD64" s="16">
        <f t="shared" si="19"/>
        <v>1</v>
      </c>
      <c r="AE64" s="16">
        <f t="shared" si="8"/>
        <v>1</v>
      </c>
      <c r="AF64" s="16">
        <f t="shared" si="9"/>
        <v>1</v>
      </c>
      <c r="AG64" s="16">
        <f t="shared" si="20"/>
        <v>1</v>
      </c>
      <c r="AH64" s="16">
        <f t="shared" ca="1" si="21"/>
        <v>1</v>
      </c>
      <c r="AI64" s="16">
        <f t="shared" si="22"/>
        <v>1</v>
      </c>
      <c r="AJ64" s="16">
        <f t="shared" si="23"/>
        <v>1</v>
      </c>
      <c r="AK64" s="16">
        <f t="shared" si="24"/>
        <v>1</v>
      </c>
      <c r="AL64" s="16">
        <f t="shared" si="10"/>
        <v>0</v>
      </c>
      <c r="AM64" s="16">
        <f t="shared" si="25"/>
        <v>1</v>
      </c>
      <c r="AN64" s="16">
        <f t="shared" si="26"/>
        <v>1</v>
      </c>
      <c r="AO64" s="16">
        <f t="shared" si="27"/>
        <v>1</v>
      </c>
      <c r="AP64" s="16">
        <f t="shared" si="28"/>
        <v>1</v>
      </c>
      <c r="AQ64" s="16">
        <f t="shared" si="29"/>
        <v>1</v>
      </c>
      <c r="AR64" s="16">
        <f t="shared" si="30"/>
        <v>1</v>
      </c>
      <c r="AS64" s="16">
        <f t="shared" si="31"/>
        <v>1</v>
      </c>
      <c r="AT64" s="16">
        <f t="shared" si="32"/>
        <v>1</v>
      </c>
      <c r="AU64" s="16">
        <f t="shared" si="33"/>
        <v>1</v>
      </c>
      <c r="AV64" s="16">
        <f t="shared" si="34"/>
        <v>1</v>
      </c>
      <c r="AW64" s="16"/>
      <c r="AX64" s="16">
        <f t="array" aca="1" ref="AX64" ca="1">SUM(IF(ISERROR(AD64:AT64),1))</f>
        <v>0</v>
      </c>
      <c r="AY64" s="16">
        <f t="shared" ca="1" si="11"/>
        <v>64</v>
      </c>
      <c r="AZ64" s="16"/>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row>
    <row r="65" spans="2:79" ht="45" customHeight="1" x14ac:dyDescent="0.25">
      <c r="B65" s="75">
        <v>8</v>
      </c>
      <c r="C65" s="75" t="s">
        <v>2149</v>
      </c>
      <c r="D65" s="75" t="s">
        <v>2172</v>
      </c>
      <c r="E65" s="150" t="s">
        <v>1689</v>
      </c>
      <c r="F65" s="157" t="s">
        <v>1595</v>
      </c>
      <c r="G65" s="156" t="s">
        <v>2172</v>
      </c>
      <c r="H65" s="156"/>
      <c r="I65" s="156"/>
      <c r="J65" s="282" t="str">
        <f>IFERROR(VLOOKUP($E65&amp;$F65,units!$A:$D,4,0),"")</f>
        <v/>
      </c>
      <c r="K65" s="75" t="s">
        <v>1717</v>
      </c>
      <c r="L65" s="156"/>
      <c r="M65" s="75" t="s">
        <v>65</v>
      </c>
      <c r="N65" s="161"/>
      <c r="O65" s="162" t="str">
        <f t="shared" si="12"/>
        <v/>
      </c>
      <c r="P65" s="75" t="s">
        <v>1712</v>
      </c>
      <c r="Q65" s="75" t="s">
        <v>409</v>
      </c>
      <c r="R65" s="75" t="s">
        <v>1692</v>
      </c>
      <c r="S65" s="153">
        <v>825131</v>
      </c>
      <c r="T65" s="153">
        <v>871833</v>
      </c>
      <c r="U65" s="240">
        <v>0.5</v>
      </c>
      <c r="X65" s="16" t="str">
        <f t="shared" si="14"/>
        <v>a2_Care Act Implementation Related Duties</v>
      </c>
      <c r="Y65" s="16">
        <f t="shared" ca="1" si="15"/>
        <v>1</v>
      </c>
      <c r="Z65" s="16" t="str">
        <f t="shared" si="16"/>
        <v/>
      </c>
      <c r="AA65" s="16" t="str">
        <f t="shared" si="17"/>
        <v/>
      </c>
      <c r="AB65" s="16">
        <f t="shared" si="7"/>
        <v>1</v>
      </c>
      <c r="AC65" s="16">
        <f t="shared" si="18"/>
        <v>1</v>
      </c>
      <c r="AD65" s="16">
        <f t="shared" si="19"/>
        <v>1</v>
      </c>
      <c r="AE65" s="16">
        <f t="shared" si="8"/>
        <v>1</v>
      </c>
      <c r="AF65" s="16">
        <f t="shared" si="9"/>
        <v>1</v>
      </c>
      <c r="AG65" s="16">
        <f t="shared" si="20"/>
        <v>1</v>
      </c>
      <c r="AH65" s="16">
        <f t="shared" ca="1" si="21"/>
        <v>1</v>
      </c>
      <c r="AI65" s="16">
        <f t="shared" si="22"/>
        <v>1</v>
      </c>
      <c r="AJ65" s="16">
        <f t="shared" si="23"/>
        <v>1</v>
      </c>
      <c r="AK65" s="16">
        <f t="shared" si="24"/>
        <v>1</v>
      </c>
      <c r="AL65" s="16">
        <f t="shared" si="10"/>
        <v>0</v>
      </c>
      <c r="AM65" s="16">
        <f t="shared" si="25"/>
        <v>1</v>
      </c>
      <c r="AN65" s="16">
        <f t="shared" si="26"/>
        <v>1</v>
      </c>
      <c r="AO65" s="16">
        <f t="shared" si="27"/>
        <v>1</v>
      </c>
      <c r="AP65" s="16">
        <f t="shared" si="28"/>
        <v>1</v>
      </c>
      <c r="AQ65" s="16">
        <f t="shared" si="29"/>
        <v>1</v>
      </c>
      <c r="AR65" s="16">
        <f t="shared" si="30"/>
        <v>1</v>
      </c>
      <c r="AS65" s="16">
        <f t="shared" si="31"/>
        <v>1</v>
      </c>
      <c r="AT65" s="16">
        <f t="shared" si="32"/>
        <v>1</v>
      </c>
      <c r="AU65" s="16">
        <f t="shared" si="33"/>
        <v>1</v>
      </c>
      <c r="AV65" s="16">
        <f t="shared" si="34"/>
        <v>1</v>
      </c>
      <c r="AW65" s="16"/>
      <c r="AX65" s="16">
        <f t="array" aca="1" ref="AX65" ca="1">SUM(IF(ISERROR(AD65:AT65),1))</f>
        <v>0</v>
      </c>
      <c r="AY65" s="16">
        <f t="shared" ca="1" si="11"/>
        <v>65</v>
      </c>
      <c r="AZ65" s="16"/>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row>
    <row r="66" spans="2:79" ht="45" customHeight="1" x14ac:dyDescent="0.25">
      <c r="B66" s="75">
        <v>9</v>
      </c>
      <c r="C66" s="75" t="s">
        <v>2150</v>
      </c>
      <c r="D66" s="75" t="s">
        <v>2150</v>
      </c>
      <c r="E66" s="150" t="s">
        <v>1641</v>
      </c>
      <c r="F66" s="157" t="s">
        <v>1644</v>
      </c>
      <c r="G66" s="156"/>
      <c r="H66" s="156">
        <v>5000</v>
      </c>
      <c r="I66" s="156">
        <v>5000</v>
      </c>
      <c r="J66" s="282" t="str">
        <f>IFERROR(VLOOKUP($E66&amp;$F66,units!$A:$D,4,0),"")</f>
        <v>Beneficiaries</v>
      </c>
      <c r="K66" s="75" t="s">
        <v>1717</v>
      </c>
      <c r="L66" s="156"/>
      <c r="M66" s="75" t="s">
        <v>65</v>
      </c>
      <c r="N66" s="161"/>
      <c r="O66" s="162" t="str">
        <f t="shared" si="12"/>
        <v/>
      </c>
      <c r="P66" s="75" t="s">
        <v>1718</v>
      </c>
      <c r="Q66" s="75" t="s">
        <v>409</v>
      </c>
      <c r="R66" s="75" t="s">
        <v>1692</v>
      </c>
      <c r="S66" s="153">
        <v>749107</v>
      </c>
      <c r="T66" s="153">
        <v>791507</v>
      </c>
      <c r="U66" s="240">
        <v>0.2</v>
      </c>
      <c r="X66" s="16" t="str">
        <f t="shared" si="14"/>
        <v>a3_Carers Services</v>
      </c>
      <c r="Y66" s="16">
        <f t="shared" ca="1" si="15"/>
        <v>1</v>
      </c>
      <c r="Z66" s="16" t="str">
        <f t="shared" si="16"/>
        <v/>
      </c>
      <c r="AA66" s="16" t="str">
        <f t="shared" si="17"/>
        <v/>
      </c>
      <c r="AB66" s="16">
        <f t="shared" si="7"/>
        <v>1</v>
      </c>
      <c r="AC66" s="16">
        <f t="shared" si="18"/>
        <v>1</v>
      </c>
      <c r="AD66" s="16">
        <f t="shared" si="19"/>
        <v>1</v>
      </c>
      <c r="AE66" s="16">
        <f t="shared" si="8"/>
        <v>1</v>
      </c>
      <c r="AF66" s="16">
        <f t="shared" si="9"/>
        <v>1</v>
      </c>
      <c r="AG66" s="16">
        <f t="shared" si="20"/>
        <v>1</v>
      </c>
      <c r="AH66" s="16">
        <f t="shared" ca="1" si="21"/>
        <v>1</v>
      </c>
      <c r="AI66" s="16">
        <f t="shared" si="22"/>
        <v>1</v>
      </c>
      <c r="AJ66" s="16">
        <f t="shared" si="23"/>
        <v>1</v>
      </c>
      <c r="AK66" s="16">
        <f t="shared" si="24"/>
        <v>1</v>
      </c>
      <c r="AL66" s="16">
        <f t="shared" si="10"/>
        <v>0</v>
      </c>
      <c r="AM66" s="16">
        <f t="shared" si="25"/>
        <v>1</v>
      </c>
      <c r="AN66" s="16">
        <f t="shared" si="26"/>
        <v>1</v>
      </c>
      <c r="AO66" s="16">
        <f t="shared" si="27"/>
        <v>1</v>
      </c>
      <c r="AP66" s="16">
        <f t="shared" si="28"/>
        <v>1</v>
      </c>
      <c r="AQ66" s="16">
        <f t="shared" si="29"/>
        <v>1</v>
      </c>
      <c r="AR66" s="16">
        <f t="shared" si="30"/>
        <v>1</v>
      </c>
      <c r="AS66" s="16">
        <f t="shared" si="31"/>
        <v>1</v>
      </c>
      <c r="AT66" s="16">
        <f t="shared" si="32"/>
        <v>1</v>
      </c>
      <c r="AU66" s="16">
        <f t="shared" si="33"/>
        <v>1</v>
      </c>
      <c r="AV66" s="16">
        <f t="shared" si="34"/>
        <v>1</v>
      </c>
      <c r="AW66" s="16"/>
      <c r="AX66" s="16">
        <f t="array" aca="1" ref="AX66" ca="1">SUM(IF(ISERROR(AD66:AT66),1))</f>
        <v>0</v>
      </c>
      <c r="AY66" s="16">
        <f t="shared" ca="1" si="11"/>
        <v>66</v>
      </c>
      <c r="AZ66" s="16"/>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row>
    <row r="67" spans="2:79" ht="45" customHeight="1" x14ac:dyDescent="0.25">
      <c r="B67" s="75">
        <v>10</v>
      </c>
      <c r="C67" s="75" t="s">
        <v>2151</v>
      </c>
      <c r="D67" s="75" t="s">
        <v>2173</v>
      </c>
      <c r="E67" s="75" t="s">
        <v>1734</v>
      </c>
      <c r="F67" s="156" t="s">
        <v>1697</v>
      </c>
      <c r="G67" s="156"/>
      <c r="H67" s="156"/>
      <c r="I67" s="156"/>
      <c r="J67" s="282" t="str">
        <f>IFERROR(VLOOKUP($E67&amp;$F67,units!$A:$D,4,0),"")</f>
        <v/>
      </c>
      <c r="K67" s="75" t="s">
        <v>1717</v>
      </c>
      <c r="L67" s="156"/>
      <c r="M67" s="75" t="s">
        <v>65</v>
      </c>
      <c r="N67" s="161"/>
      <c r="O67" s="162" t="str">
        <f t="shared" si="12"/>
        <v/>
      </c>
      <c r="P67" s="75" t="s">
        <v>1723</v>
      </c>
      <c r="Q67" s="75" t="s">
        <v>409</v>
      </c>
      <c r="R67" s="75" t="s">
        <v>1692</v>
      </c>
      <c r="S67" s="153">
        <v>802614</v>
      </c>
      <c r="T67" s="153">
        <v>848042</v>
      </c>
      <c r="U67" s="240">
        <v>0.05</v>
      </c>
      <c r="X67" s="16" t="str">
        <f t="shared" si="14"/>
        <v>a14_Personalised Care at Home</v>
      </c>
      <c r="Y67" s="16">
        <f t="shared" ca="1" si="15"/>
        <v>1</v>
      </c>
      <c r="Z67" s="16" t="str">
        <f t="shared" si="16"/>
        <v/>
      </c>
      <c r="AA67" s="16" t="str">
        <f t="shared" si="17"/>
        <v/>
      </c>
      <c r="AB67" s="16">
        <f t="shared" si="7"/>
        <v>1</v>
      </c>
      <c r="AC67" s="16">
        <f t="shared" si="18"/>
        <v>1</v>
      </c>
      <c r="AD67" s="16">
        <f t="shared" si="19"/>
        <v>1</v>
      </c>
      <c r="AE67" s="16">
        <f t="shared" si="8"/>
        <v>1</v>
      </c>
      <c r="AF67" s="16">
        <f t="shared" si="9"/>
        <v>1</v>
      </c>
      <c r="AG67" s="16">
        <f t="shared" si="20"/>
        <v>1</v>
      </c>
      <c r="AH67" s="16">
        <f t="shared" ca="1" si="21"/>
        <v>1</v>
      </c>
      <c r="AI67" s="16">
        <f t="shared" si="22"/>
        <v>1</v>
      </c>
      <c r="AJ67" s="16">
        <f t="shared" si="23"/>
        <v>1</v>
      </c>
      <c r="AK67" s="16">
        <f t="shared" si="24"/>
        <v>1</v>
      </c>
      <c r="AL67" s="16">
        <f t="shared" si="10"/>
        <v>0</v>
      </c>
      <c r="AM67" s="16">
        <f t="shared" si="25"/>
        <v>1</v>
      </c>
      <c r="AN67" s="16">
        <f t="shared" si="26"/>
        <v>1</v>
      </c>
      <c r="AO67" s="16">
        <f t="shared" si="27"/>
        <v>1</v>
      </c>
      <c r="AP67" s="16">
        <f t="shared" si="28"/>
        <v>1</v>
      </c>
      <c r="AQ67" s="16">
        <f t="shared" si="29"/>
        <v>1</v>
      </c>
      <c r="AR67" s="16">
        <f t="shared" si="30"/>
        <v>1</v>
      </c>
      <c r="AS67" s="16">
        <f t="shared" si="31"/>
        <v>1</v>
      </c>
      <c r="AT67" s="16">
        <f t="shared" si="32"/>
        <v>1</v>
      </c>
      <c r="AU67" s="16">
        <f t="shared" si="33"/>
        <v>1</v>
      </c>
      <c r="AV67" s="16">
        <f t="shared" si="34"/>
        <v>1</v>
      </c>
      <c r="AW67" s="16"/>
      <c r="AX67" s="16">
        <f t="array" aca="1" ref="AX67" ca="1">SUM(IF(ISERROR(AD67:AT67),1))</f>
        <v>0</v>
      </c>
      <c r="AY67" s="16">
        <f t="shared" ca="1" si="11"/>
        <v>67</v>
      </c>
      <c r="AZ67" s="16"/>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row>
    <row r="68" spans="2:79" ht="45" customHeight="1" x14ac:dyDescent="0.25">
      <c r="B68" s="75">
        <v>11</v>
      </c>
      <c r="C68" s="75" t="s">
        <v>2152</v>
      </c>
      <c r="D68" s="75" t="s">
        <v>2174</v>
      </c>
      <c r="E68" s="75" t="s">
        <v>1734</v>
      </c>
      <c r="F68" s="156" t="s">
        <v>1697</v>
      </c>
      <c r="G68" s="156"/>
      <c r="H68" s="156"/>
      <c r="I68" s="156"/>
      <c r="J68" s="282" t="str">
        <f>IFERROR(VLOOKUP($E68&amp;$F68,units!$A:$D,4,0),"")</f>
        <v/>
      </c>
      <c r="K68" s="75" t="s">
        <v>1699</v>
      </c>
      <c r="L68" s="156"/>
      <c r="M68" s="75" t="s">
        <v>1678</v>
      </c>
      <c r="N68" s="161"/>
      <c r="O68" s="162" t="str">
        <f t="shared" si="12"/>
        <v/>
      </c>
      <c r="P68" s="75" t="s">
        <v>1700</v>
      </c>
      <c r="Q68" s="75" t="s">
        <v>409</v>
      </c>
      <c r="R68" s="75" t="s">
        <v>1692</v>
      </c>
      <c r="S68" s="153">
        <v>2674747</v>
      </c>
      <c r="T68" s="153">
        <v>2826137</v>
      </c>
      <c r="U68" s="240">
        <v>1</v>
      </c>
      <c r="X68" s="16" t="str">
        <f t="shared" si="14"/>
        <v>a14_Personalised Care at Home</v>
      </c>
      <c r="Y68" s="16">
        <f t="shared" ca="1" si="15"/>
        <v>1</v>
      </c>
      <c r="Z68" s="16">
        <f t="shared" si="16"/>
        <v>2674747</v>
      </c>
      <c r="AA68" s="16">
        <f t="shared" si="17"/>
        <v>2826137</v>
      </c>
      <c r="AB68" s="16">
        <f t="shared" si="7"/>
        <v>1</v>
      </c>
      <c r="AC68" s="16">
        <f t="shared" si="18"/>
        <v>1</v>
      </c>
      <c r="AD68" s="16">
        <f t="shared" si="19"/>
        <v>1</v>
      </c>
      <c r="AE68" s="16">
        <f t="shared" si="8"/>
        <v>1</v>
      </c>
      <c r="AF68" s="16">
        <f t="shared" si="9"/>
        <v>1</v>
      </c>
      <c r="AG68" s="16">
        <f t="shared" si="20"/>
        <v>1</v>
      </c>
      <c r="AH68" s="16">
        <f t="shared" ca="1" si="21"/>
        <v>1</v>
      </c>
      <c r="AI68" s="16">
        <f t="shared" si="22"/>
        <v>1</v>
      </c>
      <c r="AJ68" s="16">
        <f t="shared" si="23"/>
        <v>1</v>
      </c>
      <c r="AK68" s="16">
        <f t="shared" si="24"/>
        <v>1</v>
      </c>
      <c r="AL68" s="16">
        <f t="shared" si="10"/>
        <v>0</v>
      </c>
      <c r="AM68" s="16">
        <f t="shared" si="25"/>
        <v>1</v>
      </c>
      <c r="AN68" s="16">
        <f t="shared" si="26"/>
        <v>1</v>
      </c>
      <c r="AO68" s="16">
        <f t="shared" si="27"/>
        <v>1</v>
      </c>
      <c r="AP68" s="16">
        <f t="shared" si="28"/>
        <v>1</v>
      </c>
      <c r="AQ68" s="16">
        <f t="shared" si="29"/>
        <v>1</v>
      </c>
      <c r="AR68" s="16">
        <f t="shared" si="30"/>
        <v>1</v>
      </c>
      <c r="AS68" s="16">
        <f t="shared" si="31"/>
        <v>1</v>
      </c>
      <c r="AT68" s="16">
        <f t="shared" si="32"/>
        <v>1</v>
      </c>
      <c r="AU68" s="16">
        <f t="shared" si="33"/>
        <v>1</v>
      </c>
      <c r="AV68" s="16">
        <f t="shared" si="34"/>
        <v>1</v>
      </c>
      <c r="AW68" s="16"/>
      <c r="AX68" s="16">
        <f t="array" aca="1" ref="AX68" ca="1">SUM(IF(ISERROR(AD68:AT68),1))</f>
        <v>0</v>
      </c>
      <c r="AY68" s="16">
        <f t="shared" ca="1" si="11"/>
        <v>68</v>
      </c>
      <c r="AZ68" s="16"/>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row>
    <row r="69" spans="2:79" ht="45" customHeight="1" x14ac:dyDescent="0.25">
      <c r="B69" s="75">
        <v>12</v>
      </c>
      <c r="C69" s="75" t="s">
        <v>2153</v>
      </c>
      <c r="D69" s="75" t="s">
        <v>2175</v>
      </c>
      <c r="E69" s="150" t="s">
        <v>1603</v>
      </c>
      <c r="F69" s="157" t="s">
        <v>1604</v>
      </c>
      <c r="G69" s="156"/>
      <c r="H69" s="156">
        <v>40</v>
      </c>
      <c r="I69" s="156">
        <v>40</v>
      </c>
      <c r="J69" s="282" t="str">
        <f>IFERROR(VLOOKUP($E69&amp;$F69,units!$A:$D,4,0),"")</f>
        <v>Number of Placements</v>
      </c>
      <c r="K69" s="75" t="s">
        <v>1699</v>
      </c>
      <c r="L69" s="156"/>
      <c r="M69" s="75" t="s">
        <v>1678</v>
      </c>
      <c r="N69" s="161"/>
      <c r="O69" s="162" t="str">
        <f t="shared" si="12"/>
        <v/>
      </c>
      <c r="P69" s="75" t="s">
        <v>1700</v>
      </c>
      <c r="Q69" s="75" t="s">
        <v>409</v>
      </c>
      <c r="R69" s="75" t="s">
        <v>1692</v>
      </c>
      <c r="S69" s="153">
        <v>3616877</v>
      </c>
      <c r="T69" s="153">
        <v>3821592</v>
      </c>
      <c r="U69" s="240">
        <v>1</v>
      </c>
      <c r="X69" s="16" t="str">
        <f t="shared" si="14"/>
        <v>a11_Bed based intermediate Care Services</v>
      </c>
      <c r="Y69" s="16">
        <f t="shared" ca="1" si="15"/>
        <v>1</v>
      </c>
      <c r="Z69" s="16">
        <f t="shared" si="16"/>
        <v>3616877</v>
      </c>
      <c r="AA69" s="16">
        <f t="shared" si="17"/>
        <v>3821592</v>
      </c>
      <c r="AB69" s="16">
        <f t="shared" si="7"/>
        <v>1</v>
      </c>
      <c r="AC69" s="16">
        <f t="shared" si="18"/>
        <v>1</v>
      </c>
      <c r="AD69" s="16">
        <f t="shared" si="19"/>
        <v>1</v>
      </c>
      <c r="AE69" s="16">
        <f t="shared" si="8"/>
        <v>1</v>
      </c>
      <c r="AF69" s="16">
        <f t="shared" si="9"/>
        <v>1</v>
      </c>
      <c r="AG69" s="16">
        <f t="shared" si="20"/>
        <v>1</v>
      </c>
      <c r="AH69" s="16">
        <f t="shared" ca="1" si="21"/>
        <v>1</v>
      </c>
      <c r="AI69" s="16">
        <f t="shared" si="22"/>
        <v>1</v>
      </c>
      <c r="AJ69" s="16">
        <f t="shared" si="23"/>
        <v>1</v>
      </c>
      <c r="AK69" s="16">
        <f t="shared" si="24"/>
        <v>1</v>
      </c>
      <c r="AL69" s="16">
        <f t="shared" si="10"/>
        <v>0</v>
      </c>
      <c r="AM69" s="16">
        <f t="shared" si="25"/>
        <v>1</v>
      </c>
      <c r="AN69" s="16">
        <f t="shared" si="26"/>
        <v>1</v>
      </c>
      <c r="AO69" s="16">
        <f t="shared" si="27"/>
        <v>1</v>
      </c>
      <c r="AP69" s="16">
        <f t="shared" si="28"/>
        <v>1</v>
      </c>
      <c r="AQ69" s="16">
        <f t="shared" si="29"/>
        <v>1</v>
      </c>
      <c r="AR69" s="16">
        <f t="shared" si="30"/>
        <v>1</v>
      </c>
      <c r="AS69" s="16">
        <f t="shared" si="31"/>
        <v>1</v>
      </c>
      <c r="AT69" s="16">
        <f t="shared" si="32"/>
        <v>1</v>
      </c>
      <c r="AU69" s="16">
        <f t="shared" si="33"/>
        <v>1</v>
      </c>
      <c r="AV69" s="16">
        <f t="shared" si="34"/>
        <v>1</v>
      </c>
      <c r="AW69" s="16"/>
      <c r="AX69" s="16">
        <f t="array" aca="1" ref="AX69" ca="1">SUM(IF(ISERROR(AD69:AT69),1))</f>
        <v>0</v>
      </c>
      <c r="AY69" s="16">
        <f t="shared" ca="1" si="11"/>
        <v>69</v>
      </c>
      <c r="AZ69" s="16"/>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row>
    <row r="70" spans="2:79" ht="45" customHeight="1" x14ac:dyDescent="0.25">
      <c r="B70" s="75">
        <v>13</v>
      </c>
      <c r="C70" s="75" t="s">
        <v>2154</v>
      </c>
      <c r="D70" s="75" t="s">
        <v>2176</v>
      </c>
      <c r="E70" s="150" t="s">
        <v>1707</v>
      </c>
      <c r="F70" s="157" t="s">
        <v>1693</v>
      </c>
      <c r="G70" s="156"/>
      <c r="H70" s="156"/>
      <c r="I70" s="156"/>
      <c r="J70" s="282" t="str">
        <f>IFERROR(VLOOKUP($E70&amp;$F70,units!$A:$D,4,0),"")</f>
        <v/>
      </c>
      <c r="K70" s="75" t="s">
        <v>1690</v>
      </c>
      <c r="L70" s="156"/>
      <c r="M70" s="75" t="s">
        <v>1678</v>
      </c>
      <c r="N70" s="161"/>
      <c r="O70" s="162" t="str">
        <f t="shared" si="12"/>
        <v/>
      </c>
      <c r="P70" s="75" t="s">
        <v>1691</v>
      </c>
      <c r="Q70" s="75" t="s">
        <v>409</v>
      </c>
      <c r="R70" s="75" t="s">
        <v>1692</v>
      </c>
      <c r="S70" s="153">
        <v>858351</v>
      </c>
      <c r="T70" s="153">
        <v>906934</v>
      </c>
      <c r="U70" s="240">
        <v>1</v>
      </c>
      <c r="X70" s="16" t="str">
        <f t="shared" si="14"/>
        <v>a4_Community Based Schemes</v>
      </c>
      <c r="Y70" s="16">
        <f t="shared" ca="1" si="15"/>
        <v>1</v>
      </c>
      <c r="Z70" s="16">
        <f t="shared" si="16"/>
        <v>858351</v>
      </c>
      <c r="AA70" s="16">
        <f t="shared" si="17"/>
        <v>906934</v>
      </c>
      <c r="AB70" s="16">
        <f t="shared" si="7"/>
        <v>1</v>
      </c>
      <c r="AC70" s="16">
        <f t="shared" si="18"/>
        <v>1</v>
      </c>
      <c r="AD70" s="16">
        <f t="shared" si="19"/>
        <v>1</v>
      </c>
      <c r="AE70" s="16">
        <f t="shared" si="8"/>
        <v>1</v>
      </c>
      <c r="AF70" s="16">
        <f t="shared" si="9"/>
        <v>1</v>
      </c>
      <c r="AG70" s="16">
        <f t="shared" si="20"/>
        <v>1</v>
      </c>
      <c r="AH70" s="16">
        <f t="shared" ca="1" si="21"/>
        <v>1</v>
      </c>
      <c r="AI70" s="16">
        <f t="shared" si="22"/>
        <v>1</v>
      </c>
      <c r="AJ70" s="16">
        <f t="shared" si="23"/>
        <v>1</v>
      </c>
      <c r="AK70" s="16">
        <f t="shared" si="24"/>
        <v>1</v>
      </c>
      <c r="AL70" s="16">
        <f t="shared" si="10"/>
        <v>0</v>
      </c>
      <c r="AM70" s="16">
        <f t="shared" si="25"/>
        <v>1</v>
      </c>
      <c r="AN70" s="16">
        <f t="shared" si="26"/>
        <v>1</v>
      </c>
      <c r="AO70" s="16">
        <f t="shared" si="27"/>
        <v>1</v>
      </c>
      <c r="AP70" s="16">
        <f t="shared" si="28"/>
        <v>1</v>
      </c>
      <c r="AQ70" s="16">
        <f t="shared" si="29"/>
        <v>1</v>
      </c>
      <c r="AR70" s="16">
        <f t="shared" si="30"/>
        <v>1</v>
      </c>
      <c r="AS70" s="16">
        <f t="shared" si="31"/>
        <v>1</v>
      </c>
      <c r="AT70" s="16">
        <f t="shared" si="32"/>
        <v>1</v>
      </c>
      <c r="AU70" s="16">
        <f t="shared" si="33"/>
        <v>1</v>
      </c>
      <c r="AV70" s="16">
        <f t="shared" si="34"/>
        <v>1</v>
      </c>
      <c r="AW70" s="16"/>
      <c r="AX70" s="16">
        <f t="array" aca="1" ref="AX70" ca="1">SUM(IF(ISERROR(AD70:AT70),1))</f>
        <v>0</v>
      </c>
      <c r="AY70" s="16">
        <f t="shared" ca="1" si="11"/>
        <v>70</v>
      </c>
      <c r="AZ70" s="16"/>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row>
    <row r="71" spans="2:79" ht="45" customHeight="1" x14ac:dyDescent="0.25">
      <c r="B71" s="75">
        <v>14</v>
      </c>
      <c r="C71" s="75" t="s">
        <v>2155</v>
      </c>
      <c r="D71" s="75" t="s">
        <v>2177</v>
      </c>
      <c r="E71" s="75" t="s">
        <v>1707</v>
      </c>
      <c r="F71" s="156" t="s">
        <v>1682</v>
      </c>
      <c r="G71" s="156"/>
      <c r="H71" s="156"/>
      <c r="I71" s="156"/>
      <c r="J71" s="282" t="str">
        <f>IFERROR(VLOOKUP($E71&amp;$F71,units!$A:$D,4,0),"")</f>
        <v/>
      </c>
      <c r="K71" s="75" t="s">
        <v>1699</v>
      </c>
      <c r="L71" s="156"/>
      <c r="M71" s="75" t="s">
        <v>1678</v>
      </c>
      <c r="N71" s="161"/>
      <c r="O71" s="162" t="str">
        <f t="shared" si="12"/>
        <v/>
      </c>
      <c r="P71" s="75" t="s">
        <v>1700</v>
      </c>
      <c r="Q71" s="75" t="s">
        <v>409</v>
      </c>
      <c r="R71" s="75" t="s">
        <v>1692</v>
      </c>
      <c r="S71" s="153">
        <v>262987</v>
      </c>
      <c r="T71" s="153">
        <v>277872</v>
      </c>
      <c r="U71" s="240">
        <v>0.1</v>
      </c>
      <c r="X71" s="16" t="str">
        <f t="shared" si="14"/>
        <v>a4_Community Based Schemes</v>
      </c>
      <c r="Y71" s="16">
        <f t="shared" ca="1" si="15"/>
        <v>1</v>
      </c>
      <c r="Z71" s="16">
        <f t="shared" si="16"/>
        <v>262987</v>
      </c>
      <c r="AA71" s="16">
        <f t="shared" si="17"/>
        <v>277872</v>
      </c>
      <c r="AB71" s="16">
        <f t="shared" si="7"/>
        <v>1</v>
      </c>
      <c r="AC71" s="16">
        <f t="shared" si="18"/>
        <v>1</v>
      </c>
      <c r="AD71" s="16">
        <f t="shared" si="19"/>
        <v>1</v>
      </c>
      <c r="AE71" s="16">
        <f t="shared" si="8"/>
        <v>1</v>
      </c>
      <c r="AF71" s="16">
        <f t="shared" si="9"/>
        <v>1</v>
      </c>
      <c r="AG71" s="16">
        <f t="shared" si="20"/>
        <v>1</v>
      </c>
      <c r="AH71" s="16">
        <f t="shared" ca="1" si="21"/>
        <v>1</v>
      </c>
      <c r="AI71" s="16">
        <f t="shared" si="22"/>
        <v>1</v>
      </c>
      <c r="AJ71" s="16">
        <f t="shared" si="23"/>
        <v>1</v>
      </c>
      <c r="AK71" s="16">
        <f t="shared" si="24"/>
        <v>1</v>
      </c>
      <c r="AL71" s="16">
        <f t="shared" si="10"/>
        <v>0</v>
      </c>
      <c r="AM71" s="16">
        <f t="shared" si="25"/>
        <v>1</v>
      </c>
      <c r="AN71" s="16">
        <f t="shared" si="26"/>
        <v>1</v>
      </c>
      <c r="AO71" s="16">
        <f t="shared" si="27"/>
        <v>1</v>
      </c>
      <c r="AP71" s="16">
        <f t="shared" si="28"/>
        <v>1</v>
      </c>
      <c r="AQ71" s="16">
        <f t="shared" si="29"/>
        <v>1</v>
      </c>
      <c r="AR71" s="16">
        <f t="shared" si="30"/>
        <v>1</v>
      </c>
      <c r="AS71" s="16">
        <f t="shared" si="31"/>
        <v>1</v>
      </c>
      <c r="AT71" s="16">
        <f t="shared" si="32"/>
        <v>1</v>
      </c>
      <c r="AU71" s="16">
        <f t="shared" si="33"/>
        <v>1</v>
      </c>
      <c r="AV71" s="16">
        <f t="shared" si="34"/>
        <v>1</v>
      </c>
      <c r="AW71" s="16"/>
      <c r="AX71" s="16">
        <f t="array" aca="1" ref="AX71" ca="1">SUM(IF(ISERROR(AD71:AT71),1))</f>
        <v>0</v>
      </c>
      <c r="AY71" s="16">
        <f t="shared" ca="1" si="11"/>
        <v>71</v>
      </c>
      <c r="AZ71" s="16"/>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row>
    <row r="72" spans="2:79" ht="45" customHeight="1" x14ac:dyDescent="0.25">
      <c r="B72" s="75">
        <v>15</v>
      </c>
      <c r="C72" s="75" t="s">
        <v>2156</v>
      </c>
      <c r="D72" s="75" t="s">
        <v>2156</v>
      </c>
      <c r="E72" s="75" t="s">
        <v>1621</v>
      </c>
      <c r="F72" s="156" t="s">
        <v>1626</v>
      </c>
      <c r="G72" s="156"/>
      <c r="H72" s="156">
        <v>10</v>
      </c>
      <c r="I72" s="156">
        <v>10</v>
      </c>
      <c r="J72" s="282" t="str">
        <f>IFERROR(VLOOKUP($E72&amp;$F72,units!$A:$D,4,0),"")</f>
        <v>Number of beds/Placements</v>
      </c>
      <c r="K72" s="75" t="s">
        <v>1717</v>
      </c>
      <c r="L72" s="156"/>
      <c r="M72" s="75" t="s">
        <v>65</v>
      </c>
      <c r="N72" s="161"/>
      <c r="O72" s="162" t="str">
        <f t="shared" si="12"/>
        <v/>
      </c>
      <c r="P72" s="75" t="s">
        <v>1723</v>
      </c>
      <c r="Q72" s="75" t="s">
        <v>413</v>
      </c>
      <c r="R72" s="75" t="s">
        <v>1692</v>
      </c>
      <c r="S72" s="153">
        <v>557409</v>
      </c>
      <c r="T72" s="153">
        <v>573573</v>
      </c>
      <c r="U72" s="240">
        <v>0.5</v>
      </c>
      <c r="X72" s="16" t="str">
        <f t="shared" si="14"/>
        <v>a16_Residential Placements</v>
      </c>
      <c r="Y72" s="16">
        <f t="shared" ca="1" si="15"/>
        <v>1</v>
      </c>
      <c r="Z72" s="16" t="str">
        <f t="shared" si="16"/>
        <v/>
      </c>
      <c r="AA72" s="16" t="str">
        <f t="shared" si="17"/>
        <v/>
      </c>
      <c r="AB72" s="16">
        <f t="shared" si="7"/>
        <v>1</v>
      </c>
      <c r="AC72" s="16">
        <f t="shared" si="18"/>
        <v>1</v>
      </c>
      <c r="AD72" s="16">
        <f t="shared" si="19"/>
        <v>1</v>
      </c>
      <c r="AE72" s="16">
        <f t="shared" si="8"/>
        <v>1</v>
      </c>
      <c r="AF72" s="16">
        <f t="shared" si="9"/>
        <v>1</v>
      </c>
      <c r="AG72" s="16">
        <f t="shared" si="20"/>
        <v>1</v>
      </c>
      <c r="AH72" s="16">
        <f t="shared" ca="1" si="21"/>
        <v>1</v>
      </c>
      <c r="AI72" s="16">
        <f t="shared" si="22"/>
        <v>1</v>
      </c>
      <c r="AJ72" s="16">
        <f t="shared" si="23"/>
        <v>1</v>
      </c>
      <c r="AK72" s="16">
        <f t="shared" si="24"/>
        <v>1</v>
      </c>
      <c r="AL72" s="16">
        <f t="shared" si="10"/>
        <v>0</v>
      </c>
      <c r="AM72" s="16">
        <f t="shared" si="25"/>
        <v>1</v>
      </c>
      <c r="AN72" s="16">
        <f t="shared" si="26"/>
        <v>1</v>
      </c>
      <c r="AO72" s="16">
        <f t="shared" si="27"/>
        <v>1</v>
      </c>
      <c r="AP72" s="16">
        <f t="shared" si="28"/>
        <v>1</v>
      </c>
      <c r="AQ72" s="16">
        <f t="shared" si="29"/>
        <v>1</v>
      </c>
      <c r="AR72" s="16">
        <f t="shared" si="30"/>
        <v>0</v>
      </c>
      <c r="AS72" s="16">
        <f t="shared" si="31"/>
        <v>1</v>
      </c>
      <c r="AT72" s="16">
        <f t="shared" si="32"/>
        <v>1</v>
      </c>
      <c r="AU72" s="16">
        <f t="shared" si="33"/>
        <v>1</v>
      </c>
      <c r="AV72" s="16">
        <f t="shared" si="34"/>
        <v>1</v>
      </c>
      <c r="AW72" s="16"/>
      <c r="AX72" s="16">
        <f t="array" aca="1" ref="AX72" ca="1">SUM(IF(ISERROR(AD72:AT72),1))</f>
        <v>0</v>
      </c>
      <c r="AY72" s="16">
        <f t="shared" ca="1" si="11"/>
        <v>72</v>
      </c>
      <c r="AZ72" s="16"/>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row>
    <row r="73" spans="2:79" ht="45" customHeight="1" x14ac:dyDescent="0.25">
      <c r="B73" s="75">
        <v>16</v>
      </c>
      <c r="C73" s="75" t="s">
        <v>2157</v>
      </c>
      <c r="D73" s="75" t="s">
        <v>2178</v>
      </c>
      <c r="E73" s="75" t="s">
        <v>1596</v>
      </c>
      <c r="F73" s="156" t="s">
        <v>1597</v>
      </c>
      <c r="G73" s="156"/>
      <c r="H73" s="156">
        <v>7800</v>
      </c>
      <c r="I73" s="156">
        <v>10920</v>
      </c>
      <c r="J73" s="282" t="str">
        <f>IFERROR(VLOOKUP($E73&amp;$F73,units!$A:$D,4,0),"")</f>
        <v>Hours of care</v>
      </c>
      <c r="K73" s="75" t="s">
        <v>1717</v>
      </c>
      <c r="L73" s="156"/>
      <c r="M73" s="75" t="s">
        <v>65</v>
      </c>
      <c r="N73" s="161"/>
      <c r="O73" s="162" t="str">
        <f t="shared" si="12"/>
        <v/>
      </c>
      <c r="P73" s="75" t="s">
        <v>1718</v>
      </c>
      <c r="Q73" s="75" t="s">
        <v>413</v>
      </c>
      <c r="R73" s="75" t="s">
        <v>1692</v>
      </c>
      <c r="S73" s="153">
        <v>504775</v>
      </c>
      <c r="T73" s="153">
        <v>750761</v>
      </c>
      <c r="U73" s="240">
        <v>0.74</v>
      </c>
      <c r="X73" s="16" t="str">
        <f t="shared" si="14"/>
        <v>a8_Home Care or Domiciliary Care</v>
      </c>
      <c r="Y73" s="16">
        <f t="shared" ca="1" si="15"/>
        <v>1</v>
      </c>
      <c r="Z73" s="16" t="str">
        <f t="shared" si="16"/>
        <v/>
      </c>
      <c r="AA73" s="16" t="str">
        <f t="shared" si="17"/>
        <v/>
      </c>
      <c r="AB73" s="16">
        <f t="shared" si="7"/>
        <v>1</v>
      </c>
      <c r="AC73" s="16">
        <f t="shared" si="18"/>
        <v>1</v>
      </c>
      <c r="AD73" s="16">
        <f t="shared" si="19"/>
        <v>1</v>
      </c>
      <c r="AE73" s="16">
        <f t="shared" si="8"/>
        <v>1</v>
      </c>
      <c r="AF73" s="16">
        <f t="shared" si="9"/>
        <v>1</v>
      </c>
      <c r="AG73" s="16">
        <f t="shared" si="20"/>
        <v>1</v>
      </c>
      <c r="AH73" s="16">
        <f t="shared" ca="1" si="21"/>
        <v>1</v>
      </c>
      <c r="AI73" s="16">
        <f t="shared" si="22"/>
        <v>1</v>
      </c>
      <c r="AJ73" s="16">
        <f t="shared" si="23"/>
        <v>1</v>
      </c>
      <c r="AK73" s="16">
        <f t="shared" si="24"/>
        <v>1</v>
      </c>
      <c r="AL73" s="16">
        <f t="shared" si="10"/>
        <v>0</v>
      </c>
      <c r="AM73" s="16">
        <f t="shared" si="25"/>
        <v>1</v>
      </c>
      <c r="AN73" s="16">
        <f t="shared" si="26"/>
        <v>1</v>
      </c>
      <c r="AO73" s="16">
        <f t="shared" si="27"/>
        <v>1</v>
      </c>
      <c r="AP73" s="16">
        <f t="shared" si="28"/>
        <v>1</v>
      </c>
      <c r="AQ73" s="16">
        <f t="shared" si="29"/>
        <v>1</v>
      </c>
      <c r="AR73" s="16">
        <f t="shared" si="30"/>
        <v>0</v>
      </c>
      <c r="AS73" s="16">
        <f t="shared" si="31"/>
        <v>1</v>
      </c>
      <c r="AT73" s="16">
        <f t="shared" si="32"/>
        <v>1</v>
      </c>
      <c r="AU73" s="16">
        <f t="shared" si="33"/>
        <v>1</v>
      </c>
      <c r="AV73" s="16">
        <f t="shared" si="34"/>
        <v>1</v>
      </c>
      <c r="AW73" s="16"/>
      <c r="AX73" s="16">
        <f t="array" aca="1" ref="AX73" ca="1">SUM(IF(ISERROR(AD73:AT73),1))</f>
        <v>0</v>
      </c>
      <c r="AY73" s="16">
        <f t="shared" ca="1" si="11"/>
        <v>73</v>
      </c>
      <c r="AZ73" s="16"/>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row>
    <row r="74" spans="2:79" ht="45" customHeight="1" x14ac:dyDescent="0.25">
      <c r="B74" s="75">
        <v>17</v>
      </c>
      <c r="C74" s="75" t="s">
        <v>2158</v>
      </c>
      <c r="D74" s="75" t="s">
        <v>2179</v>
      </c>
      <c r="E74" s="75" t="s">
        <v>1596</v>
      </c>
      <c r="F74" s="156" t="s">
        <v>1597</v>
      </c>
      <c r="G74" s="156"/>
      <c r="H74" s="156">
        <v>9360</v>
      </c>
      <c r="I74" s="156">
        <v>18720</v>
      </c>
      <c r="J74" s="282" t="str">
        <f>IFERROR(VLOOKUP($E74&amp;$F74,units!$A:$D,4,0),"")</f>
        <v>Hours of care</v>
      </c>
      <c r="K74" s="75" t="s">
        <v>1717</v>
      </c>
      <c r="L74" s="156"/>
      <c r="M74" s="75" t="s">
        <v>65</v>
      </c>
      <c r="N74" s="161"/>
      <c r="O74" s="162" t="str">
        <f t="shared" si="12"/>
        <v/>
      </c>
      <c r="P74" s="75" t="s">
        <v>1712</v>
      </c>
      <c r="Q74" s="75" t="s">
        <v>413</v>
      </c>
      <c r="R74" s="75" t="s">
        <v>1680</v>
      </c>
      <c r="S74" s="153">
        <v>209855</v>
      </c>
      <c r="T74" s="153">
        <v>485000</v>
      </c>
      <c r="U74" s="240">
        <v>0.03</v>
      </c>
      <c r="X74" s="16" t="str">
        <f t="shared" si="14"/>
        <v>a8_Home Care or Domiciliary Care</v>
      </c>
      <c r="Y74" s="16">
        <f t="shared" ca="1" si="15"/>
        <v>1</v>
      </c>
      <c r="Z74" s="16" t="str">
        <f t="shared" si="16"/>
        <v/>
      </c>
      <c r="AA74" s="16" t="str">
        <f t="shared" si="17"/>
        <v/>
      </c>
      <c r="AB74" s="16">
        <f t="shared" si="7"/>
        <v>1</v>
      </c>
      <c r="AC74" s="16">
        <f t="shared" si="18"/>
        <v>1</v>
      </c>
      <c r="AD74" s="16">
        <f t="shared" si="19"/>
        <v>1</v>
      </c>
      <c r="AE74" s="16">
        <f t="shared" si="8"/>
        <v>1</v>
      </c>
      <c r="AF74" s="16">
        <f t="shared" si="9"/>
        <v>1</v>
      </c>
      <c r="AG74" s="16">
        <f t="shared" si="20"/>
        <v>1</v>
      </c>
      <c r="AH74" s="16">
        <f t="shared" ca="1" si="21"/>
        <v>1</v>
      </c>
      <c r="AI74" s="16">
        <f t="shared" si="22"/>
        <v>1</v>
      </c>
      <c r="AJ74" s="16">
        <f t="shared" si="23"/>
        <v>1</v>
      </c>
      <c r="AK74" s="16">
        <f t="shared" si="24"/>
        <v>1</v>
      </c>
      <c r="AL74" s="16">
        <f t="shared" si="10"/>
        <v>0</v>
      </c>
      <c r="AM74" s="16">
        <f t="shared" si="25"/>
        <v>1</v>
      </c>
      <c r="AN74" s="16">
        <f t="shared" si="26"/>
        <v>1</v>
      </c>
      <c r="AO74" s="16">
        <f t="shared" si="27"/>
        <v>1</v>
      </c>
      <c r="AP74" s="16">
        <f t="shared" si="28"/>
        <v>1</v>
      </c>
      <c r="AQ74" s="16">
        <f t="shared" si="29"/>
        <v>1</v>
      </c>
      <c r="AR74" s="16">
        <f t="shared" si="30"/>
        <v>0</v>
      </c>
      <c r="AS74" s="16">
        <f t="shared" si="31"/>
        <v>1</v>
      </c>
      <c r="AT74" s="16">
        <f t="shared" si="32"/>
        <v>1</v>
      </c>
      <c r="AU74" s="16">
        <f t="shared" si="33"/>
        <v>1</v>
      </c>
      <c r="AV74" s="16">
        <f t="shared" si="34"/>
        <v>1</v>
      </c>
      <c r="AW74" s="16"/>
      <c r="AX74" s="16">
        <f t="array" aca="1" ref="AX74" ca="1">SUM(IF(ISERROR(AD74:AT74),1))</f>
        <v>0</v>
      </c>
      <c r="AY74" s="16">
        <f t="shared" ca="1" si="11"/>
        <v>74</v>
      </c>
      <c r="AZ74" s="16"/>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row>
    <row r="75" spans="2:79" ht="45" customHeight="1" x14ac:dyDescent="0.25">
      <c r="B75" s="75">
        <v>18</v>
      </c>
      <c r="C75" s="75" t="s">
        <v>2188</v>
      </c>
      <c r="D75" s="75" t="s">
        <v>2189</v>
      </c>
      <c r="E75" s="75" t="s">
        <v>1722</v>
      </c>
      <c r="F75" s="156" t="s">
        <v>1720</v>
      </c>
      <c r="G75" s="156"/>
      <c r="H75" s="156"/>
      <c r="I75" s="156"/>
      <c r="J75" s="282" t="str">
        <f>IFERROR(VLOOKUP($E75&amp;$F75,units!$A:$D,4,0),"")</f>
        <v/>
      </c>
      <c r="K75" s="75" t="s">
        <v>1717</v>
      </c>
      <c r="L75" s="156"/>
      <c r="M75" s="75" t="s">
        <v>1678</v>
      </c>
      <c r="N75" s="161"/>
      <c r="O75" s="162" t="str">
        <f t="shared" si="12"/>
        <v/>
      </c>
      <c r="P75" s="75" t="s">
        <v>1679</v>
      </c>
      <c r="Q75" s="75" t="s">
        <v>413</v>
      </c>
      <c r="R75" s="75" t="s">
        <v>1680</v>
      </c>
      <c r="S75" s="153">
        <v>39698</v>
      </c>
      <c r="T75" s="153">
        <v>74000</v>
      </c>
      <c r="U75" s="240">
        <v>0.5</v>
      </c>
      <c r="X75" s="16" t="str">
        <f t="shared" si="14"/>
        <v>a7_High Impact Change Model for Managing Transfer of Care</v>
      </c>
      <c r="Y75" s="16">
        <f t="shared" ca="1" si="15"/>
        <v>1</v>
      </c>
      <c r="Z75" s="16">
        <f t="shared" si="16"/>
        <v>39698</v>
      </c>
      <c r="AA75" s="16">
        <f t="shared" si="17"/>
        <v>74000</v>
      </c>
      <c r="AB75" s="16">
        <f t="shared" si="7"/>
        <v>1</v>
      </c>
      <c r="AC75" s="16">
        <f t="shared" si="18"/>
        <v>1</v>
      </c>
      <c r="AD75" s="16">
        <f t="shared" si="19"/>
        <v>1</v>
      </c>
      <c r="AE75" s="16">
        <f t="shared" si="8"/>
        <v>1</v>
      </c>
      <c r="AF75" s="16">
        <f t="shared" si="9"/>
        <v>1</v>
      </c>
      <c r="AG75" s="16">
        <f t="shared" si="20"/>
        <v>1</v>
      </c>
      <c r="AH75" s="16">
        <f t="shared" ca="1" si="21"/>
        <v>1</v>
      </c>
      <c r="AI75" s="16">
        <f t="shared" si="22"/>
        <v>1</v>
      </c>
      <c r="AJ75" s="16">
        <f t="shared" si="23"/>
        <v>1</v>
      </c>
      <c r="AK75" s="16">
        <f t="shared" si="24"/>
        <v>1</v>
      </c>
      <c r="AL75" s="16">
        <f t="shared" si="10"/>
        <v>0</v>
      </c>
      <c r="AM75" s="16">
        <f t="shared" si="25"/>
        <v>1</v>
      </c>
      <c r="AN75" s="16">
        <f t="shared" si="26"/>
        <v>1</v>
      </c>
      <c r="AO75" s="16">
        <f t="shared" si="27"/>
        <v>1</v>
      </c>
      <c r="AP75" s="16">
        <f t="shared" si="28"/>
        <v>1</v>
      </c>
      <c r="AQ75" s="16">
        <f t="shared" si="29"/>
        <v>1</v>
      </c>
      <c r="AR75" s="16">
        <f t="shared" si="30"/>
        <v>0</v>
      </c>
      <c r="AS75" s="16">
        <f t="shared" si="31"/>
        <v>1</v>
      </c>
      <c r="AT75" s="16">
        <f t="shared" si="32"/>
        <v>1</v>
      </c>
      <c r="AU75" s="16">
        <f t="shared" si="33"/>
        <v>1</v>
      </c>
      <c r="AV75" s="16">
        <f t="shared" si="34"/>
        <v>1</v>
      </c>
      <c r="AW75" s="16"/>
      <c r="AX75" s="16">
        <f t="array" aca="1" ref="AX75" ca="1">SUM(IF(ISERROR(AD75:AT75),1))</f>
        <v>0</v>
      </c>
      <c r="AY75" s="16">
        <f t="shared" ca="1" si="11"/>
        <v>75</v>
      </c>
      <c r="AZ75" s="16"/>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row>
    <row r="76" spans="2:79" ht="45" customHeight="1" x14ac:dyDescent="0.25">
      <c r="B76" s="75">
        <v>19</v>
      </c>
      <c r="C76" s="75" t="s">
        <v>2159</v>
      </c>
      <c r="D76" s="75" t="s">
        <v>2180</v>
      </c>
      <c r="E76" s="75" t="s">
        <v>1716</v>
      </c>
      <c r="F76" s="156" t="s">
        <v>1703</v>
      </c>
      <c r="G76" s="156"/>
      <c r="H76" s="156"/>
      <c r="I76" s="156"/>
      <c r="J76" s="282" t="str">
        <f>IFERROR(VLOOKUP($E76&amp;$F76,units!$A:$D,4,0),"")</f>
        <v/>
      </c>
      <c r="K76" s="75" t="s">
        <v>1717</v>
      </c>
      <c r="L76" s="156"/>
      <c r="M76" s="75" t="s">
        <v>65</v>
      </c>
      <c r="N76" s="161"/>
      <c r="O76" s="162" t="str">
        <f t="shared" si="12"/>
        <v/>
      </c>
      <c r="P76" s="75" t="s">
        <v>1712</v>
      </c>
      <c r="Q76" s="75" t="s">
        <v>413</v>
      </c>
      <c r="R76" s="75" t="s">
        <v>1680</v>
      </c>
      <c r="S76" s="153">
        <v>31156</v>
      </c>
      <c r="T76" s="153">
        <v>43618</v>
      </c>
      <c r="U76" s="240">
        <v>0.5</v>
      </c>
      <c r="X76" s="16" t="str">
        <f t="shared" si="14"/>
        <v>a6_Enablers for Integration</v>
      </c>
      <c r="Y76" s="16">
        <f t="shared" ca="1" si="15"/>
        <v>1</v>
      </c>
      <c r="Z76" s="16" t="str">
        <f t="shared" si="16"/>
        <v/>
      </c>
      <c r="AA76" s="16" t="str">
        <f t="shared" si="17"/>
        <v/>
      </c>
      <c r="AB76" s="16">
        <f t="shared" si="7"/>
        <v>1</v>
      </c>
      <c r="AC76" s="16">
        <f t="shared" si="18"/>
        <v>1</v>
      </c>
      <c r="AD76" s="16">
        <f t="shared" si="19"/>
        <v>1</v>
      </c>
      <c r="AE76" s="16">
        <f t="shared" si="8"/>
        <v>1</v>
      </c>
      <c r="AF76" s="16">
        <f t="shared" si="9"/>
        <v>1</v>
      </c>
      <c r="AG76" s="16">
        <f t="shared" si="20"/>
        <v>1</v>
      </c>
      <c r="AH76" s="16">
        <f t="shared" ca="1" si="21"/>
        <v>1</v>
      </c>
      <c r="AI76" s="16">
        <f t="shared" si="22"/>
        <v>1</v>
      </c>
      <c r="AJ76" s="16">
        <f t="shared" si="23"/>
        <v>1</v>
      </c>
      <c r="AK76" s="16">
        <f t="shared" si="24"/>
        <v>1</v>
      </c>
      <c r="AL76" s="16">
        <f t="shared" si="10"/>
        <v>0</v>
      </c>
      <c r="AM76" s="16">
        <f t="shared" si="25"/>
        <v>1</v>
      </c>
      <c r="AN76" s="16">
        <f t="shared" si="26"/>
        <v>1</v>
      </c>
      <c r="AO76" s="16">
        <f t="shared" si="27"/>
        <v>1</v>
      </c>
      <c r="AP76" s="16">
        <f t="shared" si="28"/>
        <v>1</v>
      </c>
      <c r="AQ76" s="16">
        <f t="shared" si="29"/>
        <v>1</v>
      </c>
      <c r="AR76" s="16">
        <f t="shared" si="30"/>
        <v>0</v>
      </c>
      <c r="AS76" s="16">
        <f t="shared" si="31"/>
        <v>1</v>
      </c>
      <c r="AT76" s="16">
        <f t="shared" si="32"/>
        <v>1</v>
      </c>
      <c r="AU76" s="16">
        <f t="shared" si="33"/>
        <v>1</v>
      </c>
      <c r="AV76" s="16">
        <f t="shared" si="34"/>
        <v>1</v>
      </c>
      <c r="AW76" s="16"/>
      <c r="AX76" s="16">
        <f t="array" aca="1" ref="AX76" ca="1">SUM(IF(ISERROR(AD76:AT76),1))</f>
        <v>0</v>
      </c>
      <c r="AY76" s="16">
        <f t="shared" ca="1" si="11"/>
        <v>76</v>
      </c>
      <c r="AZ76" s="16"/>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row>
    <row r="77" spans="2:79" ht="45" customHeight="1" x14ac:dyDescent="0.25">
      <c r="B77" s="75">
        <v>20</v>
      </c>
      <c r="C77" s="75" t="s">
        <v>2187</v>
      </c>
      <c r="D77" s="75" t="s">
        <v>2190</v>
      </c>
      <c r="E77" s="75" t="s">
        <v>1590</v>
      </c>
      <c r="F77" s="156" t="s">
        <v>1591</v>
      </c>
      <c r="G77" s="156"/>
      <c r="H77" s="156">
        <v>0</v>
      </c>
      <c r="I77" s="156">
        <v>1111</v>
      </c>
      <c r="J77" s="282" t="str">
        <f>IFERROR(VLOOKUP($E77&amp;$F77,units!$A:$D,4,0),"")</f>
        <v xml:space="preserve">Number of beneficiaries </v>
      </c>
      <c r="K77" s="75" t="s">
        <v>1717</v>
      </c>
      <c r="L77" s="156"/>
      <c r="M77" s="75" t="s">
        <v>65</v>
      </c>
      <c r="N77" s="161"/>
      <c r="O77" s="162" t="str">
        <f t="shared" si="12"/>
        <v/>
      </c>
      <c r="P77" s="75" t="s">
        <v>1712</v>
      </c>
      <c r="Q77" s="75" t="s">
        <v>413</v>
      </c>
      <c r="R77" s="75" t="s">
        <v>1680</v>
      </c>
      <c r="S77" s="153">
        <v>0</v>
      </c>
      <c r="T77" s="153">
        <v>40000</v>
      </c>
      <c r="U77" s="240">
        <v>1</v>
      </c>
      <c r="X77" s="16" t="str">
        <f t="shared" si="14"/>
        <v>a1_Assistive Technologies and Equipment</v>
      </c>
      <c r="Y77" s="16">
        <f t="shared" ca="1" si="15"/>
        <v>1</v>
      </c>
      <c r="Z77" s="16" t="str">
        <f t="shared" si="16"/>
        <v/>
      </c>
      <c r="AA77" s="16" t="str">
        <f t="shared" si="17"/>
        <v/>
      </c>
      <c r="AB77" s="16">
        <f t="shared" si="7"/>
        <v>1</v>
      </c>
      <c r="AC77" s="16">
        <f t="shared" si="18"/>
        <v>1</v>
      </c>
      <c r="AD77" s="16">
        <f t="shared" si="19"/>
        <v>1</v>
      </c>
      <c r="AE77" s="16">
        <f t="shared" si="8"/>
        <v>1</v>
      </c>
      <c r="AF77" s="16">
        <f t="shared" si="9"/>
        <v>1</v>
      </c>
      <c r="AG77" s="16">
        <f t="shared" si="20"/>
        <v>1</v>
      </c>
      <c r="AH77" s="16">
        <f t="shared" ca="1" si="21"/>
        <v>1</v>
      </c>
      <c r="AI77" s="16">
        <f t="shared" si="22"/>
        <v>1</v>
      </c>
      <c r="AJ77" s="16">
        <f t="shared" si="23"/>
        <v>1</v>
      </c>
      <c r="AK77" s="16">
        <f t="shared" si="24"/>
        <v>1</v>
      </c>
      <c r="AL77" s="16">
        <f t="shared" si="10"/>
        <v>0</v>
      </c>
      <c r="AM77" s="16">
        <f t="shared" si="25"/>
        <v>1</v>
      </c>
      <c r="AN77" s="16">
        <f t="shared" si="26"/>
        <v>1</v>
      </c>
      <c r="AO77" s="16">
        <f t="shared" si="27"/>
        <v>1</v>
      </c>
      <c r="AP77" s="16">
        <f t="shared" si="28"/>
        <v>1</v>
      </c>
      <c r="AQ77" s="16">
        <f t="shared" si="29"/>
        <v>1</v>
      </c>
      <c r="AR77" s="16">
        <f t="shared" si="30"/>
        <v>0</v>
      </c>
      <c r="AS77" s="16">
        <f t="shared" si="31"/>
        <v>1</v>
      </c>
      <c r="AT77" s="16">
        <f t="shared" si="32"/>
        <v>1</v>
      </c>
      <c r="AU77" s="16">
        <f t="shared" si="33"/>
        <v>1</v>
      </c>
      <c r="AV77" s="16">
        <f t="shared" si="34"/>
        <v>1</v>
      </c>
      <c r="AW77" s="16"/>
      <c r="AX77" s="16">
        <f t="array" aca="1" ref="AX77" ca="1">SUM(IF(ISERROR(AD77:AT77),1))</f>
        <v>0</v>
      </c>
      <c r="AY77" s="16">
        <f t="shared" ca="1" si="11"/>
        <v>77</v>
      </c>
      <c r="AZ77" s="16"/>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row>
    <row r="78" spans="2:79" ht="45" customHeight="1" x14ac:dyDescent="0.25">
      <c r="B78" s="75">
        <v>21</v>
      </c>
      <c r="C78" s="75" t="s">
        <v>2161</v>
      </c>
      <c r="D78" s="75" t="s">
        <v>2161</v>
      </c>
      <c r="E78" s="75" t="s">
        <v>1621</v>
      </c>
      <c r="F78" s="156" t="s">
        <v>1627</v>
      </c>
      <c r="G78" s="156"/>
      <c r="H78" s="156">
        <v>10</v>
      </c>
      <c r="I78" s="156">
        <v>10</v>
      </c>
      <c r="J78" s="282" t="str">
        <f>IFERROR(VLOOKUP($E78&amp;$F78,units!$A:$D,4,0),"")</f>
        <v>Number of beds/Placements</v>
      </c>
      <c r="K78" s="75" t="s">
        <v>1717</v>
      </c>
      <c r="L78" s="156"/>
      <c r="M78" s="75" t="s">
        <v>65</v>
      </c>
      <c r="N78" s="161"/>
      <c r="O78" s="162" t="str">
        <f t="shared" si="12"/>
        <v/>
      </c>
      <c r="P78" s="75" t="s">
        <v>1723</v>
      </c>
      <c r="Q78" s="75" t="s">
        <v>414</v>
      </c>
      <c r="R78" s="75" t="s">
        <v>1692</v>
      </c>
      <c r="S78" s="153">
        <v>557409</v>
      </c>
      <c r="T78" s="153">
        <v>573573</v>
      </c>
      <c r="U78" s="240">
        <v>0.5</v>
      </c>
      <c r="X78" s="16" t="str">
        <f t="shared" si="14"/>
        <v>a16_Residential Placements</v>
      </c>
      <c r="Y78" s="16">
        <f t="shared" ca="1" si="15"/>
        <v>1</v>
      </c>
      <c r="Z78" s="16" t="str">
        <f t="shared" si="16"/>
        <v/>
      </c>
      <c r="AA78" s="16" t="str">
        <f t="shared" si="17"/>
        <v/>
      </c>
      <c r="AB78" s="16">
        <f t="shared" si="7"/>
        <v>1</v>
      </c>
      <c r="AC78" s="16">
        <f t="shared" si="18"/>
        <v>1</v>
      </c>
      <c r="AD78" s="16">
        <f t="shared" si="19"/>
        <v>1</v>
      </c>
      <c r="AE78" s="16">
        <f t="shared" si="8"/>
        <v>1</v>
      </c>
      <c r="AF78" s="16">
        <f t="shared" si="9"/>
        <v>1</v>
      </c>
      <c r="AG78" s="16">
        <f t="shared" si="20"/>
        <v>1</v>
      </c>
      <c r="AH78" s="16">
        <f t="shared" ca="1" si="21"/>
        <v>1</v>
      </c>
      <c r="AI78" s="16">
        <f t="shared" si="22"/>
        <v>1</v>
      </c>
      <c r="AJ78" s="16">
        <f t="shared" si="23"/>
        <v>1</v>
      </c>
      <c r="AK78" s="16">
        <f t="shared" si="24"/>
        <v>1</v>
      </c>
      <c r="AL78" s="16">
        <f t="shared" si="10"/>
        <v>0</v>
      </c>
      <c r="AM78" s="16">
        <f t="shared" si="25"/>
        <v>1</v>
      </c>
      <c r="AN78" s="16">
        <f t="shared" si="26"/>
        <v>1</v>
      </c>
      <c r="AO78" s="16">
        <f t="shared" si="27"/>
        <v>1</v>
      </c>
      <c r="AP78" s="16">
        <f t="shared" si="28"/>
        <v>1</v>
      </c>
      <c r="AQ78" s="16">
        <f t="shared" si="29"/>
        <v>1</v>
      </c>
      <c r="AR78" s="16">
        <f t="shared" si="30"/>
        <v>0</v>
      </c>
      <c r="AS78" s="16">
        <f t="shared" si="31"/>
        <v>1</v>
      </c>
      <c r="AT78" s="16">
        <f t="shared" si="32"/>
        <v>1</v>
      </c>
      <c r="AU78" s="16">
        <f t="shared" si="33"/>
        <v>1</v>
      </c>
      <c r="AV78" s="16">
        <f t="shared" si="34"/>
        <v>1</v>
      </c>
      <c r="AW78" s="16"/>
      <c r="AX78" s="16">
        <f t="array" aca="1" ref="AX78" ca="1">SUM(IF(ISERROR(AD78:AT78),1))</f>
        <v>0</v>
      </c>
      <c r="AY78" s="16">
        <f t="shared" ca="1" si="11"/>
        <v>78</v>
      </c>
      <c r="AZ78" s="16"/>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row>
    <row r="79" spans="2:79" ht="45" customHeight="1" x14ac:dyDescent="0.25">
      <c r="B79" s="75">
        <v>22</v>
      </c>
      <c r="C79" s="75" t="s">
        <v>1635</v>
      </c>
      <c r="D79" s="75" t="s">
        <v>2194</v>
      </c>
      <c r="E79" s="75" t="s">
        <v>1635</v>
      </c>
      <c r="F79" s="156"/>
      <c r="G79" s="156"/>
      <c r="H79" s="156"/>
      <c r="I79" s="156"/>
      <c r="J79" s="282" t="str">
        <f>IFERROR(VLOOKUP($E79&amp;$F79,units!$A:$D,4,0),"")</f>
        <v/>
      </c>
      <c r="K79" s="75" t="s">
        <v>1717</v>
      </c>
      <c r="L79" s="156"/>
      <c r="M79" s="75" t="s">
        <v>65</v>
      </c>
      <c r="N79" s="161"/>
      <c r="O79" s="162" t="str">
        <f t="shared" si="12"/>
        <v/>
      </c>
      <c r="P79" s="75" t="s">
        <v>1723</v>
      </c>
      <c r="Q79" s="75" t="s">
        <v>413</v>
      </c>
      <c r="R79" s="75" t="s">
        <v>1680</v>
      </c>
      <c r="S79" s="153">
        <v>0</v>
      </c>
      <c r="T79" s="153">
        <f>271203-8953</f>
        <v>262250</v>
      </c>
      <c r="U79" s="240">
        <v>0</v>
      </c>
      <c r="X79" s="16" t="e">
        <f t="shared" si="14"/>
        <v>#N/A</v>
      </c>
      <c r="Y79" s="16">
        <f t="shared" ca="1" si="15"/>
        <v>0</v>
      </c>
      <c r="Z79" s="16" t="str">
        <f t="shared" si="16"/>
        <v/>
      </c>
      <c r="AA79" s="16" t="str">
        <f t="shared" si="17"/>
        <v/>
      </c>
      <c r="AB79" s="16">
        <f t="shared" si="7"/>
        <v>1</v>
      </c>
      <c r="AC79" s="16">
        <f t="shared" si="18"/>
        <v>1</v>
      </c>
      <c r="AD79" s="16">
        <f t="shared" si="19"/>
        <v>1</v>
      </c>
      <c r="AE79" s="16">
        <f t="shared" si="8"/>
        <v>1</v>
      </c>
      <c r="AF79" s="16">
        <f t="shared" si="9"/>
        <v>1</v>
      </c>
      <c r="AG79" s="16">
        <f t="shared" si="20"/>
        <v>1</v>
      </c>
      <c r="AH79" s="16">
        <f t="shared" si="21"/>
        <v>1</v>
      </c>
      <c r="AI79" s="16">
        <f t="shared" si="22"/>
        <v>1</v>
      </c>
      <c r="AJ79" s="16">
        <f t="shared" si="23"/>
        <v>1</v>
      </c>
      <c r="AK79" s="16">
        <f t="shared" si="24"/>
        <v>1</v>
      </c>
      <c r="AL79" s="16">
        <f t="shared" si="10"/>
        <v>0</v>
      </c>
      <c r="AM79" s="16">
        <f t="shared" si="25"/>
        <v>1</v>
      </c>
      <c r="AN79" s="16">
        <f t="shared" si="26"/>
        <v>1</v>
      </c>
      <c r="AO79" s="16">
        <f t="shared" si="27"/>
        <v>1</v>
      </c>
      <c r="AP79" s="16">
        <f t="shared" si="28"/>
        <v>1</v>
      </c>
      <c r="AQ79" s="16">
        <f t="shared" si="29"/>
        <v>1</v>
      </c>
      <c r="AR79" s="16">
        <f t="shared" si="30"/>
        <v>0</v>
      </c>
      <c r="AS79" s="16">
        <f t="shared" si="31"/>
        <v>1</v>
      </c>
      <c r="AT79" s="16">
        <f t="shared" si="32"/>
        <v>1</v>
      </c>
      <c r="AU79" s="16">
        <f t="shared" si="33"/>
        <v>1</v>
      </c>
      <c r="AV79" s="16">
        <f t="shared" si="34"/>
        <v>1</v>
      </c>
      <c r="AW79" s="16"/>
      <c r="AX79" s="16">
        <f t="array" ref="AX79">SUM(IF(ISERROR(AD79:AT79),1))</f>
        <v>0</v>
      </c>
      <c r="AY79" s="16">
        <f t="shared" si="11"/>
        <v>79</v>
      </c>
      <c r="AZ79" s="16"/>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row>
    <row r="80" spans="2:79" ht="45" customHeight="1" x14ac:dyDescent="0.25">
      <c r="B80" s="75">
        <v>19</v>
      </c>
      <c r="C80" s="75" t="s">
        <v>2159</v>
      </c>
      <c r="D80" s="75" t="s">
        <v>2180</v>
      </c>
      <c r="E80" s="75" t="s">
        <v>1716</v>
      </c>
      <c r="F80" s="156" t="s">
        <v>1703</v>
      </c>
      <c r="G80" s="156"/>
      <c r="H80" s="156"/>
      <c r="I80" s="156"/>
      <c r="J80" s="282" t="str">
        <f>IFERROR(VLOOKUP($E80&amp;$F80,units!$A:$D,4,0),"")</f>
        <v/>
      </c>
      <c r="K80" s="75" t="s">
        <v>1717</v>
      </c>
      <c r="L80" s="156"/>
      <c r="M80" s="75" t="s">
        <v>65</v>
      </c>
      <c r="N80" s="161"/>
      <c r="O80" s="162" t="str">
        <f t="shared" si="12"/>
        <v/>
      </c>
      <c r="P80" s="75" t="s">
        <v>1712</v>
      </c>
      <c r="Q80" s="75" t="s">
        <v>414</v>
      </c>
      <c r="R80" s="75" t="s">
        <v>1680</v>
      </c>
      <c r="S80" s="153">
        <v>31156</v>
      </c>
      <c r="T80" s="153">
        <v>43618</v>
      </c>
      <c r="U80" s="240">
        <v>0.5</v>
      </c>
      <c r="X80" s="16" t="str">
        <f t="shared" si="14"/>
        <v>a6_Enablers for Integration</v>
      </c>
      <c r="Y80" s="16">
        <f t="shared" ca="1" si="15"/>
        <v>1</v>
      </c>
      <c r="Z80" s="16" t="str">
        <f t="shared" si="16"/>
        <v/>
      </c>
      <c r="AA80" s="16" t="str">
        <f t="shared" si="17"/>
        <v/>
      </c>
      <c r="AB80" s="16">
        <f t="shared" si="7"/>
        <v>1</v>
      </c>
      <c r="AC80" s="16">
        <f t="shared" si="18"/>
        <v>1</v>
      </c>
      <c r="AD80" s="16">
        <f t="shared" si="19"/>
        <v>1</v>
      </c>
      <c r="AE80" s="16">
        <f t="shared" si="8"/>
        <v>1</v>
      </c>
      <c r="AF80" s="16">
        <f t="shared" si="9"/>
        <v>1</v>
      </c>
      <c r="AG80" s="16">
        <f t="shared" si="20"/>
        <v>1</v>
      </c>
      <c r="AH80" s="16">
        <f t="shared" ca="1" si="21"/>
        <v>1</v>
      </c>
      <c r="AI80" s="16">
        <f t="shared" si="22"/>
        <v>1</v>
      </c>
      <c r="AJ80" s="16">
        <f t="shared" si="23"/>
        <v>1</v>
      </c>
      <c r="AK80" s="16">
        <f t="shared" si="24"/>
        <v>1</v>
      </c>
      <c r="AL80" s="16">
        <f t="shared" si="10"/>
        <v>0</v>
      </c>
      <c r="AM80" s="16">
        <f t="shared" si="25"/>
        <v>1</v>
      </c>
      <c r="AN80" s="16">
        <f t="shared" si="26"/>
        <v>1</v>
      </c>
      <c r="AO80" s="16">
        <f t="shared" si="27"/>
        <v>1</v>
      </c>
      <c r="AP80" s="16">
        <f t="shared" si="28"/>
        <v>1</v>
      </c>
      <c r="AQ80" s="16">
        <f t="shared" si="29"/>
        <v>1</v>
      </c>
      <c r="AR80" s="16">
        <f t="shared" si="30"/>
        <v>0</v>
      </c>
      <c r="AS80" s="16">
        <f t="shared" si="31"/>
        <v>1</v>
      </c>
      <c r="AT80" s="16">
        <f t="shared" si="32"/>
        <v>1</v>
      </c>
      <c r="AU80" s="16">
        <f t="shared" si="33"/>
        <v>1</v>
      </c>
      <c r="AV80" s="16">
        <f t="shared" si="34"/>
        <v>1</v>
      </c>
      <c r="AW80" s="16"/>
      <c r="AX80" s="16">
        <f t="array" aca="1" ref="AX80" ca="1">SUM(IF(ISERROR(AD80:AT80),1))</f>
        <v>0</v>
      </c>
      <c r="AY80" s="16">
        <f t="shared" ca="1" si="11"/>
        <v>80</v>
      </c>
      <c r="AZ80" s="16"/>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row>
    <row r="81" spans="2:79" ht="45" customHeight="1" x14ac:dyDescent="0.25">
      <c r="B81" s="75">
        <v>16</v>
      </c>
      <c r="C81" s="75" t="s">
        <v>2162</v>
      </c>
      <c r="D81" s="75" t="s">
        <v>2181</v>
      </c>
      <c r="E81" s="150" t="s">
        <v>1596</v>
      </c>
      <c r="F81" s="157" t="s">
        <v>1597</v>
      </c>
      <c r="G81" s="156"/>
      <c r="H81" s="156">
        <v>1700</v>
      </c>
      <c r="I81" s="156">
        <v>0</v>
      </c>
      <c r="J81" s="282" t="str">
        <f>IFERROR(VLOOKUP($E81&amp;$F81,units!$A:$D,4,0),"")</f>
        <v>Hours of care</v>
      </c>
      <c r="K81" s="75" t="s">
        <v>1717</v>
      </c>
      <c r="L81" s="156"/>
      <c r="M81" s="75" t="s">
        <v>65</v>
      </c>
      <c r="N81" s="161"/>
      <c r="O81" s="162" t="str">
        <f t="shared" si="12"/>
        <v/>
      </c>
      <c r="P81" s="75" t="s">
        <v>1718</v>
      </c>
      <c r="Q81" s="75" t="s">
        <v>414</v>
      </c>
      <c r="R81" s="75" t="s">
        <v>1692</v>
      </c>
      <c r="S81" s="153">
        <v>153725</v>
      </c>
      <c r="T81" s="153">
        <v>0</v>
      </c>
      <c r="U81" s="240">
        <v>0.26</v>
      </c>
      <c r="X81" s="16" t="str">
        <f t="shared" si="14"/>
        <v>a8_Home Care or Domiciliary Care</v>
      </c>
      <c r="Y81" s="16">
        <f t="shared" ca="1" si="15"/>
        <v>1</v>
      </c>
      <c r="Z81" s="16" t="str">
        <f t="shared" si="16"/>
        <v/>
      </c>
      <c r="AA81" s="16" t="str">
        <f t="shared" si="17"/>
        <v/>
      </c>
      <c r="AB81" s="16">
        <f t="shared" si="7"/>
        <v>1</v>
      </c>
      <c r="AC81" s="16">
        <f t="shared" si="18"/>
        <v>1</v>
      </c>
      <c r="AD81" s="16">
        <f t="shared" si="19"/>
        <v>1</v>
      </c>
      <c r="AE81" s="16">
        <f t="shared" si="8"/>
        <v>1</v>
      </c>
      <c r="AF81" s="16">
        <f t="shared" si="9"/>
        <v>1</v>
      </c>
      <c r="AG81" s="16">
        <f t="shared" si="20"/>
        <v>1</v>
      </c>
      <c r="AH81" s="16">
        <f t="shared" ca="1" si="21"/>
        <v>1</v>
      </c>
      <c r="AI81" s="16">
        <f t="shared" si="22"/>
        <v>1</v>
      </c>
      <c r="AJ81" s="16">
        <f t="shared" si="23"/>
        <v>1</v>
      </c>
      <c r="AK81" s="16">
        <f t="shared" si="24"/>
        <v>1</v>
      </c>
      <c r="AL81" s="16">
        <f t="shared" si="10"/>
        <v>0</v>
      </c>
      <c r="AM81" s="16">
        <f t="shared" si="25"/>
        <v>1</v>
      </c>
      <c r="AN81" s="16">
        <f t="shared" si="26"/>
        <v>1</v>
      </c>
      <c r="AO81" s="16">
        <f t="shared" si="27"/>
        <v>1</v>
      </c>
      <c r="AP81" s="16">
        <f t="shared" si="28"/>
        <v>1</v>
      </c>
      <c r="AQ81" s="16">
        <f t="shared" si="29"/>
        <v>1</v>
      </c>
      <c r="AR81" s="16">
        <f t="shared" si="30"/>
        <v>0</v>
      </c>
      <c r="AS81" s="16">
        <f t="shared" si="31"/>
        <v>1</v>
      </c>
      <c r="AT81" s="16">
        <f t="shared" si="32"/>
        <v>1</v>
      </c>
      <c r="AU81" s="16">
        <f t="shared" si="33"/>
        <v>1</v>
      </c>
      <c r="AV81" s="16">
        <f t="shared" si="34"/>
        <v>1</v>
      </c>
      <c r="AW81" s="16"/>
      <c r="AX81" s="16">
        <f t="array" aca="1" ref="AX81" ca="1">SUM(IF(ISERROR(AD81:AT81),1))</f>
        <v>0</v>
      </c>
      <c r="AY81" s="16">
        <f t="shared" ca="1" si="11"/>
        <v>81</v>
      </c>
      <c r="AZ81" s="16"/>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row>
    <row r="82" spans="2:79" ht="45" customHeight="1" x14ac:dyDescent="0.25">
      <c r="B82" s="75">
        <v>23</v>
      </c>
      <c r="C82" s="75" t="s">
        <v>2191</v>
      </c>
      <c r="D82" s="75" t="s">
        <v>2192</v>
      </c>
      <c r="E82" s="150" t="s">
        <v>1707</v>
      </c>
      <c r="F82" s="157" t="s">
        <v>1702</v>
      </c>
      <c r="G82" s="156"/>
      <c r="H82" s="156">
        <v>300</v>
      </c>
      <c r="I82" s="156">
        <v>1000</v>
      </c>
      <c r="J82" s="282" t="str">
        <f>IFERROR(VLOOKUP($E82&amp;$F82,units!$A:$D,4,0),"")</f>
        <v/>
      </c>
      <c r="K82" s="75" t="s">
        <v>1717</v>
      </c>
      <c r="L82" s="156"/>
      <c r="M82" s="75" t="s">
        <v>65</v>
      </c>
      <c r="N82" s="161"/>
      <c r="O82" s="162" t="str">
        <f t="shared" si="12"/>
        <v/>
      </c>
      <c r="P82" s="75" t="s">
        <v>1718</v>
      </c>
      <c r="Q82" s="75" t="s">
        <v>414</v>
      </c>
      <c r="R82" s="75" t="s">
        <v>1680</v>
      </c>
      <c r="S82" s="153">
        <v>35000</v>
      </c>
      <c r="T82" s="153">
        <v>100000</v>
      </c>
      <c r="U82" s="240">
        <v>0.33</v>
      </c>
      <c r="X82" s="16" t="str">
        <f>IF((INDEX($BB$6:$BB$22,MATCH($E82,$BA$6:$BA$22,0),1))="",#N/A,(INDEX($BB$6:$BB$22,MATCH($E82,$BA$6:$BA$22,0),1)))</f>
        <v>a4_Community Based Schemes</v>
      </c>
      <c r="Y82" s="16">
        <f ca="1">(IFERROR(COUNTIF(OFFSET($BH$4,2,MATCH($X82,$BH$4:$BV$4,0)-1,INDEX($BH$3:$BV$3,1,MATCH($X82,$BH$4:$BV$4,0))-1,1),$F82),0))</f>
        <v>1</v>
      </c>
      <c r="Z82" s="16" t="str">
        <f t="shared" si="16"/>
        <v/>
      </c>
      <c r="AA82" s="16" t="str">
        <f t="shared" si="17"/>
        <v/>
      </c>
      <c r="AB82" s="16">
        <f t="shared" si="7"/>
        <v>1</v>
      </c>
      <c r="AC82" s="16">
        <f t="shared" si="18"/>
        <v>1</v>
      </c>
      <c r="AD82" s="16">
        <f>IF(C82="",1,(IF(B82="",0,1)))</f>
        <v>1</v>
      </c>
      <c r="AE82" s="16">
        <f>IF(B82="",1,(IF(C82="",0,1)))</f>
        <v>1</v>
      </c>
      <c r="AF82" s="16">
        <f>IF(B82="",1,(IF(D82="",0,1)))</f>
        <v>1</v>
      </c>
      <c r="AG82" s="16">
        <f>IF(B82="",1,(IF(E82=$BA$5,0,(COUNTIF($BA$6:$BA$24,$E82)))))</f>
        <v>1</v>
      </c>
      <c r="AH82" s="16">
        <f ca="1">IF((COUNTIF($BH$4:$BU$4,X82))=0,1,(IF(OR(F82="",F82=$BA$5,$Y82=0),0,1)))</f>
        <v>1</v>
      </c>
      <c r="AI82" s="16">
        <f>IF(B82="",1,IF(F82="Other",IF(G82="",0,1),1))</f>
        <v>1</v>
      </c>
      <c r="AJ82" s="16">
        <f>IF(OR($B82="",J82=""),1,(IF(H82="",0,1)))</f>
        <v>1</v>
      </c>
      <c r="AK82" s="16">
        <f>IF(OR($B82="",J82=""),1,(IF(I82="",0,1)))</f>
        <v>1</v>
      </c>
      <c r="AL82" s="16">
        <f>IF($B82="",1,(IF(OR(J82=$BG$6,J82=$BG$7),1,0)))</f>
        <v>0</v>
      </c>
      <c r="AM82" s="16">
        <f>IF($B82="",1,IF(K82=$BC$5,0,IF(COUNTIF($BC$6:$BC$12,K82)&gt;0,1,0)))</f>
        <v>1</v>
      </c>
      <c r="AN82" s="16">
        <f t="shared" si="26"/>
        <v>1</v>
      </c>
      <c r="AO82" s="16">
        <f>IF($B82="",1,(IF(OR(M82=$BD$6,M82=$BD$7,M82=$BD$8),1,0)))</f>
        <v>1</v>
      </c>
      <c r="AP82" s="16">
        <f t="shared" si="28"/>
        <v>1</v>
      </c>
      <c r="AQ82" s="16">
        <f>IF($B82="",1,IF(P82=$BE$5,0,IF(COUNTIF($BE$6:$BE$12,P82)&gt;0,1,0)))</f>
        <v>1</v>
      </c>
      <c r="AR82" s="16">
        <f>IF($B82="",1,IF(Q82=$BF$5,0,IF(COUNTIF($BF$6:$BF$10,Q82)&gt;0,1,0)))</f>
        <v>0</v>
      </c>
      <c r="AS82" s="16">
        <f>IF($B82="",1,(IF(OR(R82=$BG$6,R82=$BG$7),1,0)))</f>
        <v>1</v>
      </c>
      <c r="AT82" s="16">
        <f>IF($B82="",1,(IF(S82="",0,1)))</f>
        <v>1</v>
      </c>
      <c r="AU82" s="16">
        <f>IF($B82="",1,(IF(T82="",0,1)))</f>
        <v>1</v>
      </c>
      <c r="AV82" s="16">
        <f>IF($B82="",1,(IF(U82="",0,1)))</f>
        <v>1</v>
      </c>
      <c r="AW82" s="16"/>
      <c r="AX82" s="16">
        <f t="array" aca="1" ref="AX82" ca="1">SUM(IF(ISERROR(AD82:AT82),1))</f>
        <v>0</v>
      </c>
      <c r="AY82" s="16">
        <f t="shared" ca="1" si="11"/>
        <v>82</v>
      </c>
      <c r="AZ82" s="16"/>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row>
    <row r="83" spans="2:79" ht="45" customHeight="1" x14ac:dyDescent="0.25">
      <c r="B83" s="75">
        <v>26</v>
      </c>
      <c r="C83" s="75" t="s">
        <v>2195</v>
      </c>
      <c r="D83" s="75" t="s">
        <v>2156</v>
      </c>
      <c r="E83" s="75" t="s">
        <v>1621</v>
      </c>
      <c r="F83" s="156" t="s">
        <v>1626</v>
      </c>
      <c r="G83" s="156"/>
      <c r="H83" s="156">
        <v>0</v>
      </c>
      <c r="I83" s="156">
        <v>10</v>
      </c>
      <c r="J83" s="282" t="str">
        <f>IFERROR(VLOOKUP($E83&amp;$F83,units!$A:$D,4,0),"")</f>
        <v>Number of beds/Placements</v>
      </c>
      <c r="K83" s="75" t="s">
        <v>1717</v>
      </c>
      <c r="L83" s="156"/>
      <c r="M83" s="75" t="s">
        <v>65</v>
      </c>
      <c r="N83" s="161"/>
      <c r="O83" s="162" t="str">
        <f t="shared" si="12"/>
        <v/>
      </c>
      <c r="P83" s="75" t="s">
        <v>1723</v>
      </c>
      <c r="Q83" s="75" t="s">
        <v>414</v>
      </c>
      <c r="R83" s="75" t="s">
        <v>1692</v>
      </c>
      <c r="S83" s="153">
        <v>0</v>
      </c>
      <c r="T83" s="153">
        <f>573573-5597</f>
        <v>567976</v>
      </c>
      <c r="U83" s="240">
        <v>0</v>
      </c>
      <c r="X83" s="16" t="str">
        <f t="shared" si="14"/>
        <v>a16_Residential Placements</v>
      </c>
      <c r="Y83" s="16">
        <f t="shared" ca="1" si="15"/>
        <v>1</v>
      </c>
      <c r="Z83" s="16" t="str">
        <f t="shared" si="16"/>
        <v/>
      </c>
      <c r="AA83" s="16" t="str">
        <f t="shared" si="17"/>
        <v/>
      </c>
      <c r="AB83" s="16">
        <f t="shared" si="7"/>
        <v>1</v>
      </c>
      <c r="AC83" s="16">
        <f t="shared" si="18"/>
        <v>1</v>
      </c>
      <c r="AD83" s="16">
        <f t="shared" si="19"/>
        <v>1</v>
      </c>
      <c r="AE83" s="16">
        <f t="shared" si="8"/>
        <v>1</v>
      </c>
      <c r="AF83" s="16">
        <f t="shared" si="9"/>
        <v>1</v>
      </c>
      <c r="AG83" s="16">
        <f t="shared" si="20"/>
        <v>1</v>
      </c>
      <c r="AH83" s="16">
        <f t="shared" ca="1" si="21"/>
        <v>1</v>
      </c>
      <c r="AI83" s="16">
        <f t="shared" si="22"/>
        <v>1</v>
      </c>
      <c r="AJ83" s="16">
        <f t="shared" si="23"/>
        <v>1</v>
      </c>
      <c r="AK83" s="16">
        <f t="shared" si="24"/>
        <v>1</v>
      </c>
      <c r="AL83" s="16">
        <f t="shared" si="10"/>
        <v>0</v>
      </c>
      <c r="AM83" s="16">
        <f t="shared" si="25"/>
        <v>1</v>
      </c>
      <c r="AN83" s="16">
        <f t="shared" si="26"/>
        <v>1</v>
      </c>
      <c r="AO83" s="16">
        <f t="shared" si="27"/>
        <v>1</v>
      </c>
      <c r="AP83" s="16">
        <f t="shared" si="28"/>
        <v>1</v>
      </c>
      <c r="AQ83" s="16">
        <f t="shared" si="29"/>
        <v>1</v>
      </c>
      <c r="AR83" s="16">
        <f t="shared" si="30"/>
        <v>0</v>
      </c>
      <c r="AS83" s="16">
        <f t="shared" si="31"/>
        <v>1</v>
      </c>
      <c r="AT83" s="16">
        <f t="shared" si="32"/>
        <v>1</v>
      </c>
      <c r="AU83" s="16">
        <f t="shared" si="33"/>
        <v>1</v>
      </c>
      <c r="AV83" s="16">
        <f t="shared" si="34"/>
        <v>1</v>
      </c>
      <c r="AW83" s="16"/>
      <c r="AX83" s="16">
        <f t="array" aca="1" ref="AX83" ca="1">SUM(IF(ISERROR(AD83:AT83),1))</f>
        <v>0</v>
      </c>
      <c r="AY83" s="16">
        <f t="shared" ca="1" si="11"/>
        <v>83</v>
      </c>
      <c r="AZ83" s="16"/>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row>
    <row r="84" spans="2:79" ht="45" customHeight="1" x14ac:dyDescent="0.25">
      <c r="B84" s="75">
        <v>27</v>
      </c>
      <c r="C84" s="75" t="s">
        <v>2160</v>
      </c>
      <c r="D84" s="75" t="s">
        <v>2193</v>
      </c>
      <c r="E84" s="75" t="s">
        <v>1595</v>
      </c>
      <c r="F84" s="156"/>
      <c r="G84" s="156"/>
      <c r="H84" s="156"/>
      <c r="I84" s="156"/>
      <c r="J84" s="282" t="str">
        <f>IFERROR(VLOOKUP($E84&amp;$F84,units!$A:$D,4,0),"")</f>
        <v/>
      </c>
      <c r="K84" s="75" t="s">
        <v>1595</v>
      </c>
      <c r="L84" s="156" t="s">
        <v>2196</v>
      </c>
      <c r="M84" s="75" t="s">
        <v>1678</v>
      </c>
      <c r="N84" s="161"/>
      <c r="O84" s="162" t="str">
        <f t="shared" si="12"/>
        <v/>
      </c>
      <c r="P84" s="75" t="s">
        <v>1678</v>
      </c>
      <c r="Q84" s="75" t="s">
        <v>414</v>
      </c>
      <c r="R84" s="75" t="s">
        <v>1680</v>
      </c>
      <c r="S84" s="153">
        <v>86366</v>
      </c>
      <c r="T84" s="153">
        <v>95003</v>
      </c>
      <c r="U84" s="240">
        <v>1</v>
      </c>
      <c r="X84" s="16" t="e">
        <f t="shared" si="14"/>
        <v>#N/A</v>
      </c>
      <c r="Y84" s="16">
        <f t="shared" ca="1" si="15"/>
        <v>0</v>
      </c>
      <c r="Z84" s="16">
        <f t="shared" si="16"/>
        <v>86366</v>
      </c>
      <c r="AA84" s="16">
        <f t="shared" si="17"/>
        <v>95003</v>
      </c>
      <c r="AB84" s="16">
        <f t="shared" si="7"/>
        <v>1</v>
      </c>
      <c r="AC84" s="16">
        <f t="shared" si="18"/>
        <v>1</v>
      </c>
      <c r="AD84" s="16">
        <f t="shared" si="19"/>
        <v>1</v>
      </c>
      <c r="AE84" s="16">
        <f t="shared" si="8"/>
        <v>1</v>
      </c>
      <c r="AF84" s="16">
        <f t="shared" si="9"/>
        <v>1</v>
      </c>
      <c r="AG84" s="16">
        <f t="shared" si="20"/>
        <v>1</v>
      </c>
      <c r="AH84" s="16">
        <f t="shared" si="21"/>
        <v>1</v>
      </c>
      <c r="AI84" s="16">
        <f t="shared" si="22"/>
        <v>1</v>
      </c>
      <c r="AJ84" s="16">
        <f t="shared" si="23"/>
        <v>1</v>
      </c>
      <c r="AK84" s="16">
        <f t="shared" si="24"/>
        <v>1</v>
      </c>
      <c r="AL84" s="16">
        <f t="shared" si="10"/>
        <v>0</v>
      </c>
      <c r="AM84" s="16">
        <f t="shared" si="25"/>
        <v>1</v>
      </c>
      <c r="AN84" s="16">
        <f t="shared" si="26"/>
        <v>1</v>
      </c>
      <c r="AO84" s="16">
        <f t="shared" si="27"/>
        <v>1</v>
      </c>
      <c r="AP84" s="16">
        <f t="shared" si="28"/>
        <v>1</v>
      </c>
      <c r="AQ84" s="16">
        <f t="shared" si="29"/>
        <v>1</v>
      </c>
      <c r="AR84" s="16">
        <f t="shared" si="30"/>
        <v>0</v>
      </c>
      <c r="AS84" s="16">
        <f t="shared" si="31"/>
        <v>1</v>
      </c>
      <c r="AT84" s="16">
        <f t="shared" si="32"/>
        <v>1</v>
      </c>
      <c r="AU84" s="16">
        <f t="shared" si="33"/>
        <v>1</v>
      </c>
      <c r="AV84" s="16">
        <f t="shared" si="34"/>
        <v>1</v>
      </c>
      <c r="AW84" s="16"/>
      <c r="AX84" s="16">
        <f t="array" ref="AX84">SUM(IF(ISERROR(AD84:AT84),1))</f>
        <v>0</v>
      </c>
      <c r="AY84" s="16">
        <f t="shared" si="11"/>
        <v>84</v>
      </c>
      <c r="AZ84" s="16"/>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row>
    <row r="85" spans="2:79" ht="45" customHeight="1" x14ac:dyDescent="0.25">
      <c r="B85" s="75">
        <v>22</v>
      </c>
      <c r="C85" s="75" t="s">
        <v>1635</v>
      </c>
      <c r="D85" s="75" t="s">
        <v>2194</v>
      </c>
      <c r="E85" s="75" t="s">
        <v>1635</v>
      </c>
      <c r="F85" s="156"/>
      <c r="G85" s="156"/>
      <c r="H85" s="156"/>
      <c r="I85" s="156"/>
      <c r="J85" s="282" t="str">
        <f>IFERROR(VLOOKUP($E85&amp;$F85,units!$A:$D,4,0),"")</f>
        <v/>
      </c>
      <c r="K85" s="75" t="s">
        <v>1717</v>
      </c>
      <c r="L85" s="156"/>
      <c r="M85" s="75" t="s">
        <v>65</v>
      </c>
      <c r="N85" s="161"/>
      <c r="O85" s="162" t="str">
        <f t="shared" si="12"/>
        <v/>
      </c>
      <c r="P85" s="75" t="s">
        <v>1723</v>
      </c>
      <c r="Q85" s="75" t="s">
        <v>414</v>
      </c>
      <c r="R85" s="75" t="s">
        <v>1680</v>
      </c>
      <c r="S85" s="153">
        <v>0</v>
      </c>
      <c r="T85" s="153">
        <v>53499</v>
      </c>
      <c r="U85" s="240">
        <v>0</v>
      </c>
      <c r="X85" s="16" t="e">
        <f t="shared" si="14"/>
        <v>#N/A</v>
      </c>
      <c r="Y85" s="16">
        <f t="shared" ca="1" si="15"/>
        <v>0</v>
      </c>
      <c r="Z85" s="16" t="str">
        <f t="shared" si="16"/>
        <v/>
      </c>
      <c r="AA85" s="16" t="str">
        <f t="shared" si="17"/>
        <v/>
      </c>
      <c r="AB85" s="16">
        <f t="shared" si="7"/>
        <v>1</v>
      </c>
      <c r="AC85" s="16">
        <f t="shared" si="18"/>
        <v>1</v>
      </c>
      <c r="AD85" s="16">
        <f t="shared" si="19"/>
        <v>1</v>
      </c>
      <c r="AE85" s="16">
        <f t="shared" si="8"/>
        <v>1</v>
      </c>
      <c r="AF85" s="16">
        <f t="shared" si="9"/>
        <v>1</v>
      </c>
      <c r="AG85" s="16">
        <f t="shared" si="20"/>
        <v>1</v>
      </c>
      <c r="AH85" s="16">
        <f t="shared" si="21"/>
        <v>1</v>
      </c>
      <c r="AI85" s="16">
        <f t="shared" si="22"/>
        <v>1</v>
      </c>
      <c r="AJ85" s="16">
        <f t="shared" si="23"/>
        <v>1</v>
      </c>
      <c r="AK85" s="16">
        <f t="shared" si="24"/>
        <v>1</v>
      </c>
      <c r="AL85" s="16">
        <f t="shared" si="10"/>
        <v>0</v>
      </c>
      <c r="AM85" s="16">
        <f t="shared" si="25"/>
        <v>1</v>
      </c>
      <c r="AN85" s="16">
        <f t="shared" si="26"/>
        <v>1</v>
      </c>
      <c r="AO85" s="16">
        <f t="shared" si="27"/>
        <v>1</v>
      </c>
      <c r="AP85" s="16">
        <f t="shared" si="28"/>
        <v>1</v>
      </c>
      <c r="AQ85" s="16">
        <f t="shared" si="29"/>
        <v>1</v>
      </c>
      <c r="AR85" s="16">
        <f t="shared" si="30"/>
        <v>0</v>
      </c>
      <c r="AS85" s="16">
        <f t="shared" si="31"/>
        <v>1</v>
      </c>
      <c r="AT85" s="16">
        <f t="shared" si="32"/>
        <v>1</v>
      </c>
      <c r="AU85" s="16">
        <f t="shared" si="33"/>
        <v>1</v>
      </c>
      <c r="AV85" s="16">
        <f t="shared" si="34"/>
        <v>1</v>
      </c>
      <c r="AW85" s="16"/>
      <c r="AX85" s="16">
        <f t="array" ref="AX85">SUM(IF(ISERROR(AD85:AT85),1))</f>
        <v>0</v>
      </c>
      <c r="AY85" s="16">
        <f t="shared" si="11"/>
        <v>85</v>
      </c>
      <c r="AZ85" s="16"/>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row>
    <row r="86" spans="2:79" ht="45" customHeight="1" x14ac:dyDescent="0.25">
      <c r="B86" s="75">
        <v>29</v>
      </c>
      <c r="C86" s="75" t="s">
        <v>2163</v>
      </c>
      <c r="D86" s="75" t="s">
        <v>2163</v>
      </c>
      <c r="E86" s="75" t="s">
        <v>1630</v>
      </c>
      <c r="F86" s="156" t="s">
        <v>1631</v>
      </c>
      <c r="G86" s="156"/>
      <c r="H86" s="156">
        <v>55</v>
      </c>
      <c r="I86" s="156">
        <v>55</v>
      </c>
      <c r="J86" s="282" t="str">
        <f>IFERROR(VLOOKUP($E86&amp;$F86,units!$A:$D,4,0),"")</f>
        <v>Number of adaptations funded/people supported</v>
      </c>
      <c r="K86" s="75" t="s">
        <v>1717</v>
      </c>
      <c r="L86" s="156"/>
      <c r="M86" s="75" t="s">
        <v>65</v>
      </c>
      <c r="N86" s="161"/>
      <c r="O86" s="162" t="str">
        <f t="shared" si="12"/>
        <v/>
      </c>
      <c r="P86" s="75" t="s">
        <v>1712</v>
      </c>
      <c r="Q86" s="75" t="s">
        <v>408</v>
      </c>
      <c r="R86" s="75" t="s">
        <v>1692</v>
      </c>
      <c r="S86" s="153">
        <v>1869024</v>
      </c>
      <c r="T86" s="153">
        <v>1869024</v>
      </c>
      <c r="U86" s="240">
        <v>0.6</v>
      </c>
      <c r="X86" s="16" t="str">
        <f t="shared" si="14"/>
        <v>a5_DFG Related Schemes</v>
      </c>
      <c r="Y86" s="16">
        <f t="shared" ca="1" si="15"/>
        <v>1</v>
      </c>
      <c r="Z86" s="16" t="str">
        <f t="shared" si="16"/>
        <v/>
      </c>
      <c r="AA86" s="16" t="str">
        <f t="shared" si="17"/>
        <v/>
      </c>
      <c r="AB86" s="16">
        <f t="shared" si="7"/>
        <v>1</v>
      </c>
      <c r="AC86" s="16">
        <f t="shared" si="18"/>
        <v>1</v>
      </c>
      <c r="AD86" s="16">
        <f t="shared" si="19"/>
        <v>1</v>
      </c>
      <c r="AE86" s="16">
        <f t="shared" si="8"/>
        <v>1</v>
      </c>
      <c r="AF86" s="16">
        <f t="shared" si="9"/>
        <v>1</v>
      </c>
      <c r="AG86" s="16">
        <f t="shared" si="20"/>
        <v>1</v>
      </c>
      <c r="AH86" s="16">
        <f t="shared" ca="1" si="21"/>
        <v>1</v>
      </c>
      <c r="AI86" s="16">
        <f t="shared" si="22"/>
        <v>1</v>
      </c>
      <c r="AJ86" s="16">
        <f t="shared" si="23"/>
        <v>1</v>
      </c>
      <c r="AK86" s="16">
        <f t="shared" si="24"/>
        <v>1</v>
      </c>
      <c r="AL86" s="16">
        <f t="shared" si="10"/>
        <v>0</v>
      </c>
      <c r="AM86" s="16">
        <f t="shared" si="25"/>
        <v>1</v>
      </c>
      <c r="AN86" s="16">
        <f t="shared" si="26"/>
        <v>1</v>
      </c>
      <c r="AO86" s="16">
        <f t="shared" si="27"/>
        <v>1</v>
      </c>
      <c r="AP86" s="16">
        <f t="shared" si="28"/>
        <v>1</v>
      </c>
      <c r="AQ86" s="16">
        <f t="shared" si="29"/>
        <v>1</v>
      </c>
      <c r="AR86" s="16">
        <f t="shared" si="30"/>
        <v>1</v>
      </c>
      <c r="AS86" s="16">
        <f t="shared" si="31"/>
        <v>1</v>
      </c>
      <c r="AT86" s="16">
        <f t="shared" si="32"/>
        <v>1</v>
      </c>
      <c r="AU86" s="16">
        <f t="shared" si="33"/>
        <v>1</v>
      </c>
      <c r="AV86" s="16">
        <f t="shared" si="34"/>
        <v>1</v>
      </c>
      <c r="AW86" s="16"/>
      <c r="AX86" s="16">
        <f t="array" aca="1" ref="AX86" ca="1">SUM(IF(ISERROR(AD86:AT86),1))</f>
        <v>0</v>
      </c>
      <c r="AY86" s="16">
        <f t="shared" ca="1" si="11"/>
        <v>86</v>
      </c>
      <c r="AZ86" s="16"/>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row>
    <row r="87" spans="2:79" ht="45" customHeight="1" x14ac:dyDescent="0.25">
      <c r="B87" s="75">
        <v>30</v>
      </c>
      <c r="C87" s="75" t="s">
        <v>2203</v>
      </c>
      <c r="D87" s="75" t="s">
        <v>2164</v>
      </c>
      <c r="E87" s="150" t="s">
        <v>1630</v>
      </c>
      <c r="F87" s="157" t="s">
        <v>1631</v>
      </c>
      <c r="G87" s="156"/>
      <c r="H87" s="156">
        <v>37</v>
      </c>
      <c r="I87" s="156">
        <v>0</v>
      </c>
      <c r="J87" s="282" t="str">
        <f>IFERROR(VLOOKUP($E87&amp;$F87,units!$A:$D,4,0),"")</f>
        <v>Number of adaptations funded/people supported</v>
      </c>
      <c r="K87" s="75" t="s">
        <v>1717</v>
      </c>
      <c r="L87" s="156"/>
      <c r="M87" s="75" t="s">
        <v>65</v>
      </c>
      <c r="N87" s="161"/>
      <c r="O87" s="162" t="str">
        <f t="shared" si="12"/>
        <v/>
      </c>
      <c r="P87" s="75" t="s">
        <v>1712</v>
      </c>
      <c r="Q87" s="75" t="s">
        <v>411</v>
      </c>
      <c r="R87" s="75" t="s">
        <v>1692</v>
      </c>
      <c r="S87" s="153">
        <v>1257308</v>
      </c>
      <c r="T87" s="153">
        <v>0</v>
      </c>
      <c r="U87" s="240">
        <v>0.4</v>
      </c>
      <c r="X87" s="16" t="str">
        <f t="shared" si="14"/>
        <v>a5_DFG Related Schemes</v>
      </c>
      <c r="Y87" s="16">
        <f t="shared" ca="1" si="15"/>
        <v>1</v>
      </c>
      <c r="Z87" s="16" t="str">
        <f t="shared" si="16"/>
        <v/>
      </c>
      <c r="AA87" s="16" t="str">
        <f t="shared" si="17"/>
        <v/>
      </c>
      <c r="AB87" s="16">
        <f t="shared" si="7"/>
        <v>1</v>
      </c>
      <c r="AC87" s="16">
        <f t="shared" si="18"/>
        <v>1</v>
      </c>
      <c r="AD87" s="16">
        <f t="shared" si="19"/>
        <v>1</v>
      </c>
      <c r="AE87" s="16">
        <f t="shared" si="8"/>
        <v>1</v>
      </c>
      <c r="AF87" s="16">
        <f t="shared" si="9"/>
        <v>1</v>
      </c>
      <c r="AG87" s="16">
        <f t="shared" si="20"/>
        <v>1</v>
      </c>
      <c r="AH87" s="16">
        <f t="shared" ca="1" si="21"/>
        <v>1</v>
      </c>
      <c r="AI87" s="16">
        <f t="shared" si="22"/>
        <v>1</v>
      </c>
      <c r="AJ87" s="16">
        <f t="shared" si="23"/>
        <v>1</v>
      </c>
      <c r="AK87" s="16">
        <f t="shared" si="24"/>
        <v>1</v>
      </c>
      <c r="AL87" s="16">
        <f t="shared" si="10"/>
        <v>0</v>
      </c>
      <c r="AM87" s="16">
        <f t="shared" si="25"/>
        <v>1</v>
      </c>
      <c r="AN87" s="16">
        <f t="shared" si="26"/>
        <v>1</v>
      </c>
      <c r="AO87" s="16">
        <f t="shared" si="27"/>
        <v>1</v>
      </c>
      <c r="AP87" s="16">
        <f t="shared" si="28"/>
        <v>1</v>
      </c>
      <c r="AQ87" s="16">
        <f t="shared" si="29"/>
        <v>1</v>
      </c>
      <c r="AR87" s="16">
        <f t="shared" si="30"/>
        <v>1</v>
      </c>
      <c r="AS87" s="16">
        <f t="shared" si="31"/>
        <v>1</v>
      </c>
      <c r="AT87" s="16">
        <f t="shared" si="32"/>
        <v>1</v>
      </c>
      <c r="AU87" s="16">
        <f t="shared" si="33"/>
        <v>1</v>
      </c>
      <c r="AV87" s="16">
        <f t="shared" si="34"/>
        <v>1</v>
      </c>
      <c r="AW87" s="16"/>
      <c r="AX87" s="16">
        <f t="array" aca="1" ref="AX87" ca="1">SUM(IF(ISERROR(AD87:AT87),1))</f>
        <v>0</v>
      </c>
      <c r="AY87" s="16">
        <f t="shared" ca="1" si="11"/>
        <v>87</v>
      </c>
      <c r="AZ87" s="16"/>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row>
    <row r="88" spans="2:79" ht="45" customHeight="1" x14ac:dyDescent="0.25">
      <c r="B88" s="75"/>
      <c r="C88" s="75"/>
      <c r="D88" s="75"/>
      <c r="E88" s="75"/>
      <c r="F88" s="156"/>
      <c r="G88" s="156"/>
      <c r="H88" s="156"/>
      <c r="I88" s="156"/>
      <c r="J88" s="282" t="str">
        <f>IFERROR(VLOOKUP($E88&amp;$F88,units!$A:$D,4,0),"")</f>
        <v/>
      </c>
      <c r="K88" s="75"/>
      <c r="L88" s="156"/>
      <c r="M88" s="75"/>
      <c r="N88" s="161"/>
      <c r="O88" s="162" t="str">
        <f t="shared" si="12"/>
        <v/>
      </c>
      <c r="P88" s="75"/>
      <c r="Q88" s="75"/>
      <c r="R88" s="75"/>
      <c r="S88" s="153"/>
      <c r="T88" s="153"/>
      <c r="U88" s="240"/>
      <c r="X88" s="16" t="e">
        <f t="shared" si="14"/>
        <v>#N/A</v>
      </c>
      <c r="Y88" s="16">
        <f t="shared" ca="1" si="15"/>
        <v>0</v>
      </c>
      <c r="Z88" s="16" t="str">
        <f t="shared" si="16"/>
        <v/>
      </c>
      <c r="AA88" s="16" t="str">
        <f t="shared" si="17"/>
        <v/>
      </c>
      <c r="AB88" s="16">
        <f t="shared" si="7"/>
        <v>0</v>
      </c>
      <c r="AC88" s="16">
        <f t="shared" si="18"/>
        <v>0</v>
      </c>
      <c r="AD88" s="16">
        <f t="shared" si="19"/>
        <v>1</v>
      </c>
      <c r="AE88" s="16">
        <f t="shared" si="8"/>
        <v>1</v>
      </c>
      <c r="AF88" s="16">
        <f t="shared" si="9"/>
        <v>1</v>
      </c>
      <c r="AG88" s="16">
        <f t="shared" si="20"/>
        <v>1</v>
      </c>
      <c r="AH88" s="16">
        <f t="shared" si="21"/>
        <v>1</v>
      </c>
      <c r="AI88" s="16">
        <f t="shared" si="22"/>
        <v>1</v>
      </c>
      <c r="AJ88" s="16">
        <f t="shared" si="23"/>
        <v>1</v>
      </c>
      <c r="AK88" s="16">
        <f t="shared" si="24"/>
        <v>1</v>
      </c>
      <c r="AL88" s="16">
        <f t="shared" si="10"/>
        <v>1</v>
      </c>
      <c r="AM88" s="16">
        <f t="shared" si="25"/>
        <v>1</v>
      </c>
      <c r="AN88" s="16">
        <f t="shared" si="26"/>
        <v>1</v>
      </c>
      <c r="AO88" s="16">
        <f t="shared" si="27"/>
        <v>1</v>
      </c>
      <c r="AP88" s="16">
        <f t="shared" si="28"/>
        <v>1</v>
      </c>
      <c r="AQ88" s="16">
        <f t="shared" si="29"/>
        <v>1</v>
      </c>
      <c r="AR88" s="16">
        <f t="shared" si="30"/>
        <v>1</v>
      </c>
      <c r="AS88" s="16">
        <f t="shared" si="31"/>
        <v>1</v>
      </c>
      <c r="AT88" s="16">
        <f t="shared" si="32"/>
        <v>1</v>
      </c>
      <c r="AU88" s="16">
        <f t="shared" si="33"/>
        <v>1</v>
      </c>
      <c r="AV88" s="16">
        <f t="shared" si="34"/>
        <v>1</v>
      </c>
      <c r="AW88" s="16"/>
      <c r="AX88" s="16">
        <f t="array" ref="AX88">SUM(IF(ISERROR(AD88:AT88),1))</f>
        <v>0</v>
      </c>
      <c r="AY88" s="16" t="str">
        <f t="shared" si="11"/>
        <v/>
      </c>
      <c r="AZ88" s="16"/>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row>
    <row r="89" spans="2:79" ht="45" customHeight="1" x14ac:dyDescent="0.25">
      <c r="B89" s="75"/>
      <c r="C89" s="75"/>
      <c r="D89" s="75"/>
      <c r="E89" s="150"/>
      <c r="F89" s="157"/>
      <c r="G89" s="156"/>
      <c r="H89" s="156"/>
      <c r="I89" s="156"/>
      <c r="J89" s="282" t="str">
        <f>IFERROR(VLOOKUP($E89&amp;$F89,units!$A:$D,4,0),"")</f>
        <v/>
      </c>
      <c r="K89" s="75"/>
      <c r="L89" s="156"/>
      <c r="M89" s="75"/>
      <c r="N89" s="161"/>
      <c r="O89" s="162" t="str">
        <f t="shared" si="12"/>
        <v/>
      </c>
      <c r="P89" s="75"/>
      <c r="Q89" s="75"/>
      <c r="R89" s="75"/>
      <c r="S89" s="153"/>
      <c r="T89" s="153"/>
      <c r="U89" s="240"/>
      <c r="X89" s="16" t="e">
        <f t="shared" si="14"/>
        <v>#N/A</v>
      </c>
      <c r="Y89" s="16">
        <f t="shared" ca="1" si="15"/>
        <v>0</v>
      </c>
      <c r="Z89" s="16" t="str">
        <f t="shared" si="16"/>
        <v/>
      </c>
      <c r="AA89" s="16" t="str">
        <f t="shared" si="17"/>
        <v/>
      </c>
      <c r="AB89" s="16">
        <f t="shared" si="7"/>
        <v>0</v>
      </c>
      <c r="AC89" s="16">
        <f t="shared" si="18"/>
        <v>0</v>
      </c>
      <c r="AD89" s="16">
        <f t="shared" si="19"/>
        <v>1</v>
      </c>
      <c r="AE89" s="16">
        <f t="shared" si="8"/>
        <v>1</v>
      </c>
      <c r="AF89" s="16">
        <f t="shared" si="9"/>
        <v>1</v>
      </c>
      <c r="AG89" s="16">
        <f t="shared" si="20"/>
        <v>1</v>
      </c>
      <c r="AH89" s="16">
        <f t="shared" si="21"/>
        <v>1</v>
      </c>
      <c r="AI89" s="16">
        <f t="shared" si="22"/>
        <v>1</v>
      </c>
      <c r="AJ89" s="16">
        <f t="shared" si="23"/>
        <v>1</v>
      </c>
      <c r="AK89" s="16">
        <f t="shared" si="24"/>
        <v>1</v>
      </c>
      <c r="AL89" s="16">
        <f t="shared" si="10"/>
        <v>1</v>
      </c>
      <c r="AM89" s="16">
        <f t="shared" si="25"/>
        <v>1</v>
      </c>
      <c r="AN89" s="16">
        <f t="shared" si="26"/>
        <v>1</v>
      </c>
      <c r="AO89" s="16">
        <f t="shared" si="27"/>
        <v>1</v>
      </c>
      <c r="AP89" s="16">
        <f t="shared" si="28"/>
        <v>1</v>
      </c>
      <c r="AQ89" s="16">
        <f t="shared" si="29"/>
        <v>1</v>
      </c>
      <c r="AR89" s="16">
        <f t="shared" si="30"/>
        <v>1</v>
      </c>
      <c r="AS89" s="16">
        <f t="shared" si="31"/>
        <v>1</v>
      </c>
      <c r="AT89" s="16">
        <f t="shared" si="32"/>
        <v>1</v>
      </c>
      <c r="AU89" s="16">
        <f t="shared" si="33"/>
        <v>1</v>
      </c>
      <c r="AV89" s="16">
        <f t="shared" si="34"/>
        <v>1</v>
      </c>
      <c r="AW89" s="16"/>
      <c r="AX89" s="16">
        <f t="array" ref="AX89">SUM(IF(ISERROR(AD89:AT89),1))</f>
        <v>0</v>
      </c>
      <c r="AY89" s="16" t="str">
        <f t="shared" si="11"/>
        <v/>
      </c>
      <c r="AZ89" s="16"/>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row>
    <row r="90" spans="2:79" ht="45" customHeight="1" x14ac:dyDescent="0.25">
      <c r="B90" s="75"/>
      <c r="C90" s="75"/>
      <c r="D90" s="75"/>
      <c r="E90" s="75"/>
      <c r="F90" s="156"/>
      <c r="G90" s="156"/>
      <c r="H90" s="156"/>
      <c r="I90" s="156"/>
      <c r="J90" s="282" t="str">
        <f>IFERROR(VLOOKUP($E90&amp;$F90,units!$A:$D,4,0),"")</f>
        <v/>
      </c>
      <c r="K90" s="75"/>
      <c r="L90" s="156"/>
      <c r="M90" s="75"/>
      <c r="N90" s="161"/>
      <c r="O90" s="162" t="str">
        <f t="shared" si="12"/>
        <v/>
      </c>
      <c r="P90" s="75"/>
      <c r="Q90" s="75"/>
      <c r="R90" s="75"/>
      <c r="S90" s="153"/>
      <c r="T90" s="153"/>
      <c r="U90" s="240"/>
      <c r="X90" s="16" t="e">
        <f t="shared" si="14"/>
        <v>#N/A</v>
      </c>
      <c r="Y90" s="16">
        <f t="shared" ca="1" si="15"/>
        <v>0</v>
      </c>
      <c r="Z90" s="16" t="str">
        <f t="shared" si="16"/>
        <v/>
      </c>
      <c r="AA90" s="16" t="str">
        <f t="shared" si="17"/>
        <v/>
      </c>
      <c r="AB90" s="16">
        <f t="shared" si="7"/>
        <v>0</v>
      </c>
      <c r="AC90" s="16">
        <f t="shared" si="18"/>
        <v>0</v>
      </c>
      <c r="AD90" s="16">
        <f t="shared" si="19"/>
        <v>1</v>
      </c>
      <c r="AE90" s="16">
        <f t="shared" si="8"/>
        <v>1</v>
      </c>
      <c r="AF90" s="16">
        <f t="shared" si="9"/>
        <v>1</v>
      </c>
      <c r="AG90" s="16">
        <f t="shared" si="20"/>
        <v>1</v>
      </c>
      <c r="AH90" s="16">
        <f t="shared" si="21"/>
        <v>1</v>
      </c>
      <c r="AI90" s="16">
        <f t="shared" si="22"/>
        <v>1</v>
      </c>
      <c r="AJ90" s="16">
        <f t="shared" si="23"/>
        <v>1</v>
      </c>
      <c r="AK90" s="16">
        <f t="shared" si="24"/>
        <v>1</v>
      </c>
      <c r="AL90" s="16">
        <f t="shared" si="10"/>
        <v>1</v>
      </c>
      <c r="AM90" s="16">
        <f t="shared" si="25"/>
        <v>1</v>
      </c>
      <c r="AN90" s="16">
        <f t="shared" si="26"/>
        <v>1</v>
      </c>
      <c r="AO90" s="16">
        <f t="shared" si="27"/>
        <v>1</v>
      </c>
      <c r="AP90" s="16">
        <f t="shared" si="28"/>
        <v>1</v>
      </c>
      <c r="AQ90" s="16">
        <f t="shared" si="29"/>
        <v>1</v>
      </c>
      <c r="AR90" s="16">
        <f t="shared" si="30"/>
        <v>1</v>
      </c>
      <c r="AS90" s="16">
        <f t="shared" si="31"/>
        <v>1</v>
      </c>
      <c r="AT90" s="16">
        <f t="shared" si="32"/>
        <v>1</v>
      </c>
      <c r="AU90" s="16">
        <f t="shared" si="33"/>
        <v>1</v>
      </c>
      <c r="AV90" s="16">
        <f t="shared" si="34"/>
        <v>1</v>
      </c>
      <c r="AW90" s="16"/>
      <c r="AX90" s="16">
        <f t="array" ref="AX90">SUM(IF(ISERROR(AD90:AT90),1))</f>
        <v>0</v>
      </c>
      <c r="AY90" s="16" t="str">
        <f t="shared" si="11"/>
        <v/>
      </c>
      <c r="AZ90" s="16"/>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row>
    <row r="91" spans="2:79" ht="45" customHeight="1" x14ac:dyDescent="0.25">
      <c r="B91" s="75"/>
      <c r="C91" s="75"/>
      <c r="D91" s="75"/>
      <c r="E91" s="150"/>
      <c r="F91" s="157"/>
      <c r="G91" s="156"/>
      <c r="H91" s="156"/>
      <c r="I91" s="156"/>
      <c r="J91" s="282" t="str">
        <f>IFERROR(VLOOKUP($E91&amp;$F91,units!$A:$D,4,0),"")</f>
        <v/>
      </c>
      <c r="K91" s="75"/>
      <c r="L91" s="156"/>
      <c r="M91" s="75"/>
      <c r="N91" s="161"/>
      <c r="O91" s="162" t="str">
        <f t="shared" si="12"/>
        <v/>
      </c>
      <c r="P91" s="75"/>
      <c r="Q91" s="75"/>
      <c r="R91" s="75"/>
      <c r="S91" s="153"/>
      <c r="T91" s="153"/>
      <c r="U91" s="240"/>
      <c r="X91" s="16" t="e">
        <f t="shared" si="14"/>
        <v>#N/A</v>
      </c>
      <c r="Y91" s="16">
        <f t="shared" ca="1" si="15"/>
        <v>0</v>
      </c>
      <c r="Z91" s="16" t="str">
        <f t="shared" si="16"/>
        <v/>
      </c>
      <c r="AA91" s="16" t="str">
        <f t="shared" si="17"/>
        <v/>
      </c>
      <c r="AB91" s="16">
        <f t="shared" si="7"/>
        <v>0</v>
      </c>
      <c r="AC91" s="16">
        <f t="shared" si="18"/>
        <v>0</v>
      </c>
      <c r="AD91" s="16">
        <f t="shared" ref="AD91:AD122" si="35">IF(C91="",1,(IF(B91="",0,1)))</f>
        <v>1</v>
      </c>
      <c r="AE91" s="16">
        <f t="shared" si="8"/>
        <v>1</v>
      </c>
      <c r="AF91" s="16">
        <f t="shared" si="9"/>
        <v>1</v>
      </c>
      <c r="AG91" s="16">
        <f t="shared" si="20"/>
        <v>1</v>
      </c>
      <c r="AH91" s="16">
        <f t="shared" si="21"/>
        <v>1</v>
      </c>
      <c r="AI91" s="16">
        <f t="shared" si="22"/>
        <v>1</v>
      </c>
      <c r="AJ91" s="16">
        <f t="shared" si="23"/>
        <v>1</v>
      </c>
      <c r="AK91" s="16">
        <f t="shared" si="24"/>
        <v>1</v>
      </c>
      <c r="AL91" s="16">
        <f t="shared" si="10"/>
        <v>1</v>
      </c>
      <c r="AM91" s="16">
        <f t="shared" si="25"/>
        <v>1</v>
      </c>
      <c r="AN91" s="16">
        <f t="shared" si="26"/>
        <v>1</v>
      </c>
      <c r="AO91" s="16">
        <f t="shared" si="27"/>
        <v>1</v>
      </c>
      <c r="AP91" s="16">
        <f t="shared" si="28"/>
        <v>1</v>
      </c>
      <c r="AQ91" s="16">
        <f t="shared" si="29"/>
        <v>1</v>
      </c>
      <c r="AR91" s="16">
        <f t="shared" si="30"/>
        <v>1</v>
      </c>
      <c r="AS91" s="16">
        <f t="shared" si="31"/>
        <v>1</v>
      </c>
      <c r="AT91" s="16">
        <f t="shared" si="32"/>
        <v>1</v>
      </c>
      <c r="AU91" s="16">
        <f t="shared" si="33"/>
        <v>1</v>
      </c>
      <c r="AV91" s="16">
        <f t="shared" si="34"/>
        <v>1</v>
      </c>
      <c r="AW91" s="16"/>
      <c r="AX91" s="16">
        <f t="array" ref="AX91">SUM(IF(ISERROR(AD91:AT91),1))</f>
        <v>0</v>
      </c>
      <c r="AY91" s="16" t="str">
        <f t="shared" si="11"/>
        <v/>
      </c>
      <c r="AZ91" s="16"/>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row>
    <row r="92" spans="2:79" ht="45" customHeight="1" x14ac:dyDescent="0.25">
      <c r="B92" s="75"/>
      <c r="C92" s="75"/>
      <c r="D92" s="75"/>
      <c r="E92" s="75"/>
      <c r="F92" s="156"/>
      <c r="G92" s="156"/>
      <c r="H92" s="156"/>
      <c r="I92" s="156"/>
      <c r="J92" s="282" t="str">
        <f>IFERROR(VLOOKUP($E92&amp;$F92,units!$A:$D,4,0),"")</f>
        <v/>
      </c>
      <c r="K92" s="75"/>
      <c r="L92" s="156"/>
      <c r="M92" s="75"/>
      <c r="N92" s="161"/>
      <c r="O92" s="162" t="str">
        <f t="shared" si="12"/>
        <v/>
      </c>
      <c r="P92" s="75"/>
      <c r="Q92" s="75"/>
      <c r="R92" s="75"/>
      <c r="S92" s="153"/>
      <c r="T92" s="153"/>
      <c r="U92" s="240"/>
      <c r="X92" s="16" t="e">
        <f t="shared" si="14"/>
        <v>#N/A</v>
      </c>
      <c r="Y92" s="16">
        <f t="shared" ca="1" si="15"/>
        <v>0</v>
      </c>
      <c r="Z92" s="16" t="str">
        <f t="shared" si="16"/>
        <v/>
      </c>
      <c r="AA92" s="16" t="str">
        <f t="shared" si="17"/>
        <v/>
      </c>
      <c r="AB92" s="16">
        <f t="shared" si="7"/>
        <v>0</v>
      </c>
      <c r="AC92" s="16">
        <f t="shared" si="18"/>
        <v>0</v>
      </c>
      <c r="AD92" s="16">
        <f t="shared" si="35"/>
        <v>1</v>
      </c>
      <c r="AE92" s="16">
        <f t="shared" si="8"/>
        <v>1</v>
      </c>
      <c r="AF92" s="16">
        <f t="shared" si="9"/>
        <v>1</v>
      </c>
      <c r="AG92" s="16">
        <f t="shared" si="20"/>
        <v>1</v>
      </c>
      <c r="AH92" s="16">
        <f t="shared" si="21"/>
        <v>1</v>
      </c>
      <c r="AI92" s="16">
        <f t="shared" si="22"/>
        <v>1</v>
      </c>
      <c r="AJ92" s="16">
        <f t="shared" si="23"/>
        <v>1</v>
      </c>
      <c r="AK92" s="16">
        <f t="shared" si="24"/>
        <v>1</v>
      </c>
      <c r="AL92" s="16">
        <f t="shared" si="10"/>
        <v>1</v>
      </c>
      <c r="AM92" s="16">
        <f t="shared" si="25"/>
        <v>1</v>
      </c>
      <c r="AN92" s="16">
        <f t="shared" si="26"/>
        <v>1</v>
      </c>
      <c r="AO92" s="16">
        <f t="shared" si="27"/>
        <v>1</v>
      </c>
      <c r="AP92" s="16">
        <f t="shared" si="28"/>
        <v>1</v>
      </c>
      <c r="AQ92" s="16">
        <f t="shared" si="29"/>
        <v>1</v>
      </c>
      <c r="AR92" s="16">
        <f t="shared" si="30"/>
        <v>1</v>
      </c>
      <c r="AS92" s="16">
        <f t="shared" si="31"/>
        <v>1</v>
      </c>
      <c r="AT92" s="16">
        <f t="shared" si="32"/>
        <v>1</v>
      </c>
      <c r="AU92" s="16">
        <f t="shared" si="33"/>
        <v>1</v>
      </c>
      <c r="AV92" s="16">
        <f t="shared" si="34"/>
        <v>1</v>
      </c>
      <c r="AW92" s="16"/>
      <c r="AX92" s="16">
        <f t="array" ref="AX92">SUM(IF(ISERROR(AD92:AT92),1))</f>
        <v>0</v>
      </c>
      <c r="AY92" s="16" t="str">
        <f t="shared" si="11"/>
        <v/>
      </c>
      <c r="AZ92" s="16"/>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row>
    <row r="93" spans="2:79" ht="45" customHeight="1" x14ac:dyDescent="0.25">
      <c r="B93" s="75"/>
      <c r="C93" s="75"/>
      <c r="D93" s="75"/>
      <c r="E93" s="150"/>
      <c r="F93" s="157"/>
      <c r="G93" s="156"/>
      <c r="H93" s="156"/>
      <c r="I93" s="156"/>
      <c r="J93" s="282" t="str">
        <f>IFERROR(VLOOKUP($E93&amp;$F93,units!$A:$D,4,0),"")</f>
        <v/>
      </c>
      <c r="K93" s="75"/>
      <c r="L93" s="156"/>
      <c r="M93" s="75"/>
      <c r="N93" s="161"/>
      <c r="O93" s="162" t="str">
        <f t="shared" si="12"/>
        <v/>
      </c>
      <c r="P93" s="75"/>
      <c r="Q93" s="75"/>
      <c r="R93" s="75"/>
      <c r="S93" s="153"/>
      <c r="T93" s="153"/>
      <c r="U93" s="240"/>
      <c r="X93" s="16" t="e">
        <f t="shared" si="14"/>
        <v>#N/A</v>
      </c>
      <c r="Y93" s="16">
        <f t="shared" ca="1" si="15"/>
        <v>0</v>
      </c>
      <c r="Z93" s="16" t="str">
        <f t="shared" si="16"/>
        <v/>
      </c>
      <c r="AA93" s="16" t="str">
        <f t="shared" si="17"/>
        <v/>
      </c>
      <c r="AB93" s="16">
        <f t="shared" si="7"/>
        <v>0</v>
      </c>
      <c r="AC93" s="16">
        <f t="shared" si="18"/>
        <v>0</v>
      </c>
      <c r="AD93" s="16">
        <f t="shared" si="35"/>
        <v>1</v>
      </c>
      <c r="AE93" s="16">
        <f t="shared" si="8"/>
        <v>1</v>
      </c>
      <c r="AF93" s="16">
        <f t="shared" si="9"/>
        <v>1</v>
      </c>
      <c r="AG93" s="16">
        <f t="shared" si="20"/>
        <v>1</v>
      </c>
      <c r="AH93" s="16">
        <f t="shared" si="21"/>
        <v>1</v>
      </c>
      <c r="AI93" s="16">
        <f t="shared" si="22"/>
        <v>1</v>
      </c>
      <c r="AJ93" s="16">
        <f t="shared" si="23"/>
        <v>1</v>
      </c>
      <c r="AK93" s="16">
        <f t="shared" si="24"/>
        <v>1</v>
      </c>
      <c r="AL93" s="16">
        <f t="shared" si="10"/>
        <v>1</v>
      </c>
      <c r="AM93" s="16">
        <f t="shared" si="25"/>
        <v>1</v>
      </c>
      <c r="AN93" s="16">
        <f t="shared" si="26"/>
        <v>1</v>
      </c>
      <c r="AO93" s="16">
        <f t="shared" si="27"/>
        <v>1</v>
      </c>
      <c r="AP93" s="16">
        <f t="shared" si="28"/>
        <v>1</v>
      </c>
      <c r="AQ93" s="16">
        <f t="shared" si="29"/>
        <v>1</v>
      </c>
      <c r="AR93" s="16">
        <f t="shared" si="30"/>
        <v>1</v>
      </c>
      <c r="AS93" s="16">
        <f t="shared" si="31"/>
        <v>1</v>
      </c>
      <c r="AT93" s="16">
        <f t="shared" si="32"/>
        <v>1</v>
      </c>
      <c r="AU93" s="16">
        <f t="shared" si="33"/>
        <v>1</v>
      </c>
      <c r="AV93" s="16">
        <f t="shared" si="34"/>
        <v>1</v>
      </c>
      <c r="AW93" s="16"/>
      <c r="AX93" s="16">
        <f t="array" ref="AX93">SUM(IF(ISERROR(AD93:AT93),1))</f>
        <v>0</v>
      </c>
      <c r="AY93" s="16" t="str">
        <f t="shared" si="11"/>
        <v/>
      </c>
      <c r="AZ93" s="16"/>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row>
    <row r="94" spans="2:79" ht="45" customHeight="1" x14ac:dyDescent="0.25">
      <c r="B94" s="75"/>
      <c r="C94" s="75"/>
      <c r="D94" s="75"/>
      <c r="E94" s="75"/>
      <c r="F94" s="156"/>
      <c r="G94" s="156"/>
      <c r="H94" s="156"/>
      <c r="I94" s="156"/>
      <c r="J94" s="282" t="str">
        <f>IFERROR(VLOOKUP($E94&amp;$F94,units!$A:$D,4,0),"")</f>
        <v/>
      </c>
      <c r="K94" s="75"/>
      <c r="L94" s="156"/>
      <c r="M94" s="75"/>
      <c r="N94" s="161"/>
      <c r="O94" s="162" t="str">
        <f t="shared" si="12"/>
        <v/>
      </c>
      <c r="P94" s="75"/>
      <c r="Q94" s="75"/>
      <c r="R94" s="75"/>
      <c r="S94" s="153"/>
      <c r="T94" s="153"/>
      <c r="U94" s="240"/>
      <c r="X94" s="16" t="e">
        <f t="shared" si="14"/>
        <v>#N/A</v>
      </c>
      <c r="Y94" s="16">
        <f t="shared" ca="1" si="15"/>
        <v>0</v>
      </c>
      <c r="Z94" s="16" t="str">
        <f t="shared" si="16"/>
        <v/>
      </c>
      <c r="AA94" s="16" t="str">
        <f t="shared" si="17"/>
        <v/>
      </c>
      <c r="AB94" s="16">
        <f t="shared" si="7"/>
        <v>0</v>
      </c>
      <c r="AC94" s="16">
        <f t="shared" si="18"/>
        <v>0</v>
      </c>
      <c r="AD94" s="16">
        <f t="shared" si="35"/>
        <v>1</v>
      </c>
      <c r="AE94" s="16">
        <f t="shared" si="8"/>
        <v>1</v>
      </c>
      <c r="AF94" s="16">
        <f t="shared" si="9"/>
        <v>1</v>
      </c>
      <c r="AG94" s="16">
        <f t="shared" si="20"/>
        <v>1</v>
      </c>
      <c r="AH94" s="16">
        <f t="shared" si="21"/>
        <v>1</v>
      </c>
      <c r="AI94" s="16">
        <f t="shared" si="22"/>
        <v>1</v>
      </c>
      <c r="AJ94" s="16">
        <f t="shared" si="23"/>
        <v>1</v>
      </c>
      <c r="AK94" s="16">
        <f t="shared" si="24"/>
        <v>1</v>
      </c>
      <c r="AL94" s="16">
        <f t="shared" si="10"/>
        <v>1</v>
      </c>
      <c r="AM94" s="16">
        <f t="shared" si="25"/>
        <v>1</v>
      </c>
      <c r="AN94" s="16">
        <f t="shared" si="26"/>
        <v>1</v>
      </c>
      <c r="AO94" s="16">
        <f t="shared" si="27"/>
        <v>1</v>
      </c>
      <c r="AP94" s="16">
        <f t="shared" si="28"/>
        <v>1</v>
      </c>
      <c r="AQ94" s="16">
        <f t="shared" si="29"/>
        <v>1</v>
      </c>
      <c r="AR94" s="16">
        <f t="shared" si="30"/>
        <v>1</v>
      </c>
      <c r="AS94" s="16">
        <f t="shared" si="31"/>
        <v>1</v>
      </c>
      <c r="AT94" s="16">
        <f t="shared" si="32"/>
        <v>1</v>
      </c>
      <c r="AU94" s="16">
        <f t="shared" si="33"/>
        <v>1</v>
      </c>
      <c r="AV94" s="16">
        <f t="shared" si="34"/>
        <v>1</v>
      </c>
      <c r="AW94" s="16"/>
      <c r="AX94" s="16">
        <f t="array" ref="AX94">SUM(IF(ISERROR(AD94:AT94),1))</f>
        <v>0</v>
      </c>
      <c r="AY94" s="16" t="str">
        <f t="shared" si="11"/>
        <v/>
      </c>
      <c r="AZ94" s="16"/>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row>
    <row r="95" spans="2:79" ht="45" customHeight="1" x14ac:dyDescent="0.25">
      <c r="B95" s="75"/>
      <c r="C95" s="75"/>
      <c r="D95" s="75"/>
      <c r="E95" s="150"/>
      <c r="F95" s="157"/>
      <c r="G95" s="156"/>
      <c r="H95" s="156"/>
      <c r="I95" s="156"/>
      <c r="J95" s="282" t="str">
        <f>IFERROR(VLOOKUP($E95&amp;$F95,units!$A:$D,4,0),"")</f>
        <v/>
      </c>
      <c r="K95" s="75"/>
      <c r="L95" s="156"/>
      <c r="M95" s="75"/>
      <c r="N95" s="161"/>
      <c r="O95" s="162" t="str">
        <f t="shared" si="12"/>
        <v/>
      </c>
      <c r="P95" s="75"/>
      <c r="Q95" s="75"/>
      <c r="R95" s="75"/>
      <c r="S95" s="153"/>
      <c r="T95" s="153"/>
      <c r="U95" s="240"/>
      <c r="X95" s="16" t="e">
        <f t="shared" si="14"/>
        <v>#N/A</v>
      </c>
      <c r="Y95" s="16">
        <f t="shared" ca="1" si="15"/>
        <v>0</v>
      </c>
      <c r="Z95" s="16" t="str">
        <f t="shared" si="16"/>
        <v/>
      </c>
      <c r="AA95" s="16" t="str">
        <f t="shared" si="17"/>
        <v/>
      </c>
      <c r="AB95" s="16">
        <f t="shared" si="7"/>
        <v>0</v>
      </c>
      <c r="AC95" s="16">
        <f t="shared" si="18"/>
        <v>0</v>
      </c>
      <c r="AD95" s="16">
        <f t="shared" si="35"/>
        <v>1</v>
      </c>
      <c r="AE95" s="16">
        <f t="shared" si="8"/>
        <v>1</v>
      </c>
      <c r="AF95" s="16">
        <f t="shared" si="9"/>
        <v>1</v>
      </c>
      <c r="AG95" s="16">
        <f t="shared" si="20"/>
        <v>1</v>
      </c>
      <c r="AH95" s="16">
        <f t="shared" si="21"/>
        <v>1</v>
      </c>
      <c r="AI95" s="16">
        <f t="shared" si="22"/>
        <v>1</v>
      </c>
      <c r="AJ95" s="16">
        <f t="shared" si="23"/>
        <v>1</v>
      </c>
      <c r="AK95" s="16">
        <f t="shared" si="24"/>
        <v>1</v>
      </c>
      <c r="AL95" s="16">
        <f t="shared" si="10"/>
        <v>1</v>
      </c>
      <c r="AM95" s="16">
        <f t="shared" si="25"/>
        <v>1</v>
      </c>
      <c r="AN95" s="16">
        <f t="shared" si="26"/>
        <v>1</v>
      </c>
      <c r="AO95" s="16">
        <f t="shared" si="27"/>
        <v>1</v>
      </c>
      <c r="AP95" s="16">
        <f t="shared" si="28"/>
        <v>1</v>
      </c>
      <c r="AQ95" s="16">
        <f t="shared" si="29"/>
        <v>1</v>
      </c>
      <c r="AR95" s="16">
        <f t="shared" si="30"/>
        <v>1</v>
      </c>
      <c r="AS95" s="16">
        <f t="shared" si="31"/>
        <v>1</v>
      </c>
      <c r="AT95" s="16">
        <f t="shared" si="32"/>
        <v>1</v>
      </c>
      <c r="AU95" s="16">
        <f t="shared" si="33"/>
        <v>1</v>
      </c>
      <c r="AV95" s="16">
        <f t="shared" si="34"/>
        <v>1</v>
      </c>
      <c r="AW95" s="16"/>
      <c r="AX95" s="16">
        <f t="array" ref="AX95">SUM(IF(ISERROR(AD95:AT95),1))</f>
        <v>0</v>
      </c>
      <c r="AY95" s="16" t="str">
        <f t="shared" si="11"/>
        <v/>
      </c>
      <c r="AZ95" s="16"/>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row>
    <row r="96" spans="2:79" ht="45" customHeight="1" x14ac:dyDescent="0.25">
      <c r="B96" s="75"/>
      <c r="C96" s="75"/>
      <c r="D96" s="75"/>
      <c r="E96" s="75"/>
      <c r="F96" s="156"/>
      <c r="G96" s="156"/>
      <c r="H96" s="156"/>
      <c r="I96" s="156"/>
      <c r="J96" s="282" t="str">
        <f>IFERROR(VLOOKUP($E96&amp;$F96,units!$A:$D,4,0),"")</f>
        <v/>
      </c>
      <c r="K96" s="75"/>
      <c r="L96" s="156"/>
      <c r="M96" s="75"/>
      <c r="N96" s="161"/>
      <c r="O96" s="162" t="str">
        <f t="shared" si="12"/>
        <v/>
      </c>
      <c r="P96" s="75"/>
      <c r="Q96" s="75"/>
      <c r="R96" s="75"/>
      <c r="S96" s="153"/>
      <c r="T96" s="153"/>
      <c r="U96" s="240"/>
      <c r="X96" s="16" t="e">
        <f t="shared" si="14"/>
        <v>#N/A</v>
      </c>
      <c r="Y96" s="16">
        <f t="shared" ca="1" si="15"/>
        <v>0</v>
      </c>
      <c r="Z96" s="16" t="str">
        <f t="shared" si="16"/>
        <v/>
      </c>
      <c r="AA96" s="16" t="str">
        <f t="shared" si="17"/>
        <v/>
      </c>
      <c r="AB96" s="16">
        <f t="shared" si="7"/>
        <v>0</v>
      </c>
      <c r="AC96" s="16">
        <f t="shared" si="18"/>
        <v>0</v>
      </c>
      <c r="AD96" s="16">
        <f t="shared" si="35"/>
        <v>1</v>
      </c>
      <c r="AE96" s="16">
        <f t="shared" si="8"/>
        <v>1</v>
      </c>
      <c r="AF96" s="16">
        <f t="shared" si="9"/>
        <v>1</v>
      </c>
      <c r="AG96" s="16">
        <f t="shared" si="20"/>
        <v>1</v>
      </c>
      <c r="AH96" s="16">
        <f t="shared" si="21"/>
        <v>1</v>
      </c>
      <c r="AI96" s="16">
        <f t="shared" si="22"/>
        <v>1</v>
      </c>
      <c r="AJ96" s="16">
        <f t="shared" si="23"/>
        <v>1</v>
      </c>
      <c r="AK96" s="16">
        <f t="shared" si="24"/>
        <v>1</v>
      </c>
      <c r="AL96" s="16">
        <f t="shared" si="10"/>
        <v>1</v>
      </c>
      <c r="AM96" s="16">
        <f t="shared" si="25"/>
        <v>1</v>
      </c>
      <c r="AN96" s="16">
        <f t="shared" si="26"/>
        <v>1</v>
      </c>
      <c r="AO96" s="16">
        <f t="shared" si="27"/>
        <v>1</v>
      </c>
      <c r="AP96" s="16">
        <f t="shared" si="28"/>
        <v>1</v>
      </c>
      <c r="AQ96" s="16">
        <f t="shared" si="29"/>
        <v>1</v>
      </c>
      <c r="AR96" s="16">
        <f t="shared" si="30"/>
        <v>1</v>
      </c>
      <c r="AS96" s="16">
        <f t="shared" si="31"/>
        <v>1</v>
      </c>
      <c r="AT96" s="16">
        <f t="shared" si="32"/>
        <v>1</v>
      </c>
      <c r="AU96" s="16">
        <f t="shared" si="33"/>
        <v>1</v>
      </c>
      <c r="AV96" s="16">
        <f t="shared" si="34"/>
        <v>1</v>
      </c>
      <c r="AW96" s="16"/>
      <c r="AX96" s="16">
        <f t="array" ref="AX96">SUM(IF(ISERROR(AD96:AT96),1))</f>
        <v>0</v>
      </c>
      <c r="AY96" s="16" t="str">
        <f t="shared" si="11"/>
        <v/>
      </c>
      <c r="AZ96" s="16"/>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row>
    <row r="97" spans="2:79" ht="45" customHeight="1" x14ac:dyDescent="0.25">
      <c r="B97" s="75"/>
      <c r="C97" s="75"/>
      <c r="D97" s="75"/>
      <c r="E97" s="150"/>
      <c r="F97" s="157"/>
      <c r="G97" s="156"/>
      <c r="H97" s="156"/>
      <c r="I97" s="156"/>
      <c r="J97" s="282" t="str">
        <f>IFERROR(VLOOKUP($E97&amp;$F97,units!$A:$D,4,0),"")</f>
        <v/>
      </c>
      <c r="K97" s="75"/>
      <c r="L97" s="156"/>
      <c r="M97" s="75"/>
      <c r="N97" s="161"/>
      <c r="O97" s="162" t="str">
        <f t="shared" si="12"/>
        <v/>
      </c>
      <c r="P97" s="75"/>
      <c r="Q97" s="75"/>
      <c r="R97" s="75"/>
      <c r="S97" s="153"/>
      <c r="T97" s="153"/>
      <c r="U97" s="240"/>
      <c r="X97" s="16" t="e">
        <f t="shared" si="14"/>
        <v>#N/A</v>
      </c>
      <c r="Y97" s="16">
        <f t="shared" ca="1" si="15"/>
        <v>0</v>
      </c>
      <c r="Z97" s="16" t="str">
        <f t="shared" si="16"/>
        <v/>
      </c>
      <c r="AA97" s="16" t="str">
        <f t="shared" si="17"/>
        <v/>
      </c>
      <c r="AB97" s="16">
        <f t="shared" si="7"/>
        <v>0</v>
      </c>
      <c r="AC97" s="16">
        <f t="shared" si="18"/>
        <v>0</v>
      </c>
      <c r="AD97" s="16">
        <f t="shared" si="35"/>
        <v>1</v>
      </c>
      <c r="AE97" s="16">
        <f t="shared" si="8"/>
        <v>1</v>
      </c>
      <c r="AF97" s="16">
        <f t="shared" si="9"/>
        <v>1</v>
      </c>
      <c r="AG97" s="16">
        <f t="shared" si="20"/>
        <v>1</v>
      </c>
      <c r="AH97" s="16">
        <f t="shared" si="21"/>
        <v>1</v>
      </c>
      <c r="AI97" s="16">
        <f t="shared" si="22"/>
        <v>1</v>
      </c>
      <c r="AJ97" s="16">
        <f t="shared" si="23"/>
        <v>1</v>
      </c>
      <c r="AK97" s="16">
        <f t="shared" si="24"/>
        <v>1</v>
      </c>
      <c r="AL97" s="16">
        <f t="shared" si="10"/>
        <v>1</v>
      </c>
      <c r="AM97" s="16">
        <f t="shared" si="25"/>
        <v>1</v>
      </c>
      <c r="AN97" s="16">
        <f t="shared" si="26"/>
        <v>1</v>
      </c>
      <c r="AO97" s="16">
        <f t="shared" si="27"/>
        <v>1</v>
      </c>
      <c r="AP97" s="16">
        <f t="shared" si="28"/>
        <v>1</v>
      </c>
      <c r="AQ97" s="16">
        <f t="shared" si="29"/>
        <v>1</v>
      </c>
      <c r="AR97" s="16">
        <f t="shared" si="30"/>
        <v>1</v>
      </c>
      <c r="AS97" s="16">
        <f t="shared" si="31"/>
        <v>1</v>
      </c>
      <c r="AT97" s="16">
        <f t="shared" si="32"/>
        <v>1</v>
      </c>
      <c r="AU97" s="16">
        <f t="shared" si="33"/>
        <v>1</v>
      </c>
      <c r="AV97" s="16">
        <f t="shared" si="34"/>
        <v>1</v>
      </c>
      <c r="AW97" s="16"/>
      <c r="AX97" s="16">
        <f t="array" ref="AX97">SUM(IF(ISERROR(AD97:AT97),1))</f>
        <v>0</v>
      </c>
      <c r="AY97" s="16" t="str">
        <f t="shared" si="11"/>
        <v/>
      </c>
      <c r="AZ97" s="16"/>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row>
    <row r="98" spans="2:79" ht="45" customHeight="1" x14ac:dyDescent="0.25">
      <c r="B98" s="75"/>
      <c r="C98" s="75"/>
      <c r="D98" s="75"/>
      <c r="E98" s="75"/>
      <c r="F98" s="156"/>
      <c r="G98" s="156"/>
      <c r="H98" s="156"/>
      <c r="I98" s="156"/>
      <c r="J98" s="282" t="str">
        <f>IFERROR(VLOOKUP($E98&amp;$F98,units!$A:$D,4,0),"")</f>
        <v/>
      </c>
      <c r="K98" s="75"/>
      <c r="L98" s="156"/>
      <c r="M98" s="75"/>
      <c r="N98" s="161"/>
      <c r="O98" s="162" t="str">
        <f t="shared" si="12"/>
        <v/>
      </c>
      <c r="P98" s="75"/>
      <c r="Q98" s="75"/>
      <c r="R98" s="75"/>
      <c r="S98" s="153"/>
      <c r="T98" s="153"/>
      <c r="U98" s="240"/>
      <c r="X98" s="16" t="e">
        <f t="shared" si="14"/>
        <v>#N/A</v>
      </c>
      <c r="Y98" s="16">
        <f t="shared" ca="1" si="15"/>
        <v>0</v>
      </c>
      <c r="Z98" s="16" t="str">
        <f t="shared" si="16"/>
        <v/>
      </c>
      <c r="AA98" s="16" t="str">
        <f t="shared" si="17"/>
        <v/>
      </c>
      <c r="AB98" s="16">
        <f t="shared" si="7"/>
        <v>0</v>
      </c>
      <c r="AC98" s="16">
        <f t="shared" si="18"/>
        <v>0</v>
      </c>
      <c r="AD98" s="16">
        <f t="shared" si="35"/>
        <v>1</v>
      </c>
      <c r="AE98" s="16">
        <f t="shared" si="8"/>
        <v>1</v>
      </c>
      <c r="AF98" s="16">
        <f t="shared" si="9"/>
        <v>1</v>
      </c>
      <c r="AG98" s="16">
        <f t="shared" si="20"/>
        <v>1</v>
      </c>
      <c r="AH98" s="16">
        <f t="shared" si="21"/>
        <v>1</v>
      </c>
      <c r="AI98" s="16">
        <f t="shared" si="22"/>
        <v>1</v>
      </c>
      <c r="AJ98" s="16">
        <f t="shared" si="23"/>
        <v>1</v>
      </c>
      <c r="AK98" s="16">
        <f t="shared" si="24"/>
        <v>1</v>
      </c>
      <c r="AL98" s="16">
        <f t="shared" si="10"/>
        <v>1</v>
      </c>
      <c r="AM98" s="16">
        <f t="shared" si="25"/>
        <v>1</v>
      </c>
      <c r="AN98" s="16">
        <f t="shared" si="26"/>
        <v>1</v>
      </c>
      <c r="AO98" s="16">
        <f t="shared" si="27"/>
        <v>1</v>
      </c>
      <c r="AP98" s="16">
        <f t="shared" si="28"/>
        <v>1</v>
      </c>
      <c r="AQ98" s="16">
        <f t="shared" si="29"/>
        <v>1</v>
      </c>
      <c r="AR98" s="16">
        <f t="shared" si="30"/>
        <v>1</v>
      </c>
      <c r="AS98" s="16">
        <f t="shared" si="31"/>
        <v>1</v>
      </c>
      <c r="AT98" s="16">
        <f t="shared" si="32"/>
        <v>1</v>
      </c>
      <c r="AU98" s="16">
        <f t="shared" si="33"/>
        <v>1</v>
      </c>
      <c r="AV98" s="16">
        <f t="shared" si="34"/>
        <v>1</v>
      </c>
      <c r="AW98" s="16"/>
      <c r="AX98" s="16">
        <f t="array" ref="AX98">SUM(IF(ISERROR(AD98:AT98),1))</f>
        <v>0</v>
      </c>
      <c r="AY98" s="16" t="str">
        <f t="shared" si="11"/>
        <v/>
      </c>
      <c r="AZ98" s="16"/>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row>
    <row r="99" spans="2:79" ht="45" customHeight="1" x14ac:dyDescent="0.25">
      <c r="B99" s="75"/>
      <c r="C99" s="75"/>
      <c r="D99" s="75"/>
      <c r="E99" s="75"/>
      <c r="F99" s="156"/>
      <c r="G99" s="156"/>
      <c r="H99" s="156"/>
      <c r="I99" s="156"/>
      <c r="J99" s="282" t="str">
        <f>IFERROR(VLOOKUP($E99&amp;$F99,units!$A:$D,4,0),"")</f>
        <v/>
      </c>
      <c r="K99" s="75"/>
      <c r="L99" s="156"/>
      <c r="M99" s="75"/>
      <c r="N99" s="161"/>
      <c r="O99" s="162" t="str">
        <f t="shared" si="12"/>
        <v/>
      </c>
      <c r="P99" s="75"/>
      <c r="Q99" s="75"/>
      <c r="R99" s="75"/>
      <c r="S99" s="153"/>
      <c r="T99" s="153"/>
      <c r="U99" s="240"/>
      <c r="X99" s="16" t="e">
        <f t="shared" si="14"/>
        <v>#N/A</v>
      </c>
      <c r="Y99" s="16">
        <f t="shared" ca="1" si="15"/>
        <v>0</v>
      </c>
      <c r="Z99" s="16" t="str">
        <f t="shared" si="16"/>
        <v/>
      </c>
      <c r="AA99" s="16" t="str">
        <f t="shared" si="17"/>
        <v/>
      </c>
      <c r="AB99" s="16">
        <f t="shared" si="7"/>
        <v>0</v>
      </c>
      <c r="AC99" s="16">
        <f t="shared" si="18"/>
        <v>0</v>
      </c>
      <c r="AD99" s="16">
        <f t="shared" si="35"/>
        <v>1</v>
      </c>
      <c r="AE99" s="16">
        <f t="shared" si="8"/>
        <v>1</v>
      </c>
      <c r="AF99" s="16">
        <f t="shared" si="9"/>
        <v>1</v>
      </c>
      <c r="AG99" s="16">
        <f t="shared" si="20"/>
        <v>1</v>
      </c>
      <c r="AH99" s="16">
        <f t="shared" si="21"/>
        <v>1</v>
      </c>
      <c r="AI99" s="16">
        <f t="shared" si="22"/>
        <v>1</v>
      </c>
      <c r="AJ99" s="16">
        <f t="shared" si="23"/>
        <v>1</v>
      </c>
      <c r="AK99" s="16">
        <f t="shared" si="24"/>
        <v>1</v>
      </c>
      <c r="AL99" s="16">
        <f t="shared" si="10"/>
        <v>1</v>
      </c>
      <c r="AM99" s="16">
        <f t="shared" si="25"/>
        <v>1</v>
      </c>
      <c r="AN99" s="16">
        <f t="shared" si="26"/>
        <v>1</v>
      </c>
      <c r="AO99" s="16">
        <f t="shared" si="27"/>
        <v>1</v>
      </c>
      <c r="AP99" s="16">
        <f t="shared" si="28"/>
        <v>1</v>
      </c>
      <c r="AQ99" s="16">
        <f t="shared" si="29"/>
        <v>1</v>
      </c>
      <c r="AR99" s="16">
        <f t="shared" si="30"/>
        <v>1</v>
      </c>
      <c r="AS99" s="16">
        <f t="shared" si="31"/>
        <v>1</v>
      </c>
      <c r="AT99" s="16">
        <f t="shared" si="32"/>
        <v>1</v>
      </c>
      <c r="AU99" s="16">
        <f t="shared" si="33"/>
        <v>1</v>
      </c>
      <c r="AV99" s="16">
        <f t="shared" si="34"/>
        <v>1</v>
      </c>
      <c r="AW99" s="16"/>
      <c r="AX99" s="16">
        <f t="array" ref="AX99">SUM(IF(ISERROR(AD99:AT99),1))</f>
        <v>0</v>
      </c>
      <c r="AY99" s="16" t="str">
        <f t="shared" si="11"/>
        <v/>
      </c>
      <c r="AZ99" s="16"/>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row>
    <row r="100" spans="2:79" ht="45" customHeight="1" x14ac:dyDescent="0.25">
      <c r="B100" s="75"/>
      <c r="C100" s="75"/>
      <c r="D100" s="75"/>
      <c r="E100" s="75"/>
      <c r="F100" s="156"/>
      <c r="G100" s="156"/>
      <c r="H100" s="156"/>
      <c r="I100" s="156"/>
      <c r="J100" s="282" t="str">
        <f>IFERROR(VLOOKUP($E100&amp;$F100,units!$A:$D,4,0),"")</f>
        <v/>
      </c>
      <c r="K100" s="75"/>
      <c r="L100" s="156"/>
      <c r="M100" s="75"/>
      <c r="N100" s="161"/>
      <c r="O100" s="162" t="str">
        <f t="shared" si="12"/>
        <v/>
      </c>
      <c r="P100" s="75"/>
      <c r="Q100" s="75"/>
      <c r="R100" s="75"/>
      <c r="S100" s="153"/>
      <c r="T100" s="153"/>
      <c r="U100" s="240"/>
      <c r="X100" s="16" t="e">
        <f t="shared" si="14"/>
        <v>#N/A</v>
      </c>
      <c r="Y100" s="16">
        <f t="shared" ca="1" si="15"/>
        <v>0</v>
      </c>
      <c r="Z100" s="16" t="str">
        <f t="shared" si="16"/>
        <v/>
      </c>
      <c r="AA100" s="16" t="str">
        <f t="shared" si="17"/>
        <v/>
      </c>
      <c r="AB100" s="16">
        <f t="shared" si="7"/>
        <v>0</v>
      </c>
      <c r="AC100" s="16">
        <f t="shared" si="18"/>
        <v>0</v>
      </c>
      <c r="AD100" s="16">
        <f t="shared" si="35"/>
        <v>1</v>
      </c>
      <c r="AE100" s="16">
        <f t="shared" si="8"/>
        <v>1</v>
      </c>
      <c r="AF100" s="16">
        <f t="shared" si="9"/>
        <v>1</v>
      </c>
      <c r="AG100" s="16">
        <f t="shared" si="20"/>
        <v>1</v>
      </c>
      <c r="AH100" s="16">
        <f t="shared" si="21"/>
        <v>1</v>
      </c>
      <c r="AI100" s="16">
        <f t="shared" si="22"/>
        <v>1</v>
      </c>
      <c r="AJ100" s="16">
        <f t="shared" si="23"/>
        <v>1</v>
      </c>
      <c r="AK100" s="16">
        <f t="shared" si="24"/>
        <v>1</v>
      </c>
      <c r="AL100" s="16">
        <f t="shared" si="10"/>
        <v>1</v>
      </c>
      <c r="AM100" s="16">
        <f t="shared" si="25"/>
        <v>1</v>
      </c>
      <c r="AN100" s="16">
        <f t="shared" si="26"/>
        <v>1</v>
      </c>
      <c r="AO100" s="16">
        <f t="shared" si="27"/>
        <v>1</v>
      </c>
      <c r="AP100" s="16">
        <f t="shared" si="28"/>
        <v>1</v>
      </c>
      <c r="AQ100" s="16">
        <f t="shared" si="29"/>
        <v>1</v>
      </c>
      <c r="AR100" s="16">
        <f t="shared" si="30"/>
        <v>1</v>
      </c>
      <c r="AS100" s="16">
        <f t="shared" si="31"/>
        <v>1</v>
      </c>
      <c r="AT100" s="16">
        <f t="shared" si="32"/>
        <v>1</v>
      </c>
      <c r="AU100" s="16">
        <f t="shared" si="33"/>
        <v>1</v>
      </c>
      <c r="AV100" s="16">
        <f t="shared" si="34"/>
        <v>1</v>
      </c>
      <c r="AW100" s="16"/>
      <c r="AX100" s="16">
        <f t="array" ref="AX100">SUM(IF(ISERROR(AD100:AT100),1))</f>
        <v>0</v>
      </c>
      <c r="AY100" s="16" t="str">
        <f t="shared" si="11"/>
        <v/>
      </c>
      <c r="AZ100" s="16"/>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row>
    <row r="101" spans="2:79" ht="45" customHeight="1" x14ac:dyDescent="0.25">
      <c r="B101" s="75"/>
      <c r="C101" s="75"/>
      <c r="D101" s="75"/>
      <c r="E101" s="75"/>
      <c r="F101" s="156"/>
      <c r="G101" s="156"/>
      <c r="H101" s="156"/>
      <c r="I101" s="156"/>
      <c r="J101" s="282" t="str">
        <f>IFERROR(VLOOKUP($E101&amp;$F101,units!$A:$D,4,0),"")</f>
        <v/>
      </c>
      <c r="K101" s="75"/>
      <c r="L101" s="156"/>
      <c r="M101" s="75"/>
      <c r="N101" s="161"/>
      <c r="O101" s="162" t="str">
        <f t="shared" si="12"/>
        <v/>
      </c>
      <c r="P101" s="75"/>
      <c r="Q101" s="75"/>
      <c r="R101" s="75"/>
      <c r="S101" s="153"/>
      <c r="T101" s="153"/>
      <c r="U101" s="240"/>
      <c r="X101" s="16" t="e">
        <f t="shared" si="14"/>
        <v>#N/A</v>
      </c>
      <c r="Y101" s="16">
        <f t="shared" ca="1" si="15"/>
        <v>0</v>
      </c>
      <c r="Z101" s="16" t="str">
        <f t="shared" si="16"/>
        <v/>
      </c>
      <c r="AA101" s="16" t="str">
        <f t="shared" si="17"/>
        <v/>
      </c>
      <c r="AB101" s="16">
        <f t="shared" si="7"/>
        <v>0</v>
      </c>
      <c r="AC101" s="16">
        <f t="shared" si="18"/>
        <v>0</v>
      </c>
      <c r="AD101" s="16">
        <f t="shared" si="35"/>
        <v>1</v>
      </c>
      <c r="AE101" s="16">
        <f t="shared" si="8"/>
        <v>1</v>
      </c>
      <c r="AF101" s="16">
        <f t="shared" si="9"/>
        <v>1</v>
      </c>
      <c r="AG101" s="16">
        <f t="shared" si="20"/>
        <v>1</v>
      </c>
      <c r="AH101" s="16">
        <f t="shared" si="21"/>
        <v>1</v>
      </c>
      <c r="AI101" s="16">
        <f t="shared" si="22"/>
        <v>1</v>
      </c>
      <c r="AJ101" s="16">
        <f t="shared" si="23"/>
        <v>1</v>
      </c>
      <c r="AK101" s="16">
        <f t="shared" si="24"/>
        <v>1</v>
      </c>
      <c r="AL101" s="16">
        <f t="shared" si="10"/>
        <v>1</v>
      </c>
      <c r="AM101" s="16">
        <f t="shared" si="25"/>
        <v>1</v>
      </c>
      <c r="AN101" s="16">
        <f t="shared" si="26"/>
        <v>1</v>
      </c>
      <c r="AO101" s="16">
        <f t="shared" si="27"/>
        <v>1</v>
      </c>
      <c r="AP101" s="16">
        <f t="shared" si="28"/>
        <v>1</v>
      </c>
      <c r="AQ101" s="16">
        <f t="shared" si="29"/>
        <v>1</v>
      </c>
      <c r="AR101" s="16">
        <f t="shared" si="30"/>
        <v>1</v>
      </c>
      <c r="AS101" s="16">
        <f t="shared" si="31"/>
        <v>1</v>
      </c>
      <c r="AT101" s="16">
        <f t="shared" si="32"/>
        <v>1</v>
      </c>
      <c r="AU101" s="16">
        <f t="shared" si="33"/>
        <v>1</v>
      </c>
      <c r="AV101" s="16">
        <f t="shared" si="34"/>
        <v>1</v>
      </c>
      <c r="AW101" s="16"/>
      <c r="AX101" s="16">
        <f t="array" ref="AX101">SUM(IF(ISERROR(AD101:AT101),1))</f>
        <v>0</v>
      </c>
      <c r="AY101" s="16" t="str">
        <f t="shared" si="11"/>
        <v/>
      </c>
      <c r="AZ101" s="16"/>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row>
    <row r="102" spans="2:79" ht="45" customHeight="1" x14ac:dyDescent="0.25">
      <c r="B102" s="75"/>
      <c r="C102" s="75"/>
      <c r="D102" s="75"/>
      <c r="E102" s="75"/>
      <c r="F102" s="156"/>
      <c r="G102" s="156"/>
      <c r="H102" s="156"/>
      <c r="I102" s="156"/>
      <c r="J102" s="282" t="str">
        <f>IFERROR(VLOOKUP($E102&amp;$F102,units!$A:$D,4,0),"")</f>
        <v/>
      </c>
      <c r="K102" s="75"/>
      <c r="L102" s="156"/>
      <c r="M102" s="75"/>
      <c r="N102" s="161"/>
      <c r="O102" s="162" t="str">
        <f t="shared" si="12"/>
        <v/>
      </c>
      <c r="P102" s="75"/>
      <c r="Q102" s="75"/>
      <c r="R102" s="75"/>
      <c r="S102" s="153"/>
      <c r="T102" s="153"/>
      <c r="U102" s="240"/>
      <c r="X102" s="16" t="e">
        <f t="shared" si="14"/>
        <v>#N/A</v>
      </c>
      <c r="Y102" s="16">
        <f t="shared" ca="1" si="15"/>
        <v>0</v>
      </c>
      <c r="Z102" s="16" t="str">
        <f t="shared" si="16"/>
        <v/>
      </c>
      <c r="AA102" s="16" t="str">
        <f t="shared" si="17"/>
        <v/>
      </c>
      <c r="AB102" s="16">
        <f t="shared" si="7"/>
        <v>0</v>
      </c>
      <c r="AC102" s="16">
        <f t="shared" si="18"/>
        <v>0</v>
      </c>
      <c r="AD102" s="16">
        <f t="shared" si="35"/>
        <v>1</v>
      </c>
      <c r="AE102" s="16">
        <f t="shared" si="8"/>
        <v>1</v>
      </c>
      <c r="AF102" s="16">
        <f t="shared" si="9"/>
        <v>1</v>
      </c>
      <c r="AG102" s="16">
        <f t="shared" si="20"/>
        <v>1</v>
      </c>
      <c r="AH102" s="16">
        <f t="shared" si="21"/>
        <v>1</v>
      </c>
      <c r="AI102" s="16">
        <f t="shared" si="22"/>
        <v>1</v>
      </c>
      <c r="AJ102" s="16">
        <f t="shared" si="23"/>
        <v>1</v>
      </c>
      <c r="AK102" s="16">
        <f t="shared" si="24"/>
        <v>1</v>
      </c>
      <c r="AL102" s="16">
        <f t="shared" si="10"/>
        <v>1</v>
      </c>
      <c r="AM102" s="16">
        <f t="shared" si="25"/>
        <v>1</v>
      </c>
      <c r="AN102" s="16">
        <f t="shared" si="26"/>
        <v>1</v>
      </c>
      <c r="AO102" s="16">
        <f t="shared" si="27"/>
        <v>1</v>
      </c>
      <c r="AP102" s="16">
        <f t="shared" si="28"/>
        <v>1</v>
      </c>
      <c r="AQ102" s="16">
        <f t="shared" si="29"/>
        <v>1</v>
      </c>
      <c r="AR102" s="16">
        <f t="shared" si="30"/>
        <v>1</v>
      </c>
      <c r="AS102" s="16">
        <f t="shared" si="31"/>
        <v>1</v>
      </c>
      <c r="AT102" s="16">
        <f t="shared" si="32"/>
        <v>1</v>
      </c>
      <c r="AU102" s="16">
        <f t="shared" si="33"/>
        <v>1</v>
      </c>
      <c r="AV102" s="16">
        <f t="shared" si="34"/>
        <v>1</v>
      </c>
      <c r="AW102" s="16"/>
      <c r="AX102" s="16">
        <f t="array" ref="AX102">SUM(IF(ISERROR(AD102:AT102),1))</f>
        <v>0</v>
      </c>
      <c r="AY102" s="16" t="str">
        <f t="shared" si="11"/>
        <v/>
      </c>
      <c r="AZ102" s="16"/>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row>
    <row r="103" spans="2:79" ht="45" customHeight="1" x14ac:dyDescent="0.25">
      <c r="B103" s="75"/>
      <c r="C103" s="75"/>
      <c r="D103" s="75"/>
      <c r="E103" s="75"/>
      <c r="F103" s="156"/>
      <c r="G103" s="156"/>
      <c r="H103" s="156"/>
      <c r="I103" s="156"/>
      <c r="J103" s="282" t="str">
        <f>IFERROR(VLOOKUP($E103&amp;$F103,units!$A:$D,4,0),"")</f>
        <v/>
      </c>
      <c r="K103" s="75"/>
      <c r="L103" s="156"/>
      <c r="M103" s="75"/>
      <c r="N103" s="161"/>
      <c r="O103" s="162" t="str">
        <f t="shared" si="12"/>
        <v/>
      </c>
      <c r="P103" s="75"/>
      <c r="Q103" s="75"/>
      <c r="R103" s="75"/>
      <c r="S103" s="153"/>
      <c r="T103" s="153"/>
      <c r="U103" s="240"/>
      <c r="X103" s="16" t="e">
        <f t="shared" si="14"/>
        <v>#N/A</v>
      </c>
      <c r="Y103" s="16">
        <f t="shared" ca="1" si="15"/>
        <v>0</v>
      </c>
      <c r="Z103" s="16" t="str">
        <f t="shared" si="16"/>
        <v/>
      </c>
      <c r="AA103" s="16" t="str">
        <f t="shared" si="17"/>
        <v/>
      </c>
      <c r="AB103" s="16">
        <f t="shared" si="7"/>
        <v>0</v>
      </c>
      <c r="AC103" s="16">
        <f t="shared" si="18"/>
        <v>0</v>
      </c>
      <c r="AD103" s="16">
        <f t="shared" si="35"/>
        <v>1</v>
      </c>
      <c r="AE103" s="16">
        <f t="shared" si="8"/>
        <v>1</v>
      </c>
      <c r="AF103" s="16">
        <f t="shared" si="9"/>
        <v>1</v>
      </c>
      <c r="AG103" s="16">
        <f t="shared" si="20"/>
        <v>1</v>
      </c>
      <c r="AH103" s="16">
        <f t="shared" si="21"/>
        <v>1</v>
      </c>
      <c r="AI103" s="16">
        <f t="shared" si="22"/>
        <v>1</v>
      </c>
      <c r="AJ103" s="16">
        <f t="shared" si="23"/>
        <v>1</v>
      </c>
      <c r="AK103" s="16">
        <f t="shared" si="24"/>
        <v>1</v>
      </c>
      <c r="AL103" s="16">
        <f t="shared" si="10"/>
        <v>1</v>
      </c>
      <c r="AM103" s="16">
        <f t="shared" si="25"/>
        <v>1</v>
      </c>
      <c r="AN103" s="16">
        <f t="shared" si="26"/>
        <v>1</v>
      </c>
      <c r="AO103" s="16">
        <f t="shared" si="27"/>
        <v>1</v>
      </c>
      <c r="AP103" s="16">
        <f t="shared" si="28"/>
        <v>1</v>
      </c>
      <c r="AQ103" s="16">
        <f t="shared" si="29"/>
        <v>1</v>
      </c>
      <c r="AR103" s="16">
        <f t="shared" si="30"/>
        <v>1</v>
      </c>
      <c r="AS103" s="16">
        <f t="shared" si="31"/>
        <v>1</v>
      </c>
      <c r="AT103" s="16">
        <f t="shared" si="32"/>
        <v>1</v>
      </c>
      <c r="AU103" s="16">
        <f t="shared" si="33"/>
        <v>1</v>
      </c>
      <c r="AV103" s="16">
        <f t="shared" si="34"/>
        <v>1</v>
      </c>
      <c r="AW103" s="16"/>
      <c r="AX103" s="16">
        <f t="array" ref="AX103">SUM(IF(ISERROR(AD103:AT103),1))</f>
        <v>0</v>
      </c>
      <c r="AY103" s="16" t="str">
        <f t="shared" si="11"/>
        <v/>
      </c>
      <c r="AZ103" s="16"/>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row>
    <row r="104" spans="2:79" ht="45" customHeight="1" x14ac:dyDescent="0.25">
      <c r="B104" s="75"/>
      <c r="C104" s="75"/>
      <c r="D104" s="75"/>
      <c r="E104" s="75"/>
      <c r="F104" s="156"/>
      <c r="G104" s="156"/>
      <c r="H104" s="156"/>
      <c r="I104" s="156"/>
      <c r="J104" s="282" t="str">
        <f>IFERROR(VLOOKUP($E104&amp;$F104,units!$A:$D,4,0),"")</f>
        <v/>
      </c>
      <c r="K104" s="75"/>
      <c r="L104" s="156"/>
      <c r="M104" s="75"/>
      <c r="N104" s="161"/>
      <c r="O104" s="162" t="str">
        <f t="shared" si="12"/>
        <v/>
      </c>
      <c r="P104" s="75"/>
      <c r="Q104" s="75"/>
      <c r="R104" s="75"/>
      <c r="S104" s="153"/>
      <c r="T104" s="153"/>
      <c r="U104" s="240"/>
      <c r="X104" s="16" t="e">
        <f t="shared" si="14"/>
        <v>#N/A</v>
      </c>
      <c r="Y104" s="16">
        <f t="shared" ca="1" si="15"/>
        <v>0</v>
      </c>
      <c r="Z104" s="16" t="str">
        <f t="shared" si="16"/>
        <v/>
      </c>
      <c r="AA104" s="16" t="str">
        <f t="shared" si="17"/>
        <v/>
      </c>
      <c r="AB104" s="16">
        <f t="shared" si="7"/>
        <v>0</v>
      </c>
      <c r="AC104" s="16">
        <f t="shared" si="18"/>
        <v>0</v>
      </c>
      <c r="AD104" s="16">
        <f t="shared" si="35"/>
        <v>1</v>
      </c>
      <c r="AE104" s="16">
        <f t="shared" si="8"/>
        <v>1</v>
      </c>
      <c r="AF104" s="16">
        <f t="shared" si="9"/>
        <v>1</v>
      </c>
      <c r="AG104" s="16">
        <f t="shared" si="20"/>
        <v>1</v>
      </c>
      <c r="AH104" s="16">
        <f t="shared" si="21"/>
        <v>1</v>
      </c>
      <c r="AI104" s="16">
        <f t="shared" si="22"/>
        <v>1</v>
      </c>
      <c r="AJ104" s="16">
        <f t="shared" si="23"/>
        <v>1</v>
      </c>
      <c r="AK104" s="16">
        <f t="shared" si="24"/>
        <v>1</v>
      </c>
      <c r="AL104" s="16">
        <f t="shared" si="10"/>
        <v>1</v>
      </c>
      <c r="AM104" s="16">
        <f t="shared" si="25"/>
        <v>1</v>
      </c>
      <c r="AN104" s="16">
        <f t="shared" si="26"/>
        <v>1</v>
      </c>
      <c r="AO104" s="16">
        <f t="shared" si="27"/>
        <v>1</v>
      </c>
      <c r="AP104" s="16">
        <f t="shared" si="28"/>
        <v>1</v>
      </c>
      <c r="AQ104" s="16">
        <f t="shared" si="29"/>
        <v>1</v>
      </c>
      <c r="AR104" s="16">
        <f t="shared" si="30"/>
        <v>1</v>
      </c>
      <c r="AS104" s="16">
        <f t="shared" si="31"/>
        <v>1</v>
      </c>
      <c r="AT104" s="16">
        <f t="shared" si="32"/>
        <v>1</v>
      </c>
      <c r="AU104" s="16">
        <f t="shared" si="33"/>
        <v>1</v>
      </c>
      <c r="AV104" s="16">
        <f t="shared" si="34"/>
        <v>1</v>
      </c>
      <c r="AW104" s="16"/>
      <c r="AX104" s="16">
        <f t="array" ref="AX104">SUM(IF(ISERROR(AD104:AT104),1))</f>
        <v>0</v>
      </c>
      <c r="AY104" s="16" t="str">
        <f t="shared" si="11"/>
        <v/>
      </c>
      <c r="AZ104" s="16"/>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row>
    <row r="105" spans="2:79" ht="45" customHeight="1" x14ac:dyDescent="0.25">
      <c r="B105" s="75"/>
      <c r="C105" s="75"/>
      <c r="D105" s="75"/>
      <c r="E105" s="75"/>
      <c r="F105" s="156"/>
      <c r="G105" s="156"/>
      <c r="H105" s="156"/>
      <c r="I105" s="156"/>
      <c r="J105" s="282" t="str">
        <f>IFERROR(VLOOKUP($E105&amp;$F105,units!$A:$D,4,0),"")</f>
        <v/>
      </c>
      <c r="K105" s="75"/>
      <c r="L105" s="156"/>
      <c r="M105" s="75"/>
      <c r="N105" s="161"/>
      <c r="O105" s="162" t="str">
        <f t="shared" si="12"/>
        <v/>
      </c>
      <c r="P105" s="75"/>
      <c r="Q105" s="75"/>
      <c r="R105" s="75"/>
      <c r="S105" s="153"/>
      <c r="T105" s="153"/>
      <c r="U105" s="240"/>
      <c r="X105" s="16" t="e">
        <f t="shared" si="14"/>
        <v>#N/A</v>
      </c>
      <c r="Y105" s="16">
        <f t="shared" ca="1" si="15"/>
        <v>0</v>
      </c>
      <c r="Z105" s="16" t="str">
        <f t="shared" si="16"/>
        <v/>
      </c>
      <c r="AA105" s="16" t="str">
        <f t="shared" si="17"/>
        <v/>
      </c>
      <c r="AB105" s="16">
        <f t="shared" si="7"/>
        <v>0</v>
      </c>
      <c r="AC105" s="16">
        <f t="shared" si="18"/>
        <v>0</v>
      </c>
      <c r="AD105" s="16">
        <f t="shared" si="35"/>
        <v>1</v>
      </c>
      <c r="AE105" s="16">
        <f t="shared" si="8"/>
        <v>1</v>
      </c>
      <c r="AF105" s="16">
        <f t="shared" si="9"/>
        <v>1</v>
      </c>
      <c r="AG105" s="16">
        <f t="shared" si="20"/>
        <v>1</v>
      </c>
      <c r="AH105" s="16">
        <f t="shared" si="21"/>
        <v>1</v>
      </c>
      <c r="AI105" s="16">
        <f t="shared" si="22"/>
        <v>1</v>
      </c>
      <c r="AJ105" s="16">
        <f t="shared" si="23"/>
        <v>1</v>
      </c>
      <c r="AK105" s="16">
        <f t="shared" si="24"/>
        <v>1</v>
      </c>
      <c r="AL105" s="16">
        <f t="shared" si="10"/>
        <v>1</v>
      </c>
      <c r="AM105" s="16">
        <f t="shared" si="25"/>
        <v>1</v>
      </c>
      <c r="AN105" s="16">
        <f t="shared" si="26"/>
        <v>1</v>
      </c>
      <c r="AO105" s="16">
        <f t="shared" si="27"/>
        <v>1</v>
      </c>
      <c r="AP105" s="16">
        <f t="shared" si="28"/>
        <v>1</v>
      </c>
      <c r="AQ105" s="16">
        <f t="shared" si="29"/>
        <v>1</v>
      </c>
      <c r="AR105" s="16">
        <f t="shared" si="30"/>
        <v>1</v>
      </c>
      <c r="AS105" s="16">
        <f t="shared" si="31"/>
        <v>1</v>
      </c>
      <c r="AT105" s="16">
        <f t="shared" si="32"/>
        <v>1</v>
      </c>
      <c r="AU105" s="16">
        <f t="shared" si="33"/>
        <v>1</v>
      </c>
      <c r="AV105" s="16">
        <f t="shared" si="34"/>
        <v>1</v>
      </c>
      <c r="AW105" s="16"/>
      <c r="AX105" s="16">
        <f t="array" ref="AX105">SUM(IF(ISERROR(AD105:AT105),1))</f>
        <v>0</v>
      </c>
      <c r="AY105" s="16" t="str">
        <f t="shared" si="11"/>
        <v/>
      </c>
      <c r="AZ105" s="16"/>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row>
    <row r="106" spans="2:79" ht="45" customHeight="1" x14ac:dyDescent="0.25">
      <c r="B106" s="75"/>
      <c r="C106" s="75"/>
      <c r="D106" s="75"/>
      <c r="E106" s="75"/>
      <c r="F106" s="156"/>
      <c r="G106" s="156"/>
      <c r="H106" s="156"/>
      <c r="I106" s="156"/>
      <c r="J106" s="282" t="str">
        <f>IFERROR(VLOOKUP($E106&amp;$F106,units!$A:$D,4,0),"")</f>
        <v/>
      </c>
      <c r="K106" s="75"/>
      <c r="L106" s="156"/>
      <c r="M106" s="75"/>
      <c r="N106" s="161"/>
      <c r="O106" s="162" t="str">
        <f t="shared" si="12"/>
        <v/>
      </c>
      <c r="P106" s="75"/>
      <c r="Q106" s="75"/>
      <c r="R106" s="75"/>
      <c r="S106" s="153"/>
      <c r="T106" s="153"/>
      <c r="U106" s="240"/>
      <c r="X106" s="16" t="e">
        <f t="shared" si="14"/>
        <v>#N/A</v>
      </c>
      <c r="Y106" s="16">
        <f t="shared" ca="1" si="15"/>
        <v>0</v>
      </c>
      <c r="Z106" s="16" t="str">
        <f t="shared" si="16"/>
        <v/>
      </c>
      <c r="AA106" s="16" t="str">
        <f t="shared" si="17"/>
        <v/>
      </c>
      <c r="AB106" s="16">
        <f t="shared" si="7"/>
        <v>0</v>
      </c>
      <c r="AC106" s="16">
        <f t="shared" si="18"/>
        <v>0</v>
      </c>
      <c r="AD106" s="16">
        <f t="shared" si="35"/>
        <v>1</v>
      </c>
      <c r="AE106" s="16">
        <f t="shared" si="8"/>
        <v>1</v>
      </c>
      <c r="AF106" s="16">
        <f t="shared" si="9"/>
        <v>1</v>
      </c>
      <c r="AG106" s="16">
        <f t="shared" si="20"/>
        <v>1</v>
      </c>
      <c r="AH106" s="16">
        <f t="shared" si="21"/>
        <v>1</v>
      </c>
      <c r="AI106" s="16">
        <f t="shared" si="22"/>
        <v>1</v>
      </c>
      <c r="AJ106" s="16">
        <f t="shared" si="23"/>
        <v>1</v>
      </c>
      <c r="AK106" s="16">
        <f t="shared" si="24"/>
        <v>1</v>
      </c>
      <c r="AL106" s="16">
        <f t="shared" si="10"/>
        <v>1</v>
      </c>
      <c r="AM106" s="16">
        <f t="shared" si="25"/>
        <v>1</v>
      </c>
      <c r="AN106" s="16">
        <f t="shared" si="26"/>
        <v>1</v>
      </c>
      <c r="AO106" s="16">
        <f t="shared" si="27"/>
        <v>1</v>
      </c>
      <c r="AP106" s="16">
        <f t="shared" si="28"/>
        <v>1</v>
      </c>
      <c r="AQ106" s="16">
        <f t="shared" si="29"/>
        <v>1</v>
      </c>
      <c r="AR106" s="16">
        <f t="shared" si="30"/>
        <v>1</v>
      </c>
      <c r="AS106" s="16">
        <f t="shared" si="31"/>
        <v>1</v>
      </c>
      <c r="AT106" s="16">
        <f t="shared" si="32"/>
        <v>1</v>
      </c>
      <c r="AU106" s="16">
        <f t="shared" si="33"/>
        <v>1</v>
      </c>
      <c r="AV106" s="16">
        <f t="shared" si="34"/>
        <v>1</v>
      </c>
      <c r="AW106" s="16"/>
      <c r="AX106" s="16">
        <f t="array" ref="AX106">SUM(IF(ISERROR(AD106:AT106),1))</f>
        <v>0</v>
      </c>
      <c r="AY106" s="16" t="str">
        <f t="shared" si="11"/>
        <v/>
      </c>
      <c r="AZ106" s="16"/>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row>
    <row r="107" spans="2:79" ht="45" customHeight="1" x14ac:dyDescent="0.25">
      <c r="B107" s="75"/>
      <c r="C107" s="75"/>
      <c r="D107" s="75"/>
      <c r="E107" s="75"/>
      <c r="F107" s="156"/>
      <c r="G107" s="156"/>
      <c r="H107" s="156"/>
      <c r="I107" s="156"/>
      <c r="J107" s="282" t="str">
        <f>IFERROR(VLOOKUP($E107&amp;$F107,units!$A:$D,4,0),"")</f>
        <v/>
      </c>
      <c r="K107" s="75"/>
      <c r="L107" s="156"/>
      <c r="M107" s="75"/>
      <c r="N107" s="161"/>
      <c r="O107" s="162" t="str">
        <f t="shared" si="12"/>
        <v/>
      </c>
      <c r="P107" s="75"/>
      <c r="Q107" s="75"/>
      <c r="R107" s="75"/>
      <c r="S107" s="153"/>
      <c r="T107" s="153"/>
      <c r="U107" s="240"/>
      <c r="X107" s="16" t="e">
        <f t="shared" si="14"/>
        <v>#N/A</v>
      </c>
      <c r="Y107" s="16">
        <f t="shared" ca="1" si="15"/>
        <v>0</v>
      </c>
      <c r="Z107" s="16" t="str">
        <f t="shared" si="16"/>
        <v/>
      </c>
      <c r="AA107" s="16" t="str">
        <f t="shared" si="17"/>
        <v/>
      </c>
      <c r="AB107" s="16">
        <f t="shared" si="7"/>
        <v>0</v>
      </c>
      <c r="AC107" s="16">
        <f t="shared" si="18"/>
        <v>0</v>
      </c>
      <c r="AD107" s="16">
        <f t="shared" si="35"/>
        <v>1</v>
      </c>
      <c r="AE107" s="16">
        <f t="shared" si="8"/>
        <v>1</v>
      </c>
      <c r="AF107" s="16">
        <f t="shared" si="9"/>
        <v>1</v>
      </c>
      <c r="AG107" s="16">
        <f t="shared" si="20"/>
        <v>1</v>
      </c>
      <c r="AH107" s="16">
        <f t="shared" si="21"/>
        <v>1</v>
      </c>
      <c r="AI107" s="16">
        <f t="shared" si="22"/>
        <v>1</v>
      </c>
      <c r="AJ107" s="16">
        <f t="shared" si="23"/>
        <v>1</v>
      </c>
      <c r="AK107" s="16">
        <f t="shared" si="24"/>
        <v>1</v>
      </c>
      <c r="AL107" s="16">
        <f t="shared" si="10"/>
        <v>1</v>
      </c>
      <c r="AM107" s="16">
        <f t="shared" si="25"/>
        <v>1</v>
      </c>
      <c r="AN107" s="16">
        <f t="shared" si="26"/>
        <v>1</v>
      </c>
      <c r="AO107" s="16">
        <f t="shared" si="27"/>
        <v>1</v>
      </c>
      <c r="AP107" s="16">
        <f t="shared" si="28"/>
        <v>1</v>
      </c>
      <c r="AQ107" s="16">
        <f t="shared" si="29"/>
        <v>1</v>
      </c>
      <c r="AR107" s="16">
        <f t="shared" si="30"/>
        <v>1</v>
      </c>
      <c r="AS107" s="16">
        <f t="shared" si="31"/>
        <v>1</v>
      </c>
      <c r="AT107" s="16">
        <f t="shared" si="32"/>
        <v>1</v>
      </c>
      <c r="AU107" s="16">
        <f t="shared" si="33"/>
        <v>1</v>
      </c>
      <c r="AV107" s="16">
        <f t="shared" si="34"/>
        <v>1</v>
      </c>
      <c r="AW107" s="16"/>
      <c r="AX107" s="16">
        <f t="array" ref="AX107">SUM(IF(ISERROR(AD107:AT107),1))</f>
        <v>0</v>
      </c>
      <c r="AY107" s="16" t="str">
        <f t="shared" si="11"/>
        <v/>
      </c>
      <c r="AZ107" s="16"/>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row>
    <row r="108" spans="2:79" ht="45" customHeight="1" x14ac:dyDescent="0.25">
      <c r="B108" s="75"/>
      <c r="C108" s="75"/>
      <c r="D108" s="75"/>
      <c r="E108" s="75"/>
      <c r="F108" s="156"/>
      <c r="G108" s="156"/>
      <c r="H108" s="156"/>
      <c r="I108" s="156"/>
      <c r="J108" s="282" t="str">
        <f>IFERROR(VLOOKUP($E108&amp;$F108,units!$A:$D,4,0),"")</f>
        <v/>
      </c>
      <c r="K108" s="75"/>
      <c r="L108" s="156"/>
      <c r="M108" s="75"/>
      <c r="N108" s="161"/>
      <c r="O108" s="162" t="str">
        <f t="shared" si="12"/>
        <v/>
      </c>
      <c r="P108" s="75"/>
      <c r="Q108" s="75"/>
      <c r="R108" s="75"/>
      <c r="S108" s="153"/>
      <c r="T108" s="153"/>
      <c r="U108" s="240"/>
      <c r="X108" s="16" t="e">
        <f t="shared" si="14"/>
        <v>#N/A</v>
      </c>
      <c r="Y108" s="16">
        <f t="shared" ca="1" si="15"/>
        <v>0</v>
      </c>
      <c r="Z108" s="16" t="str">
        <f t="shared" si="16"/>
        <v/>
      </c>
      <c r="AA108" s="16" t="str">
        <f t="shared" si="17"/>
        <v/>
      </c>
      <c r="AB108" s="16">
        <f t="shared" si="7"/>
        <v>0</v>
      </c>
      <c r="AC108" s="16">
        <f t="shared" si="18"/>
        <v>0</v>
      </c>
      <c r="AD108" s="16">
        <f t="shared" si="35"/>
        <v>1</v>
      </c>
      <c r="AE108" s="16">
        <f t="shared" si="8"/>
        <v>1</v>
      </c>
      <c r="AF108" s="16">
        <f t="shared" si="9"/>
        <v>1</v>
      </c>
      <c r="AG108" s="16">
        <f t="shared" si="20"/>
        <v>1</v>
      </c>
      <c r="AH108" s="16">
        <f t="shared" si="21"/>
        <v>1</v>
      </c>
      <c r="AI108" s="16">
        <f t="shared" si="22"/>
        <v>1</v>
      </c>
      <c r="AJ108" s="16">
        <f t="shared" si="23"/>
        <v>1</v>
      </c>
      <c r="AK108" s="16">
        <f t="shared" si="24"/>
        <v>1</v>
      </c>
      <c r="AL108" s="16">
        <f t="shared" si="10"/>
        <v>1</v>
      </c>
      <c r="AM108" s="16">
        <f t="shared" si="25"/>
        <v>1</v>
      </c>
      <c r="AN108" s="16">
        <f t="shared" si="26"/>
        <v>1</v>
      </c>
      <c r="AO108" s="16">
        <f t="shared" si="27"/>
        <v>1</v>
      </c>
      <c r="AP108" s="16">
        <f t="shared" si="28"/>
        <v>1</v>
      </c>
      <c r="AQ108" s="16">
        <f t="shared" si="29"/>
        <v>1</v>
      </c>
      <c r="AR108" s="16">
        <f t="shared" si="30"/>
        <v>1</v>
      </c>
      <c r="AS108" s="16">
        <f t="shared" si="31"/>
        <v>1</v>
      </c>
      <c r="AT108" s="16">
        <f t="shared" si="32"/>
        <v>1</v>
      </c>
      <c r="AU108" s="16">
        <f t="shared" si="33"/>
        <v>1</v>
      </c>
      <c r="AV108" s="16">
        <f t="shared" si="34"/>
        <v>1</v>
      </c>
      <c r="AW108" s="16"/>
      <c r="AX108" s="16">
        <f t="array" ref="AX108">SUM(IF(ISERROR(AD108:AT108),1))</f>
        <v>0</v>
      </c>
      <c r="AY108" s="16" t="str">
        <f t="shared" si="11"/>
        <v/>
      </c>
      <c r="AZ108" s="16"/>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row>
    <row r="109" spans="2:79" ht="45" customHeight="1" x14ac:dyDescent="0.25">
      <c r="B109" s="75"/>
      <c r="C109" s="75"/>
      <c r="D109" s="75"/>
      <c r="E109" s="75"/>
      <c r="F109" s="156"/>
      <c r="G109" s="156"/>
      <c r="H109" s="156"/>
      <c r="I109" s="156"/>
      <c r="J109" s="282" t="str">
        <f>IFERROR(VLOOKUP($E109&amp;$F109,units!$A:$D,4,0),"")</f>
        <v/>
      </c>
      <c r="K109" s="75"/>
      <c r="L109" s="156"/>
      <c r="M109" s="75"/>
      <c r="N109" s="161"/>
      <c r="O109" s="162" t="str">
        <f t="shared" si="12"/>
        <v/>
      </c>
      <c r="P109" s="75"/>
      <c r="Q109" s="75"/>
      <c r="R109" s="75"/>
      <c r="S109" s="153"/>
      <c r="T109" s="153"/>
      <c r="U109" s="240"/>
      <c r="X109" s="16" t="e">
        <f t="shared" si="14"/>
        <v>#N/A</v>
      </c>
      <c r="Y109" s="16">
        <f t="shared" ca="1" si="15"/>
        <v>0</v>
      </c>
      <c r="Z109" s="16" t="str">
        <f t="shared" si="16"/>
        <v/>
      </c>
      <c r="AA109" s="16" t="str">
        <f t="shared" si="17"/>
        <v/>
      </c>
      <c r="AB109" s="16">
        <f t="shared" si="7"/>
        <v>0</v>
      </c>
      <c r="AC109" s="16">
        <f t="shared" si="18"/>
        <v>0</v>
      </c>
      <c r="AD109" s="16">
        <f t="shared" si="35"/>
        <v>1</v>
      </c>
      <c r="AE109" s="16">
        <f t="shared" si="8"/>
        <v>1</v>
      </c>
      <c r="AF109" s="16">
        <f t="shared" si="9"/>
        <v>1</v>
      </c>
      <c r="AG109" s="16">
        <f t="shared" si="20"/>
        <v>1</v>
      </c>
      <c r="AH109" s="16">
        <f t="shared" si="21"/>
        <v>1</v>
      </c>
      <c r="AI109" s="16">
        <f t="shared" si="22"/>
        <v>1</v>
      </c>
      <c r="AJ109" s="16">
        <f t="shared" si="23"/>
        <v>1</v>
      </c>
      <c r="AK109" s="16">
        <f t="shared" si="24"/>
        <v>1</v>
      </c>
      <c r="AL109" s="16">
        <f t="shared" si="10"/>
        <v>1</v>
      </c>
      <c r="AM109" s="16">
        <f t="shared" si="25"/>
        <v>1</v>
      </c>
      <c r="AN109" s="16">
        <f t="shared" si="26"/>
        <v>1</v>
      </c>
      <c r="AO109" s="16">
        <f t="shared" si="27"/>
        <v>1</v>
      </c>
      <c r="AP109" s="16">
        <f t="shared" si="28"/>
        <v>1</v>
      </c>
      <c r="AQ109" s="16">
        <f t="shared" si="29"/>
        <v>1</v>
      </c>
      <c r="AR109" s="16">
        <f t="shared" si="30"/>
        <v>1</v>
      </c>
      <c r="AS109" s="16">
        <f t="shared" si="31"/>
        <v>1</v>
      </c>
      <c r="AT109" s="16">
        <f t="shared" si="32"/>
        <v>1</v>
      </c>
      <c r="AU109" s="16">
        <f t="shared" si="33"/>
        <v>1</v>
      </c>
      <c r="AV109" s="16">
        <f t="shared" si="34"/>
        <v>1</v>
      </c>
      <c r="AW109" s="16"/>
      <c r="AX109" s="16">
        <f t="array" ref="AX109">SUM(IF(ISERROR(AD109:AT109),1))</f>
        <v>0</v>
      </c>
      <c r="AY109" s="16" t="str">
        <f t="shared" si="11"/>
        <v/>
      </c>
      <c r="AZ109" s="16"/>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row>
    <row r="110" spans="2:79" ht="45" customHeight="1" x14ac:dyDescent="0.25">
      <c r="B110" s="75"/>
      <c r="C110" s="75"/>
      <c r="D110" s="75"/>
      <c r="E110" s="75"/>
      <c r="F110" s="156"/>
      <c r="G110" s="156"/>
      <c r="H110" s="156"/>
      <c r="I110" s="156"/>
      <c r="J110" s="282" t="str">
        <f>IFERROR(VLOOKUP($E110&amp;$F110,units!$A:$D,4,0),"")</f>
        <v/>
      </c>
      <c r="K110" s="75"/>
      <c r="L110" s="156"/>
      <c r="M110" s="75"/>
      <c r="N110" s="161"/>
      <c r="O110" s="162" t="str">
        <f t="shared" si="12"/>
        <v/>
      </c>
      <c r="P110" s="75"/>
      <c r="Q110" s="75"/>
      <c r="R110" s="75"/>
      <c r="S110" s="153"/>
      <c r="T110" s="153"/>
      <c r="U110" s="240"/>
      <c r="X110" s="16" t="e">
        <f t="shared" si="14"/>
        <v>#N/A</v>
      </c>
      <c r="Y110" s="16">
        <f t="shared" ca="1" si="15"/>
        <v>0</v>
      </c>
      <c r="Z110" s="16" t="str">
        <f t="shared" si="16"/>
        <v/>
      </c>
      <c r="AA110" s="16" t="str">
        <f t="shared" si="17"/>
        <v/>
      </c>
      <c r="AB110" s="16">
        <f t="shared" si="7"/>
        <v>0</v>
      </c>
      <c r="AC110" s="16">
        <f t="shared" si="18"/>
        <v>0</v>
      </c>
      <c r="AD110" s="16">
        <f t="shared" si="35"/>
        <v>1</v>
      </c>
      <c r="AE110" s="16">
        <f t="shared" si="8"/>
        <v>1</v>
      </c>
      <c r="AF110" s="16">
        <f t="shared" si="9"/>
        <v>1</v>
      </c>
      <c r="AG110" s="16">
        <f t="shared" si="20"/>
        <v>1</v>
      </c>
      <c r="AH110" s="16">
        <f t="shared" si="21"/>
        <v>1</v>
      </c>
      <c r="AI110" s="16">
        <f t="shared" si="22"/>
        <v>1</v>
      </c>
      <c r="AJ110" s="16">
        <f t="shared" si="23"/>
        <v>1</v>
      </c>
      <c r="AK110" s="16">
        <f t="shared" si="24"/>
        <v>1</v>
      </c>
      <c r="AL110" s="16">
        <f t="shared" si="10"/>
        <v>1</v>
      </c>
      <c r="AM110" s="16">
        <f t="shared" si="25"/>
        <v>1</v>
      </c>
      <c r="AN110" s="16">
        <f t="shared" si="26"/>
        <v>1</v>
      </c>
      <c r="AO110" s="16">
        <f t="shared" si="27"/>
        <v>1</v>
      </c>
      <c r="AP110" s="16">
        <f t="shared" si="28"/>
        <v>1</v>
      </c>
      <c r="AQ110" s="16">
        <f t="shared" si="29"/>
        <v>1</v>
      </c>
      <c r="AR110" s="16">
        <f t="shared" si="30"/>
        <v>1</v>
      </c>
      <c r="AS110" s="16">
        <f t="shared" si="31"/>
        <v>1</v>
      </c>
      <c r="AT110" s="16">
        <f t="shared" si="32"/>
        <v>1</v>
      </c>
      <c r="AU110" s="16">
        <f t="shared" si="33"/>
        <v>1</v>
      </c>
      <c r="AV110" s="16">
        <f t="shared" si="34"/>
        <v>1</v>
      </c>
      <c r="AW110" s="16"/>
      <c r="AX110" s="16">
        <f t="array" ref="AX110">SUM(IF(ISERROR(AD110:AT110),1))</f>
        <v>0</v>
      </c>
      <c r="AY110" s="16" t="str">
        <f t="shared" si="11"/>
        <v/>
      </c>
      <c r="AZ110" s="16"/>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row>
    <row r="111" spans="2:79" ht="45" customHeight="1" x14ac:dyDescent="0.25">
      <c r="B111" s="75"/>
      <c r="C111" s="75"/>
      <c r="D111" s="75"/>
      <c r="E111" s="75"/>
      <c r="F111" s="156"/>
      <c r="G111" s="156"/>
      <c r="H111" s="156"/>
      <c r="I111" s="156"/>
      <c r="J111" s="282" t="str">
        <f>IFERROR(VLOOKUP($E111&amp;$F111,units!$A:$D,4,0),"")</f>
        <v/>
      </c>
      <c r="K111" s="75"/>
      <c r="L111" s="156"/>
      <c r="M111" s="75"/>
      <c r="N111" s="161"/>
      <c r="O111" s="162" t="str">
        <f t="shared" si="12"/>
        <v/>
      </c>
      <c r="P111" s="75"/>
      <c r="Q111" s="75"/>
      <c r="R111" s="75"/>
      <c r="S111" s="153"/>
      <c r="T111" s="153"/>
      <c r="U111" s="240"/>
      <c r="X111" s="16" t="e">
        <f t="shared" si="14"/>
        <v>#N/A</v>
      </c>
      <c r="Y111" s="16">
        <f t="shared" ca="1" si="15"/>
        <v>0</v>
      </c>
      <c r="Z111" s="16" t="str">
        <f t="shared" si="16"/>
        <v/>
      </c>
      <c r="AA111" s="16" t="str">
        <f t="shared" si="17"/>
        <v/>
      </c>
      <c r="AB111" s="16">
        <f t="shared" si="7"/>
        <v>0</v>
      </c>
      <c r="AC111" s="16">
        <f t="shared" si="18"/>
        <v>0</v>
      </c>
      <c r="AD111" s="16">
        <f t="shared" si="35"/>
        <v>1</v>
      </c>
      <c r="AE111" s="16">
        <f t="shared" si="8"/>
        <v>1</v>
      </c>
      <c r="AF111" s="16">
        <f t="shared" si="9"/>
        <v>1</v>
      </c>
      <c r="AG111" s="16">
        <f t="shared" si="20"/>
        <v>1</v>
      </c>
      <c r="AH111" s="16">
        <f t="shared" si="21"/>
        <v>1</v>
      </c>
      <c r="AI111" s="16">
        <f t="shared" si="22"/>
        <v>1</v>
      </c>
      <c r="AJ111" s="16">
        <f t="shared" si="23"/>
        <v>1</v>
      </c>
      <c r="AK111" s="16">
        <f t="shared" si="24"/>
        <v>1</v>
      </c>
      <c r="AL111" s="16">
        <f t="shared" si="10"/>
        <v>1</v>
      </c>
      <c r="AM111" s="16">
        <f t="shared" si="25"/>
        <v>1</v>
      </c>
      <c r="AN111" s="16">
        <f t="shared" si="26"/>
        <v>1</v>
      </c>
      <c r="AO111" s="16">
        <f t="shared" si="27"/>
        <v>1</v>
      </c>
      <c r="AP111" s="16">
        <f t="shared" si="28"/>
        <v>1</v>
      </c>
      <c r="AQ111" s="16">
        <f t="shared" si="29"/>
        <v>1</v>
      </c>
      <c r="AR111" s="16">
        <f t="shared" si="30"/>
        <v>1</v>
      </c>
      <c r="AS111" s="16">
        <f t="shared" si="31"/>
        <v>1</v>
      </c>
      <c r="AT111" s="16">
        <f t="shared" si="32"/>
        <v>1</v>
      </c>
      <c r="AU111" s="16">
        <f t="shared" si="33"/>
        <v>1</v>
      </c>
      <c r="AV111" s="16">
        <f t="shared" si="34"/>
        <v>1</v>
      </c>
      <c r="AW111" s="16"/>
      <c r="AX111" s="16">
        <f t="array" ref="AX111">SUM(IF(ISERROR(AD111:AT111),1))</f>
        <v>0</v>
      </c>
      <c r="AY111" s="16" t="str">
        <f t="shared" si="11"/>
        <v/>
      </c>
      <c r="AZ111" s="16"/>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row>
    <row r="112" spans="2:79" ht="45" customHeight="1" x14ac:dyDescent="0.25">
      <c r="B112" s="75"/>
      <c r="C112" s="75"/>
      <c r="D112" s="75"/>
      <c r="E112" s="75"/>
      <c r="F112" s="156"/>
      <c r="G112" s="156"/>
      <c r="H112" s="156"/>
      <c r="I112" s="156"/>
      <c r="J112" s="282" t="str">
        <f>IFERROR(VLOOKUP($E112&amp;$F112,units!$A:$D,4,0),"")</f>
        <v/>
      </c>
      <c r="K112" s="75"/>
      <c r="L112" s="156"/>
      <c r="M112" s="75"/>
      <c r="N112" s="161"/>
      <c r="O112" s="162" t="str">
        <f t="shared" si="12"/>
        <v/>
      </c>
      <c r="P112" s="75"/>
      <c r="Q112" s="75"/>
      <c r="R112" s="75"/>
      <c r="S112" s="153"/>
      <c r="T112" s="153"/>
      <c r="U112" s="240"/>
      <c r="X112" s="16" t="e">
        <f t="shared" si="14"/>
        <v>#N/A</v>
      </c>
      <c r="Y112" s="16">
        <f t="shared" ca="1" si="15"/>
        <v>0</v>
      </c>
      <c r="Z112" s="16" t="str">
        <f t="shared" si="16"/>
        <v/>
      </c>
      <c r="AA112" s="16" t="str">
        <f t="shared" si="17"/>
        <v/>
      </c>
      <c r="AB112" s="16">
        <f t="shared" si="7"/>
        <v>0</v>
      </c>
      <c r="AC112" s="16">
        <f t="shared" si="18"/>
        <v>0</v>
      </c>
      <c r="AD112" s="16">
        <f t="shared" si="35"/>
        <v>1</v>
      </c>
      <c r="AE112" s="16">
        <f t="shared" si="8"/>
        <v>1</v>
      </c>
      <c r="AF112" s="16">
        <f t="shared" si="9"/>
        <v>1</v>
      </c>
      <c r="AG112" s="16">
        <f t="shared" si="20"/>
        <v>1</v>
      </c>
      <c r="AH112" s="16">
        <f t="shared" si="21"/>
        <v>1</v>
      </c>
      <c r="AI112" s="16">
        <f t="shared" si="22"/>
        <v>1</v>
      </c>
      <c r="AJ112" s="16">
        <f t="shared" si="23"/>
        <v>1</v>
      </c>
      <c r="AK112" s="16">
        <f t="shared" si="24"/>
        <v>1</v>
      </c>
      <c r="AL112" s="16">
        <f t="shared" si="10"/>
        <v>1</v>
      </c>
      <c r="AM112" s="16">
        <f t="shared" si="25"/>
        <v>1</v>
      </c>
      <c r="AN112" s="16">
        <f t="shared" si="26"/>
        <v>1</v>
      </c>
      <c r="AO112" s="16">
        <f t="shared" si="27"/>
        <v>1</v>
      </c>
      <c r="AP112" s="16">
        <f t="shared" si="28"/>
        <v>1</v>
      </c>
      <c r="AQ112" s="16">
        <f t="shared" si="29"/>
        <v>1</v>
      </c>
      <c r="AR112" s="16">
        <f t="shared" si="30"/>
        <v>1</v>
      </c>
      <c r="AS112" s="16">
        <f t="shared" si="31"/>
        <v>1</v>
      </c>
      <c r="AT112" s="16">
        <f t="shared" si="32"/>
        <v>1</v>
      </c>
      <c r="AU112" s="16">
        <f t="shared" si="33"/>
        <v>1</v>
      </c>
      <c r="AV112" s="16">
        <f t="shared" si="34"/>
        <v>1</v>
      </c>
      <c r="AW112" s="16"/>
      <c r="AX112" s="16">
        <f t="array" ref="AX112">SUM(IF(ISERROR(AD112:AT112),1))</f>
        <v>0</v>
      </c>
      <c r="AY112" s="16" t="str">
        <f t="shared" si="11"/>
        <v/>
      </c>
      <c r="AZ112" s="16"/>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row>
    <row r="113" spans="2:79" ht="45" customHeight="1" x14ac:dyDescent="0.25">
      <c r="B113" s="75"/>
      <c r="C113" s="75"/>
      <c r="D113" s="75"/>
      <c r="E113" s="75"/>
      <c r="F113" s="156"/>
      <c r="G113" s="156"/>
      <c r="H113" s="156"/>
      <c r="I113" s="156"/>
      <c r="J113" s="282" t="str">
        <f>IFERROR(VLOOKUP($E113&amp;$F113,units!$A:$D,4,0),"")</f>
        <v/>
      </c>
      <c r="K113" s="75"/>
      <c r="L113" s="156"/>
      <c r="M113" s="75"/>
      <c r="N113" s="161"/>
      <c r="O113" s="162" t="str">
        <f t="shared" si="12"/>
        <v/>
      </c>
      <c r="P113" s="75"/>
      <c r="Q113" s="75"/>
      <c r="R113" s="75"/>
      <c r="S113" s="153"/>
      <c r="T113" s="153"/>
      <c r="U113" s="240"/>
      <c r="X113" s="16" t="e">
        <f t="shared" si="14"/>
        <v>#N/A</v>
      </c>
      <c r="Y113" s="16">
        <f t="shared" ca="1" si="15"/>
        <v>0</v>
      </c>
      <c r="Z113" s="16" t="str">
        <f t="shared" si="16"/>
        <v/>
      </c>
      <c r="AA113" s="16" t="str">
        <f t="shared" si="17"/>
        <v/>
      </c>
      <c r="AB113" s="16">
        <f t="shared" si="7"/>
        <v>0</v>
      </c>
      <c r="AC113" s="16">
        <f t="shared" si="18"/>
        <v>0</v>
      </c>
      <c r="AD113" s="16">
        <f t="shared" si="35"/>
        <v>1</v>
      </c>
      <c r="AE113" s="16">
        <f t="shared" si="8"/>
        <v>1</v>
      </c>
      <c r="AF113" s="16">
        <f t="shared" si="9"/>
        <v>1</v>
      </c>
      <c r="AG113" s="16">
        <f t="shared" si="20"/>
        <v>1</v>
      </c>
      <c r="AH113" s="16">
        <f t="shared" si="21"/>
        <v>1</v>
      </c>
      <c r="AI113" s="16">
        <f t="shared" si="22"/>
        <v>1</v>
      </c>
      <c r="AJ113" s="16">
        <f t="shared" si="23"/>
        <v>1</v>
      </c>
      <c r="AK113" s="16">
        <f t="shared" si="24"/>
        <v>1</v>
      </c>
      <c r="AL113" s="16">
        <f t="shared" si="10"/>
        <v>1</v>
      </c>
      <c r="AM113" s="16">
        <f t="shared" si="25"/>
        <v>1</v>
      </c>
      <c r="AN113" s="16">
        <f t="shared" si="26"/>
        <v>1</v>
      </c>
      <c r="AO113" s="16">
        <f t="shared" si="27"/>
        <v>1</v>
      </c>
      <c r="AP113" s="16">
        <f t="shared" si="28"/>
        <v>1</v>
      </c>
      <c r="AQ113" s="16">
        <f t="shared" si="29"/>
        <v>1</v>
      </c>
      <c r="AR113" s="16">
        <f t="shared" si="30"/>
        <v>1</v>
      </c>
      <c r="AS113" s="16">
        <f t="shared" si="31"/>
        <v>1</v>
      </c>
      <c r="AT113" s="16">
        <f t="shared" si="32"/>
        <v>1</v>
      </c>
      <c r="AU113" s="16">
        <f t="shared" si="33"/>
        <v>1</v>
      </c>
      <c r="AV113" s="16">
        <f t="shared" si="34"/>
        <v>1</v>
      </c>
      <c r="AW113" s="16"/>
      <c r="AX113" s="16">
        <f t="array" ref="AX113">SUM(IF(ISERROR(AD113:AT113),1))</f>
        <v>0</v>
      </c>
      <c r="AY113" s="16" t="str">
        <f t="shared" si="11"/>
        <v/>
      </c>
      <c r="AZ113" s="16"/>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row>
    <row r="114" spans="2:79" ht="45" customHeight="1" x14ac:dyDescent="0.25">
      <c r="B114" s="75"/>
      <c r="C114" s="75"/>
      <c r="D114" s="75"/>
      <c r="E114" s="75"/>
      <c r="F114" s="156"/>
      <c r="G114" s="156"/>
      <c r="H114" s="156"/>
      <c r="I114" s="156"/>
      <c r="J114" s="282" t="str">
        <f>IFERROR(VLOOKUP($E114&amp;$F114,units!$A:$D,4,0),"")</f>
        <v/>
      </c>
      <c r="K114" s="75"/>
      <c r="L114" s="156"/>
      <c r="M114" s="75"/>
      <c r="N114" s="161"/>
      <c r="O114" s="162" t="str">
        <f t="shared" si="12"/>
        <v/>
      </c>
      <c r="P114" s="75"/>
      <c r="Q114" s="75"/>
      <c r="R114" s="75"/>
      <c r="S114" s="153"/>
      <c r="T114" s="153"/>
      <c r="U114" s="240"/>
      <c r="X114" s="16" t="e">
        <f t="shared" si="14"/>
        <v>#N/A</v>
      </c>
      <c r="Y114" s="16">
        <f t="shared" ca="1" si="15"/>
        <v>0</v>
      </c>
      <c r="Z114" s="16" t="str">
        <f t="shared" si="16"/>
        <v/>
      </c>
      <c r="AA114" s="16" t="str">
        <f t="shared" si="17"/>
        <v/>
      </c>
      <c r="AB114" s="16">
        <f t="shared" si="7"/>
        <v>0</v>
      </c>
      <c r="AC114" s="16">
        <f t="shared" si="18"/>
        <v>0</v>
      </c>
      <c r="AD114" s="16">
        <f t="shared" si="35"/>
        <v>1</v>
      </c>
      <c r="AE114" s="16">
        <f t="shared" si="8"/>
        <v>1</v>
      </c>
      <c r="AF114" s="16">
        <f t="shared" si="9"/>
        <v>1</v>
      </c>
      <c r="AG114" s="16">
        <f t="shared" si="20"/>
        <v>1</v>
      </c>
      <c r="AH114" s="16">
        <f t="shared" si="21"/>
        <v>1</v>
      </c>
      <c r="AI114" s="16">
        <f t="shared" si="22"/>
        <v>1</v>
      </c>
      <c r="AJ114" s="16">
        <f t="shared" si="23"/>
        <v>1</v>
      </c>
      <c r="AK114" s="16">
        <f t="shared" si="24"/>
        <v>1</v>
      </c>
      <c r="AL114" s="16">
        <f t="shared" si="10"/>
        <v>1</v>
      </c>
      <c r="AM114" s="16">
        <f t="shared" si="25"/>
        <v>1</v>
      </c>
      <c r="AN114" s="16">
        <f t="shared" si="26"/>
        <v>1</v>
      </c>
      <c r="AO114" s="16">
        <f t="shared" si="27"/>
        <v>1</v>
      </c>
      <c r="AP114" s="16">
        <f t="shared" si="28"/>
        <v>1</v>
      </c>
      <c r="AQ114" s="16">
        <f t="shared" si="29"/>
        <v>1</v>
      </c>
      <c r="AR114" s="16">
        <f t="shared" si="30"/>
        <v>1</v>
      </c>
      <c r="AS114" s="16">
        <f t="shared" si="31"/>
        <v>1</v>
      </c>
      <c r="AT114" s="16">
        <f t="shared" si="32"/>
        <v>1</v>
      </c>
      <c r="AU114" s="16">
        <f t="shared" si="33"/>
        <v>1</v>
      </c>
      <c r="AV114" s="16">
        <f t="shared" si="34"/>
        <v>1</v>
      </c>
      <c r="AW114" s="16"/>
      <c r="AX114" s="16">
        <f t="array" ref="AX114">SUM(IF(ISERROR(AD114:AT114),1))</f>
        <v>0</v>
      </c>
      <c r="AY114" s="16" t="str">
        <f t="shared" si="11"/>
        <v/>
      </c>
      <c r="AZ114" s="16"/>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row>
    <row r="115" spans="2:79" ht="45" customHeight="1" x14ac:dyDescent="0.25">
      <c r="B115" s="75"/>
      <c r="C115" s="75"/>
      <c r="D115" s="75"/>
      <c r="E115" s="75"/>
      <c r="F115" s="156"/>
      <c r="G115" s="156"/>
      <c r="H115" s="156"/>
      <c r="I115" s="156"/>
      <c r="J115" s="282" t="str">
        <f>IFERROR(VLOOKUP($E115&amp;$F115,units!$A:$D,4,0),"")</f>
        <v/>
      </c>
      <c r="K115" s="75"/>
      <c r="L115" s="156"/>
      <c r="M115" s="75"/>
      <c r="N115" s="161"/>
      <c r="O115" s="162" t="str">
        <f t="shared" si="12"/>
        <v/>
      </c>
      <c r="P115" s="75"/>
      <c r="Q115" s="75"/>
      <c r="R115" s="75"/>
      <c r="S115" s="153"/>
      <c r="T115" s="153"/>
      <c r="U115" s="240"/>
      <c r="X115" s="16" t="e">
        <f t="shared" si="14"/>
        <v>#N/A</v>
      </c>
      <c r="Y115" s="16">
        <f t="shared" ca="1" si="15"/>
        <v>0</v>
      </c>
      <c r="Z115" s="16" t="str">
        <f t="shared" si="16"/>
        <v/>
      </c>
      <c r="AA115" s="16" t="str">
        <f t="shared" si="17"/>
        <v/>
      </c>
      <c r="AB115" s="16">
        <f t="shared" si="7"/>
        <v>0</v>
      </c>
      <c r="AC115" s="16">
        <f t="shared" si="18"/>
        <v>0</v>
      </c>
      <c r="AD115" s="16">
        <f t="shared" si="35"/>
        <v>1</v>
      </c>
      <c r="AE115" s="16">
        <f t="shared" si="8"/>
        <v>1</v>
      </c>
      <c r="AF115" s="16">
        <f t="shared" si="9"/>
        <v>1</v>
      </c>
      <c r="AG115" s="16">
        <f t="shared" si="20"/>
        <v>1</v>
      </c>
      <c r="AH115" s="16">
        <f t="shared" si="21"/>
        <v>1</v>
      </c>
      <c r="AI115" s="16">
        <f t="shared" si="22"/>
        <v>1</v>
      </c>
      <c r="AJ115" s="16">
        <f t="shared" si="23"/>
        <v>1</v>
      </c>
      <c r="AK115" s="16">
        <f t="shared" si="24"/>
        <v>1</v>
      </c>
      <c r="AL115" s="16">
        <f t="shared" si="10"/>
        <v>1</v>
      </c>
      <c r="AM115" s="16">
        <f t="shared" si="25"/>
        <v>1</v>
      </c>
      <c r="AN115" s="16">
        <f t="shared" si="26"/>
        <v>1</v>
      </c>
      <c r="AO115" s="16">
        <f t="shared" si="27"/>
        <v>1</v>
      </c>
      <c r="AP115" s="16">
        <f t="shared" si="28"/>
        <v>1</v>
      </c>
      <c r="AQ115" s="16">
        <f t="shared" si="29"/>
        <v>1</v>
      </c>
      <c r="AR115" s="16">
        <f t="shared" si="30"/>
        <v>1</v>
      </c>
      <c r="AS115" s="16">
        <f t="shared" si="31"/>
        <v>1</v>
      </c>
      <c r="AT115" s="16">
        <f t="shared" si="32"/>
        <v>1</v>
      </c>
      <c r="AU115" s="16">
        <f t="shared" si="33"/>
        <v>1</v>
      </c>
      <c r="AV115" s="16">
        <f t="shared" si="34"/>
        <v>1</v>
      </c>
      <c r="AW115" s="16"/>
      <c r="AX115" s="16">
        <f t="array" ref="AX115">SUM(IF(ISERROR(AD115:AT115),1))</f>
        <v>0</v>
      </c>
      <c r="AY115" s="16" t="str">
        <f t="shared" si="11"/>
        <v/>
      </c>
      <c r="AZ115" s="16"/>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row>
    <row r="116" spans="2:79" ht="45" customHeight="1" x14ac:dyDescent="0.25">
      <c r="B116" s="75"/>
      <c r="C116" s="75"/>
      <c r="D116" s="75"/>
      <c r="E116" s="75"/>
      <c r="F116" s="156"/>
      <c r="G116" s="156"/>
      <c r="H116" s="156"/>
      <c r="I116" s="156"/>
      <c r="J116" s="282" t="str">
        <f>IFERROR(VLOOKUP($E116&amp;$F116,units!$A:$D,4,0),"")</f>
        <v/>
      </c>
      <c r="K116" s="75"/>
      <c r="L116" s="156"/>
      <c r="M116" s="75"/>
      <c r="N116" s="161"/>
      <c r="O116" s="162" t="str">
        <f t="shared" si="12"/>
        <v/>
      </c>
      <c r="P116" s="75"/>
      <c r="Q116" s="75"/>
      <c r="R116" s="75"/>
      <c r="S116" s="153"/>
      <c r="T116" s="153"/>
      <c r="U116" s="240"/>
      <c r="X116" s="16" t="e">
        <f t="shared" si="14"/>
        <v>#N/A</v>
      </c>
      <c r="Y116" s="16">
        <f t="shared" ca="1" si="15"/>
        <v>0</v>
      </c>
      <c r="Z116" s="16" t="str">
        <f t="shared" si="16"/>
        <v/>
      </c>
      <c r="AA116" s="16" t="str">
        <f t="shared" si="17"/>
        <v/>
      </c>
      <c r="AB116" s="16">
        <f t="shared" si="7"/>
        <v>0</v>
      </c>
      <c r="AC116" s="16">
        <f t="shared" si="18"/>
        <v>0</v>
      </c>
      <c r="AD116" s="16">
        <f t="shared" si="35"/>
        <v>1</v>
      </c>
      <c r="AE116" s="16">
        <f t="shared" si="8"/>
        <v>1</v>
      </c>
      <c r="AF116" s="16">
        <f t="shared" si="9"/>
        <v>1</v>
      </c>
      <c r="AG116" s="16">
        <f t="shared" si="20"/>
        <v>1</v>
      </c>
      <c r="AH116" s="16">
        <f t="shared" si="21"/>
        <v>1</v>
      </c>
      <c r="AI116" s="16">
        <f t="shared" si="22"/>
        <v>1</v>
      </c>
      <c r="AJ116" s="16">
        <f t="shared" si="23"/>
        <v>1</v>
      </c>
      <c r="AK116" s="16">
        <f t="shared" si="24"/>
        <v>1</v>
      </c>
      <c r="AL116" s="16">
        <f t="shared" si="10"/>
        <v>1</v>
      </c>
      <c r="AM116" s="16">
        <f t="shared" si="25"/>
        <v>1</v>
      </c>
      <c r="AN116" s="16">
        <f t="shared" si="26"/>
        <v>1</v>
      </c>
      <c r="AO116" s="16">
        <f t="shared" si="27"/>
        <v>1</v>
      </c>
      <c r="AP116" s="16">
        <f t="shared" si="28"/>
        <v>1</v>
      </c>
      <c r="AQ116" s="16">
        <f t="shared" si="29"/>
        <v>1</v>
      </c>
      <c r="AR116" s="16">
        <f t="shared" si="30"/>
        <v>1</v>
      </c>
      <c r="AS116" s="16">
        <f t="shared" si="31"/>
        <v>1</v>
      </c>
      <c r="AT116" s="16">
        <f t="shared" si="32"/>
        <v>1</v>
      </c>
      <c r="AU116" s="16">
        <f t="shared" si="33"/>
        <v>1</v>
      </c>
      <c r="AV116" s="16">
        <f t="shared" si="34"/>
        <v>1</v>
      </c>
      <c r="AW116" s="16"/>
      <c r="AX116" s="16">
        <f t="array" ref="AX116">SUM(IF(ISERROR(AD116:AT116),1))</f>
        <v>0</v>
      </c>
      <c r="AY116" s="16" t="str">
        <f t="shared" si="11"/>
        <v/>
      </c>
      <c r="AZ116" s="16"/>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row>
    <row r="117" spans="2:79" ht="45" customHeight="1" x14ac:dyDescent="0.25">
      <c r="B117" s="75"/>
      <c r="C117" s="75"/>
      <c r="D117" s="75"/>
      <c r="E117" s="75"/>
      <c r="F117" s="156"/>
      <c r="G117" s="156"/>
      <c r="H117" s="156"/>
      <c r="I117" s="156"/>
      <c r="J117" s="282" t="str">
        <f>IFERROR(VLOOKUP($E117&amp;$F117,units!$A:$D,4,0),"")</f>
        <v/>
      </c>
      <c r="K117" s="75"/>
      <c r="L117" s="156"/>
      <c r="M117" s="75"/>
      <c r="N117" s="161"/>
      <c r="O117" s="162" t="str">
        <f t="shared" si="12"/>
        <v/>
      </c>
      <c r="P117" s="75"/>
      <c r="Q117" s="75"/>
      <c r="R117" s="75"/>
      <c r="S117" s="153"/>
      <c r="T117" s="153"/>
      <c r="U117" s="240"/>
      <c r="X117" s="16" t="e">
        <f t="shared" si="14"/>
        <v>#N/A</v>
      </c>
      <c r="Y117" s="16">
        <f t="shared" ca="1" si="15"/>
        <v>0</v>
      </c>
      <c r="Z117" s="16" t="str">
        <f t="shared" si="16"/>
        <v/>
      </c>
      <c r="AA117" s="16" t="str">
        <f t="shared" si="17"/>
        <v/>
      </c>
      <c r="AB117" s="16">
        <f t="shared" si="7"/>
        <v>0</v>
      </c>
      <c r="AC117" s="16">
        <f t="shared" si="18"/>
        <v>0</v>
      </c>
      <c r="AD117" s="16">
        <f t="shared" si="35"/>
        <v>1</v>
      </c>
      <c r="AE117" s="16">
        <f t="shared" si="8"/>
        <v>1</v>
      </c>
      <c r="AF117" s="16">
        <f t="shared" si="9"/>
        <v>1</v>
      </c>
      <c r="AG117" s="16">
        <f t="shared" si="20"/>
        <v>1</v>
      </c>
      <c r="AH117" s="16">
        <f t="shared" si="21"/>
        <v>1</v>
      </c>
      <c r="AI117" s="16">
        <f t="shared" si="22"/>
        <v>1</v>
      </c>
      <c r="AJ117" s="16">
        <f t="shared" si="23"/>
        <v>1</v>
      </c>
      <c r="AK117" s="16">
        <f t="shared" si="24"/>
        <v>1</v>
      </c>
      <c r="AL117" s="16">
        <f t="shared" si="10"/>
        <v>1</v>
      </c>
      <c r="AM117" s="16">
        <f t="shared" si="25"/>
        <v>1</v>
      </c>
      <c r="AN117" s="16">
        <f t="shared" si="26"/>
        <v>1</v>
      </c>
      <c r="AO117" s="16">
        <f t="shared" si="27"/>
        <v>1</v>
      </c>
      <c r="AP117" s="16">
        <f t="shared" si="28"/>
        <v>1</v>
      </c>
      <c r="AQ117" s="16">
        <f t="shared" si="29"/>
        <v>1</v>
      </c>
      <c r="AR117" s="16">
        <f t="shared" si="30"/>
        <v>1</v>
      </c>
      <c r="AS117" s="16">
        <f t="shared" si="31"/>
        <v>1</v>
      </c>
      <c r="AT117" s="16">
        <f t="shared" si="32"/>
        <v>1</v>
      </c>
      <c r="AU117" s="16">
        <f t="shared" si="33"/>
        <v>1</v>
      </c>
      <c r="AV117" s="16">
        <f t="shared" si="34"/>
        <v>1</v>
      </c>
      <c r="AW117" s="16"/>
      <c r="AX117" s="16">
        <f t="array" ref="AX117">SUM(IF(ISERROR(AD117:AT117),1))</f>
        <v>0</v>
      </c>
      <c r="AY117" s="16" t="str">
        <f t="shared" si="11"/>
        <v/>
      </c>
      <c r="AZ117" s="16"/>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row>
    <row r="118" spans="2:79" ht="45" customHeight="1" x14ac:dyDescent="0.25">
      <c r="B118" s="75"/>
      <c r="C118" s="75"/>
      <c r="D118" s="75"/>
      <c r="E118" s="75"/>
      <c r="F118" s="156"/>
      <c r="G118" s="156"/>
      <c r="H118" s="156"/>
      <c r="I118" s="156"/>
      <c r="J118" s="282" t="str">
        <f>IFERROR(VLOOKUP($E118&amp;$F118,units!$A:$D,4,0),"")</f>
        <v/>
      </c>
      <c r="K118" s="75"/>
      <c r="L118" s="156"/>
      <c r="M118" s="75"/>
      <c r="N118" s="161"/>
      <c r="O118" s="162" t="str">
        <f t="shared" si="12"/>
        <v/>
      </c>
      <c r="P118" s="75"/>
      <c r="Q118" s="75"/>
      <c r="R118" s="75"/>
      <c r="S118" s="153"/>
      <c r="T118" s="153"/>
      <c r="U118" s="240"/>
      <c r="X118" s="16" t="e">
        <f t="shared" si="14"/>
        <v>#N/A</v>
      </c>
      <c r="Y118" s="16">
        <f t="shared" ca="1" si="15"/>
        <v>0</v>
      </c>
      <c r="Z118" s="16" t="str">
        <f t="shared" si="16"/>
        <v/>
      </c>
      <c r="AA118" s="16" t="str">
        <f t="shared" si="17"/>
        <v/>
      </c>
      <c r="AB118" s="16">
        <f t="shared" si="7"/>
        <v>0</v>
      </c>
      <c r="AC118" s="16">
        <f t="shared" si="18"/>
        <v>0</v>
      </c>
      <c r="AD118" s="16">
        <f t="shared" si="35"/>
        <v>1</v>
      </c>
      <c r="AE118" s="16">
        <f t="shared" si="8"/>
        <v>1</v>
      </c>
      <c r="AF118" s="16">
        <f t="shared" si="9"/>
        <v>1</v>
      </c>
      <c r="AG118" s="16">
        <f t="shared" si="20"/>
        <v>1</v>
      </c>
      <c r="AH118" s="16">
        <f t="shared" si="21"/>
        <v>1</v>
      </c>
      <c r="AI118" s="16">
        <f t="shared" si="22"/>
        <v>1</v>
      </c>
      <c r="AJ118" s="16">
        <f t="shared" si="23"/>
        <v>1</v>
      </c>
      <c r="AK118" s="16">
        <f t="shared" si="24"/>
        <v>1</v>
      </c>
      <c r="AL118" s="16">
        <f t="shared" si="10"/>
        <v>1</v>
      </c>
      <c r="AM118" s="16">
        <f t="shared" si="25"/>
        <v>1</v>
      </c>
      <c r="AN118" s="16">
        <f t="shared" si="26"/>
        <v>1</v>
      </c>
      <c r="AO118" s="16">
        <f t="shared" si="27"/>
        <v>1</v>
      </c>
      <c r="AP118" s="16">
        <f t="shared" si="28"/>
        <v>1</v>
      </c>
      <c r="AQ118" s="16">
        <f t="shared" si="29"/>
        <v>1</v>
      </c>
      <c r="AR118" s="16">
        <f t="shared" si="30"/>
        <v>1</v>
      </c>
      <c r="AS118" s="16">
        <f t="shared" si="31"/>
        <v>1</v>
      </c>
      <c r="AT118" s="16">
        <f t="shared" si="32"/>
        <v>1</v>
      </c>
      <c r="AU118" s="16">
        <f t="shared" si="33"/>
        <v>1</v>
      </c>
      <c r="AV118" s="16">
        <f t="shared" si="34"/>
        <v>1</v>
      </c>
      <c r="AW118" s="16"/>
      <c r="AX118" s="16">
        <f t="array" ref="AX118">SUM(IF(ISERROR(AD118:AT118),1))</f>
        <v>0</v>
      </c>
      <c r="AY118" s="16" t="str">
        <f t="shared" si="11"/>
        <v/>
      </c>
      <c r="AZ118" s="16"/>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row>
    <row r="119" spans="2:79" ht="45" customHeight="1" x14ac:dyDescent="0.25">
      <c r="B119" s="75"/>
      <c r="C119" s="75"/>
      <c r="D119" s="75"/>
      <c r="E119" s="75"/>
      <c r="F119" s="156"/>
      <c r="G119" s="156"/>
      <c r="H119" s="156"/>
      <c r="I119" s="156"/>
      <c r="J119" s="282" t="str">
        <f>IFERROR(VLOOKUP($E119&amp;$F119,units!$A:$D,4,0),"")</f>
        <v/>
      </c>
      <c r="K119" s="75"/>
      <c r="L119" s="156"/>
      <c r="M119" s="75"/>
      <c r="N119" s="161"/>
      <c r="O119" s="162" t="str">
        <f t="shared" si="12"/>
        <v/>
      </c>
      <c r="P119" s="75"/>
      <c r="Q119" s="75"/>
      <c r="R119" s="75"/>
      <c r="S119" s="153"/>
      <c r="T119" s="153"/>
      <c r="U119" s="240"/>
      <c r="X119" s="16" t="e">
        <f t="shared" si="14"/>
        <v>#N/A</v>
      </c>
      <c r="Y119" s="16">
        <f t="shared" ca="1" si="15"/>
        <v>0</v>
      </c>
      <c r="Z119" s="16" t="str">
        <f t="shared" si="16"/>
        <v/>
      </c>
      <c r="AA119" s="16" t="str">
        <f t="shared" si="17"/>
        <v/>
      </c>
      <c r="AB119" s="16">
        <f t="shared" si="7"/>
        <v>0</v>
      </c>
      <c r="AC119" s="16">
        <f t="shared" si="18"/>
        <v>0</v>
      </c>
      <c r="AD119" s="16">
        <f t="shared" si="35"/>
        <v>1</v>
      </c>
      <c r="AE119" s="16">
        <f t="shared" si="8"/>
        <v>1</v>
      </c>
      <c r="AF119" s="16">
        <f t="shared" si="9"/>
        <v>1</v>
      </c>
      <c r="AG119" s="16">
        <f t="shared" si="20"/>
        <v>1</v>
      </c>
      <c r="AH119" s="16">
        <f t="shared" si="21"/>
        <v>1</v>
      </c>
      <c r="AI119" s="16">
        <f t="shared" si="22"/>
        <v>1</v>
      </c>
      <c r="AJ119" s="16">
        <f t="shared" si="23"/>
        <v>1</v>
      </c>
      <c r="AK119" s="16">
        <f t="shared" si="24"/>
        <v>1</v>
      </c>
      <c r="AL119" s="16">
        <f t="shared" si="10"/>
        <v>1</v>
      </c>
      <c r="AM119" s="16">
        <f t="shared" si="25"/>
        <v>1</v>
      </c>
      <c r="AN119" s="16">
        <f t="shared" si="26"/>
        <v>1</v>
      </c>
      <c r="AO119" s="16">
        <f t="shared" si="27"/>
        <v>1</v>
      </c>
      <c r="AP119" s="16">
        <f t="shared" si="28"/>
        <v>1</v>
      </c>
      <c r="AQ119" s="16">
        <f t="shared" si="29"/>
        <v>1</v>
      </c>
      <c r="AR119" s="16">
        <f t="shared" si="30"/>
        <v>1</v>
      </c>
      <c r="AS119" s="16">
        <f t="shared" si="31"/>
        <v>1</v>
      </c>
      <c r="AT119" s="16">
        <f t="shared" si="32"/>
        <v>1</v>
      </c>
      <c r="AU119" s="16">
        <f t="shared" si="33"/>
        <v>1</v>
      </c>
      <c r="AV119" s="16">
        <f t="shared" si="34"/>
        <v>1</v>
      </c>
      <c r="AW119" s="16"/>
      <c r="AX119" s="16">
        <f t="array" ref="AX119">SUM(IF(ISERROR(AD119:AT119),1))</f>
        <v>0</v>
      </c>
      <c r="AY119" s="16" t="str">
        <f t="shared" si="11"/>
        <v/>
      </c>
      <c r="AZ119" s="16"/>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row>
    <row r="120" spans="2:79" ht="45" customHeight="1" x14ac:dyDescent="0.25">
      <c r="B120" s="75"/>
      <c r="C120" s="75"/>
      <c r="D120" s="75"/>
      <c r="E120" s="75"/>
      <c r="F120" s="156"/>
      <c r="G120" s="156"/>
      <c r="H120" s="156"/>
      <c r="I120" s="156"/>
      <c r="J120" s="282" t="str">
        <f>IFERROR(VLOOKUP($E120&amp;$F120,units!$A:$D,4,0),"")</f>
        <v/>
      </c>
      <c r="K120" s="75"/>
      <c r="L120" s="156"/>
      <c r="M120" s="75"/>
      <c r="N120" s="161"/>
      <c r="O120" s="162" t="str">
        <f t="shared" si="12"/>
        <v/>
      </c>
      <c r="P120" s="75"/>
      <c r="Q120" s="75"/>
      <c r="R120" s="75"/>
      <c r="S120" s="153"/>
      <c r="T120" s="153"/>
      <c r="U120" s="240"/>
      <c r="X120" s="16" t="e">
        <f t="shared" si="14"/>
        <v>#N/A</v>
      </c>
      <c r="Y120" s="16">
        <f t="shared" ca="1" si="15"/>
        <v>0</v>
      </c>
      <c r="Z120" s="16" t="str">
        <f t="shared" si="16"/>
        <v/>
      </c>
      <c r="AA120" s="16" t="str">
        <f t="shared" si="17"/>
        <v/>
      </c>
      <c r="AB120" s="16">
        <f t="shared" si="7"/>
        <v>0</v>
      </c>
      <c r="AC120" s="16">
        <f t="shared" si="18"/>
        <v>0</v>
      </c>
      <c r="AD120" s="16">
        <f t="shared" si="35"/>
        <v>1</v>
      </c>
      <c r="AE120" s="16">
        <f t="shared" si="8"/>
        <v>1</v>
      </c>
      <c r="AF120" s="16">
        <f t="shared" si="9"/>
        <v>1</v>
      </c>
      <c r="AG120" s="16">
        <f t="shared" si="20"/>
        <v>1</v>
      </c>
      <c r="AH120" s="16">
        <f t="shared" si="21"/>
        <v>1</v>
      </c>
      <c r="AI120" s="16">
        <f t="shared" si="22"/>
        <v>1</v>
      </c>
      <c r="AJ120" s="16">
        <f t="shared" si="23"/>
        <v>1</v>
      </c>
      <c r="AK120" s="16">
        <f t="shared" si="24"/>
        <v>1</v>
      </c>
      <c r="AL120" s="16">
        <f t="shared" si="10"/>
        <v>1</v>
      </c>
      <c r="AM120" s="16">
        <f t="shared" si="25"/>
        <v>1</v>
      </c>
      <c r="AN120" s="16">
        <f t="shared" si="26"/>
        <v>1</v>
      </c>
      <c r="AO120" s="16">
        <f t="shared" si="27"/>
        <v>1</v>
      </c>
      <c r="AP120" s="16">
        <f t="shared" si="28"/>
        <v>1</v>
      </c>
      <c r="AQ120" s="16">
        <f t="shared" si="29"/>
        <v>1</v>
      </c>
      <c r="AR120" s="16">
        <f t="shared" si="30"/>
        <v>1</v>
      </c>
      <c r="AS120" s="16">
        <f t="shared" si="31"/>
        <v>1</v>
      </c>
      <c r="AT120" s="16">
        <f t="shared" si="32"/>
        <v>1</v>
      </c>
      <c r="AU120" s="16">
        <f t="shared" si="33"/>
        <v>1</v>
      </c>
      <c r="AV120" s="16">
        <f t="shared" si="34"/>
        <v>1</v>
      </c>
      <c r="AW120" s="16"/>
      <c r="AX120" s="16">
        <f t="array" ref="AX120">SUM(IF(ISERROR(AD120:AT120),1))</f>
        <v>0</v>
      </c>
      <c r="AY120" s="16" t="str">
        <f t="shared" si="11"/>
        <v/>
      </c>
      <c r="AZ120" s="16"/>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row>
    <row r="121" spans="2:79" ht="45" customHeight="1" x14ac:dyDescent="0.25">
      <c r="B121" s="75"/>
      <c r="C121" s="75"/>
      <c r="D121" s="75"/>
      <c r="E121" s="75"/>
      <c r="F121" s="156"/>
      <c r="G121" s="156"/>
      <c r="H121" s="156"/>
      <c r="I121" s="156"/>
      <c r="J121" s="282" t="str">
        <f>IFERROR(VLOOKUP($E121&amp;$F121,units!$A:$D,4,0),"")</f>
        <v/>
      </c>
      <c r="K121" s="75"/>
      <c r="L121" s="156"/>
      <c r="M121" s="75"/>
      <c r="N121" s="161"/>
      <c r="O121" s="162" t="str">
        <f t="shared" si="12"/>
        <v/>
      </c>
      <c r="P121" s="75"/>
      <c r="Q121" s="75"/>
      <c r="R121" s="75"/>
      <c r="S121" s="153"/>
      <c r="T121" s="153"/>
      <c r="U121" s="240"/>
      <c r="X121" s="16" t="e">
        <f t="shared" si="14"/>
        <v>#N/A</v>
      </c>
      <c r="Y121" s="16">
        <f t="shared" ca="1" si="15"/>
        <v>0</v>
      </c>
      <c r="Z121" s="16" t="str">
        <f t="shared" si="16"/>
        <v/>
      </c>
      <c r="AA121" s="16" t="str">
        <f t="shared" si="17"/>
        <v/>
      </c>
      <c r="AB121" s="16">
        <f t="shared" si="7"/>
        <v>0</v>
      </c>
      <c r="AC121" s="16">
        <f t="shared" si="18"/>
        <v>0</v>
      </c>
      <c r="AD121" s="16">
        <f t="shared" si="35"/>
        <v>1</v>
      </c>
      <c r="AE121" s="16">
        <f t="shared" si="8"/>
        <v>1</v>
      </c>
      <c r="AF121" s="16">
        <f t="shared" si="9"/>
        <v>1</v>
      </c>
      <c r="AG121" s="16">
        <f t="shared" si="20"/>
        <v>1</v>
      </c>
      <c r="AH121" s="16">
        <f t="shared" si="21"/>
        <v>1</v>
      </c>
      <c r="AI121" s="16">
        <f t="shared" si="22"/>
        <v>1</v>
      </c>
      <c r="AJ121" s="16">
        <f t="shared" si="23"/>
        <v>1</v>
      </c>
      <c r="AK121" s="16">
        <f t="shared" si="24"/>
        <v>1</v>
      </c>
      <c r="AL121" s="16">
        <f t="shared" si="10"/>
        <v>1</v>
      </c>
      <c r="AM121" s="16">
        <f t="shared" si="25"/>
        <v>1</v>
      </c>
      <c r="AN121" s="16">
        <f t="shared" si="26"/>
        <v>1</v>
      </c>
      <c r="AO121" s="16">
        <f t="shared" si="27"/>
        <v>1</v>
      </c>
      <c r="AP121" s="16">
        <f t="shared" si="28"/>
        <v>1</v>
      </c>
      <c r="AQ121" s="16">
        <f t="shared" si="29"/>
        <v>1</v>
      </c>
      <c r="AR121" s="16">
        <f t="shared" si="30"/>
        <v>1</v>
      </c>
      <c r="AS121" s="16">
        <f t="shared" si="31"/>
        <v>1</v>
      </c>
      <c r="AT121" s="16">
        <f t="shared" si="32"/>
        <v>1</v>
      </c>
      <c r="AU121" s="16">
        <f t="shared" si="33"/>
        <v>1</v>
      </c>
      <c r="AV121" s="16">
        <f t="shared" si="34"/>
        <v>1</v>
      </c>
      <c r="AW121" s="16"/>
      <c r="AX121" s="16">
        <f t="array" ref="AX121">SUM(IF(ISERROR(AD121:AT121),1))</f>
        <v>0</v>
      </c>
      <c r="AY121" s="16" t="str">
        <f t="shared" si="11"/>
        <v/>
      </c>
      <c r="AZ121" s="16"/>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row>
    <row r="122" spans="2:79" ht="45" customHeight="1" x14ac:dyDescent="0.25">
      <c r="B122" s="75"/>
      <c r="C122" s="75"/>
      <c r="D122" s="75"/>
      <c r="E122" s="75"/>
      <c r="F122" s="156"/>
      <c r="G122" s="156"/>
      <c r="H122" s="156"/>
      <c r="I122" s="156"/>
      <c r="J122" s="282" t="str">
        <f>IFERROR(VLOOKUP($E122&amp;$F122,units!$A:$D,4,0),"")</f>
        <v/>
      </c>
      <c r="K122" s="75"/>
      <c r="L122" s="156"/>
      <c r="M122" s="75"/>
      <c r="N122" s="161"/>
      <c r="O122" s="162" t="str">
        <f t="shared" ref="O122:O185" si="36">IF(M122=$BD$8,1-N122,"")</f>
        <v/>
      </c>
      <c r="P122" s="75"/>
      <c r="Q122" s="75"/>
      <c r="R122" s="75"/>
      <c r="S122" s="153"/>
      <c r="T122" s="153"/>
      <c r="U122" s="240"/>
      <c r="X122" s="16" t="e">
        <f t="shared" si="14"/>
        <v>#N/A</v>
      </c>
      <c r="Y122" s="16">
        <f t="shared" ca="1" si="15"/>
        <v>0</v>
      </c>
      <c r="Z122" s="16" t="str">
        <f t="shared" ref="Z122:Z185" si="37">IF(M122=$BD$6,S122,(IF(M122=$BD$8,S122*N122,"")))</f>
        <v/>
      </c>
      <c r="AA122" s="16" t="str">
        <f t="shared" si="17"/>
        <v/>
      </c>
      <c r="AB122" s="16">
        <f t="shared" ref="AB122:AB185" si="38">IF(OR(K122="",K122=$BC$5),0,(COUNTIF($BC$7:$BC$12,K122)))</f>
        <v>0</v>
      </c>
      <c r="AC122" s="16">
        <f t="shared" si="18"/>
        <v>0</v>
      </c>
      <c r="AD122" s="16">
        <f t="shared" si="35"/>
        <v>1</v>
      </c>
      <c r="AE122" s="16">
        <f t="shared" ref="AE122:AE185" si="39">IF(B122="",1,(IF(C122="",0,1)))</f>
        <v>1</v>
      </c>
      <c r="AF122" s="16">
        <f t="shared" ref="AF122:AF185" si="40">IF(B122="",1,(IF(D122="",0,1)))</f>
        <v>1</v>
      </c>
      <c r="AG122" s="16">
        <f t="shared" si="20"/>
        <v>1</v>
      </c>
      <c r="AH122" s="16">
        <f t="shared" ref="AH122:AH185" si="41">IF((COUNTIF($BH$4:$BU$4,X122))=0,1,(IF(OR(F122="",F122=$BA$5,$Y122=0),0,1)))</f>
        <v>1</v>
      </c>
      <c r="AI122" s="16">
        <f t="shared" si="22"/>
        <v>1</v>
      </c>
      <c r="AJ122" s="16">
        <f t="shared" si="23"/>
        <v>1</v>
      </c>
      <c r="AK122" s="16">
        <f t="shared" si="24"/>
        <v>1</v>
      </c>
      <c r="AL122" s="16">
        <f t="shared" ref="AL122:AL185" si="42">IF($B122="",1,(IF(OR(J122=$BG$6,J122=$BG$7),1,0)))</f>
        <v>1</v>
      </c>
      <c r="AM122" s="16">
        <f t="shared" ref="AM122:AM185" si="43">IF($B122="",1,IF(K122=$BC$5,0,IF(COUNTIF($BC$6:$BC$12,K122)&gt;0,1,0)))</f>
        <v>1</v>
      </c>
      <c r="AN122" s="16">
        <f t="shared" ref="AN122:AN185" si="44">IF(OR(K122=$BC$12),(IF(L122="",0,1)),1)</f>
        <v>1</v>
      </c>
      <c r="AO122" s="16">
        <f t="shared" ref="AO122:AO185" si="45">IF($B122="",1,(IF(OR(M122=$BD$6,M122=$BD$7,M122=$BD$8),1,0)))</f>
        <v>1</v>
      </c>
      <c r="AP122" s="16">
        <f t="shared" ref="AP122:AP185" si="46">IF(OR(M122="",M122=$BD$5,M122=$BD$6,M122=$BD$7),1,IF(N122="",0,1))</f>
        <v>1</v>
      </c>
      <c r="AQ122" s="16">
        <f t="shared" ref="AQ122:AQ185" si="47">IF($B122="",1,IF(P122=$BE$5,0,IF(COUNTIF($BE$6:$BE$12,P122)&gt;0,1,0)))</f>
        <v>1</v>
      </c>
      <c r="AR122" s="16">
        <f t="shared" ref="AR122:AR185" si="48">IF($B122="",1,IF(Q122=$BF$5,0,IF(COUNTIF($BF$6:$BF$10,Q122)&gt;0,1,0)))</f>
        <v>1</v>
      </c>
      <c r="AS122" s="16">
        <f t="shared" ref="AS122:AS185" si="49">IF($B122="",1,(IF(OR(R122=$BG$6,R122=$BG$7),1,0)))</f>
        <v>1</v>
      </c>
      <c r="AT122" s="16">
        <f t="shared" si="32"/>
        <v>1</v>
      </c>
      <c r="AU122" s="16">
        <f t="shared" si="33"/>
        <v>1</v>
      </c>
      <c r="AV122" s="16">
        <f t="shared" si="34"/>
        <v>1</v>
      </c>
      <c r="AW122" s="16"/>
      <c r="AX122" s="16">
        <f t="array" ref="AX122">SUM(IF(ISERROR(AD122:AT122),1))</f>
        <v>0</v>
      </c>
      <c r="AY122" s="16" t="str">
        <f t="shared" ref="AY122:AY185" si="50">IF(COUNTIF(AD122:AT122,0)&gt;0,ROW(A122),"")</f>
        <v/>
      </c>
      <c r="AZ122" s="16"/>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row>
    <row r="123" spans="2:79" ht="45" customHeight="1" x14ac:dyDescent="0.25">
      <c r="B123" s="75"/>
      <c r="C123" s="75"/>
      <c r="D123" s="75"/>
      <c r="E123" s="75"/>
      <c r="F123" s="156"/>
      <c r="G123" s="156"/>
      <c r="H123" s="156"/>
      <c r="I123" s="156"/>
      <c r="J123" s="282" t="str">
        <f>IFERROR(VLOOKUP($E123&amp;$F123,units!$A:$D,4,0),"")</f>
        <v/>
      </c>
      <c r="K123" s="75"/>
      <c r="L123" s="156"/>
      <c r="M123" s="75"/>
      <c r="N123" s="161"/>
      <c r="O123" s="162" t="str">
        <f t="shared" si="36"/>
        <v/>
      </c>
      <c r="P123" s="75"/>
      <c r="Q123" s="75"/>
      <c r="R123" s="75"/>
      <c r="S123" s="153"/>
      <c r="T123" s="153"/>
      <c r="U123" s="240"/>
      <c r="X123" s="16" t="e">
        <f t="shared" ref="X123:X186" si="51">IF((INDEX($BB$6:$BB$22,MATCH($E123,$BA$6:$BA$22,0),1))="",#N/A,(INDEX($BB$6:$BB$22,MATCH($E123,$BA$6:$BA$22,0),1)))</f>
        <v>#N/A</v>
      </c>
      <c r="Y123" s="16">
        <f t="shared" ref="Y123:Y186" ca="1" si="52">(IFERROR(COUNTIF(OFFSET($BH$4,2,MATCH($X123,$BH$4:$BV$4,0)-1,INDEX($BH$3:$BV$3,1,MATCH($X123,$BH$4:$BV$4,0))-1,1),$F123),0))</f>
        <v>0</v>
      </c>
      <c r="Z123" s="16" t="str">
        <f t="shared" si="37"/>
        <v/>
      </c>
      <c r="AA123" s="16" t="str">
        <f t="shared" ref="AA123:AA186" si="53">IF(M123=$BD$6,T123,(IF(M123=$BD$8,T123*N123,"")))</f>
        <v/>
      </c>
      <c r="AB123" s="16">
        <f t="shared" si="38"/>
        <v>0</v>
      </c>
      <c r="AC123" s="16">
        <f t="shared" ref="AC123:AC186" si="54">IF(OR(K123="",K123=$BC$5),0,(COUNTIF($BC$7:$BC$12,K123)))</f>
        <v>0</v>
      </c>
      <c r="AD123" s="16">
        <f t="shared" ref="AD123:AD154" si="55">IF(C123="",1,(IF(B123="",0,1)))</f>
        <v>1</v>
      </c>
      <c r="AE123" s="16">
        <f t="shared" si="39"/>
        <v>1</v>
      </c>
      <c r="AF123" s="16">
        <f t="shared" si="40"/>
        <v>1</v>
      </c>
      <c r="AG123" s="16">
        <f t="shared" ref="AG123:AG186" si="56">IF(B123="",1,(IF(E123=$BA$5,0,(COUNTIF($BA$6:$BA$24,$E123)))))</f>
        <v>1</v>
      </c>
      <c r="AH123" s="16">
        <f t="shared" si="41"/>
        <v>1</v>
      </c>
      <c r="AI123" s="16">
        <f t="shared" ref="AI123:AI186" si="57">IF(B123="",1,IF(F123="Other",IF(G123="",0,1),1))</f>
        <v>1</v>
      </c>
      <c r="AJ123" s="16">
        <f t="shared" ref="AJ123:AJ186" si="58">IF(OR($B123="",J123=""),1,(IF(H123="",0,1)))</f>
        <v>1</v>
      </c>
      <c r="AK123" s="16">
        <f t="shared" ref="AK123:AK186" si="59">IF(OR($B123="",J123=""),1,(IF(I123="",0,1)))</f>
        <v>1</v>
      </c>
      <c r="AL123" s="16">
        <f t="shared" si="42"/>
        <v>1</v>
      </c>
      <c r="AM123" s="16">
        <f t="shared" si="43"/>
        <v>1</v>
      </c>
      <c r="AN123" s="16">
        <f t="shared" si="44"/>
        <v>1</v>
      </c>
      <c r="AO123" s="16">
        <f t="shared" si="45"/>
        <v>1</v>
      </c>
      <c r="AP123" s="16">
        <f t="shared" si="46"/>
        <v>1</v>
      </c>
      <c r="AQ123" s="16">
        <f t="shared" si="47"/>
        <v>1</v>
      </c>
      <c r="AR123" s="16">
        <f t="shared" si="48"/>
        <v>1</v>
      </c>
      <c r="AS123" s="16">
        <f t="shared" si="49"/>
        <v>1</v>
      </c>
      <c r="AT123" s="16">
        <f t="shared" ref="AT123:AT186" si="60">IF($B123="",1,(IF(S123="",0,1)))</f>
        <v>1</v>
      </c>
      <c r="AU123" s="16">
        <f t="shared" ref="AU123:AU186" si="61">IF($B123="",1,(IF(T123="",0,1)))</f>
        <v>1</v>
      </c>
      <c r="AV123" s="16">
        <f t="shared" ref="AV123:AV186" si="62">IF($B123="",1,(IF(U123="",0,1)))</f>
        <v>1</v>
      </c>
      <c r="AW123" s="16"/>
      <c r="AX123" s="16">
        <f t="array" ref="AX123">SUM(IF(ISERROR(AD123:AT123),1))</f>
        <v>0</v>
      </c>
      <c r="AY123" s="16" t="str">
        <f t="shared" si="50"/>
        <v/>
      </c>
      <c r="AZ123" s="16"/>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row>
    <row r="124" spans="2:79" ht="45" customHeight="1" x14ac:dyDescent="0.25">
      <c r="B124" s="75"/>
      <c r="C124" s="75"/>
      <c r="D124" s="75"/>
      <c r="E124" s="75"/>
      <c r="F124" s="156"/>
      <c r="G124" s="156"/>
      <c r="H124" s="156"/>
      <c r="I124" s="156"/>
      <c r="J124" s="282" t="str">
        <f>IFERROR(VLOOKUP($E124&amp;$F124,units!$A:$D,4,0),"")</f>
        <v/>
      </c>
      <c r="K124" s="75"/>
      <c r="L124" s="156"/>
      <c r="M124" s="75"/>
      <c r="N124" s="161"/>
      <c r="O124" s="162" t="str">
        <f t="shared" si="36"/>
        <v/>
      </c>
      <c r="P124" s="75"/>
      <c r="Q124" s="75"/>
      <c r="R124" s="75"/>
      <c r="S124" s="153"/>
      <c r="T124" s="153"/>
      <c r="U124" s="240"/>
      <c r="X124" s="16" t="e">
        <f t="shared" si="51"/>
        <v>#N/A</v>
      </c>
      <c r="Y124" s="16">
        <f t="shared" ca="1" si="52"/>
        <v>0</v>
      </c>
      <c r="Z124" s="16" t="str">
        <f t="shared" si="37"/>
        <v/>
      </c>
      <c r="AA124" s="16" t="str">
        <f t="shared" si="53"/>
        <v/>
      </c>
      <c r="AB124" s="16">
        <f t="shared" si="38"/>
        <v>0</v>
      </c>
      <c r="AC124" s="16">
        <f t="shared" si="54"/>
        <v>0</v>
      </c>
      <c r="AD124" s="16">
        <f t="shared" si="55"/>
        <v>1</v>
      </c>
      <c r="AE124" s="16">
        <f t="shared" si="39"/>
        <v>1</v>
      </c>
      <c r="AF124" s="16">
        <f t="shared" si="40"/>
        <v>1</v>
      </c>
      <c r="AG124" s="16">
        <f t="shared" si="56"/>
        <v>1</v>
      </c>
      <c r="AH124" s="16">
        <f t="shared" si="41"/>
        <v>1</v>
      </c>
      <c r="AI124" s="16">
        <f t="shared" si="57"/>
        <v>1</v>
      </c>
      <c r="AJ124" s="16">
        <f t="shared" si="58"/>
        <v>1</v>
      </c>
      <c r="AK124" s="16">
        <f t="shared" si="59"/>
        <v>1</v>
      </c>
      <c r="AL124" s="16">
        <f t="shared" si="42"/>
        <v>1</v>
      </c>
      <c r="AM124" s="16">
        <f t="shared" si="43"/>
        <v>1</v>
      </c>
      <c r="AN124" s="16">
        <f t="shared" si="44"/>
        <v>1</v>
      </c>
      <c r="AO124" s="16">
        <f t="shared" si="45"/>
        <v>1</v>
      </c>
      <c r="AP124" s="16">
        <f t="shared" si="46"/>
        <v>1</v>
      </c>
      <c r="AQ124" s="16">
        <f t="shared" si="47"/>
        <v>1</v>
      </c>
      <c r="AR124" s="16">
        <f t="shared" si="48"/>
        <v>1</v>
      </c>
      <c r="AS124" s="16">
        <f t="shared" si="49"/>
        <v>1</v>
      </c>
      <c r="AT124" s="16">
        <f t="shared" si="60"/>
        <v>1</v>
      </c>
      <c r="AU124" s="16">
        <f t="shared" si="61"/>
        <v>1</v>
      </c>
      <c r="AV124" s="16">
        <f t="shared" si="62"/>
        <v>1</v>
      </c>
      <c r="AW124" s="16"/>
      <c r="AX124" s="16">
        <f t="array" ref="AX124">SUM(IF(ISERROR(AD124:AT124),1))</f>
        <v>0</v>
      </c>
      <c r="AY124" s="16" t="str">
        <f t="shared" si="50"/>
        <v/>
      </c>
      <c r="AZ124" s="16"/>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row>
    <row r="125" spans="2:79" ht="45" customHeight="1" x14ac:dyDescent="0.25">
      <c r="B125" s="75"/>
      <c r="C125" s="75"/>
      <c r="D125" s="75"/>
      <c r="E125" s="75"/>
      <c r="F125" s="156"/>
      <c r="G125" s="156"/>
      <c r="H125" s="156"/>
      <c r="I125" s="156"/>
      <c r="J125" s="282" t="str">
        <f>IFERROR(VLOOKUP($E125&amp;$F125,units!$A:$D,4,0),"")</f>
        <v/>
      </c>
      <c r="K125" s="75"/>
      <c r="L125" s="156"/>
      <c r="M125" s="75"/>
      <c r="N125" s="161"/>
      <c r="O125" s="162" t="str">
        <f t="shared" si="36"/>
        <v/>
      </c>
      <c r="P125" s="75"/>
      <c r="Q125" s="75"/>
      <c r="R125" s="75"/>
      <c r="S125" s="153"/>
      <c r="T125" s="153"/>
      <c r="U125" s="240"/>
      <c r="X125" s="16" t="e">
        <f t="shared" si="51"/>
        <v>#N/A</v>
      </c>
      <c r="Y125" s="16">
        <f t="shared" ca="1" si="52"/>
        <v>0</v>
      </c>
      <c r="Z125" s="16" t="str">
        <f t="shared" si="37"/>
        <v/>
      </c>
      <c r="AA125" s="16" t="str">
        <f t="shared" si="53"/>
        <v/>
      </c>
      <c r="AB125" s="16">
        <f t="shared" si="38"/>
        <v>0</v>
      </c>
      <c r="AC125" s="16">
        <f t="shared" si="54"/>
        <v>0</v>
      </c>
      <c r="AD125" s="16">
        <f t="shared" si="55"/>
        <v>1</v>
      </c>
      <c r="AE125" s="16">
        <f t="shared" si="39"/>
        <v>1</v>
      </c>
      <c r="AF125" s="16">
        <f t="shared" si="40"/>
        <v>1</v>
      </c>
      <c r="AG125" s="16">
        <f t="shared" si="56"/>
        <v>1</v>
      </c>
      <c r="AH125" s="16">
        <f t="shared" si="41"/>
        <v>1</v>
      </c>
      <c r="AI125" s="16">
        <f t="shared" si="57"/>
        <v>1</v>
      </c>
      <c r="AJ125" s="16">
        <f t="shared" si="58"/>
        <v>1</v>
      </c>
      <c r="AK125" s="16">
        <f t="shared" si="59"/>
        <v>1</v>
      </c>
      <c r="AL125" s="16">
        <f t="shared" si="42"/>
        <v>1</v>
      </c>
      <c r="AM125" s="16">
        <f t="shared" si="43"/>
        <v>1</v>
      </c>
      <c r="AN125" s="16">
        <f t="shared" si="44"/>
        <v>1</v>
      </c>
      <c r="AO125" s="16">
        <f t="shared" si="45"/>
        <v>1</v>
      </c>
      <c r="AP125" s="16">
        <f t="shared" si="46"/>
        <v>1</v>
      </c>
      <c r="AQ125" s="16">
        <f t="shared" si="47"/>
        <v>1</v>
      </c>
      <c r="AR125" s="16">
        <f t="shared" si="48"/>
        <v>1</v>
      </c>
      <c r="AS125" s="16">
        <f t="shared" si="49"/>
        <v>1</v>
      </c>
      <c r="AT125" s="16">
        <f t="shared" si="60"/>
        <v>1</v>
      </c>
      <c r="AU125" s="16">
        <f t="shared" si="61"/>
        <v>1</v>
      </c>
      <c r="AV125" s="16">
        <f t="shared" si="62"/>
        <v>1</v>
      </c>
      <c r="AW125" s="16"/>
      <c r="AX125" s="16">
        <f t="array" ref="AX125">SUM(IF(ISERROR(AD125:AT125),1))</f>
        <v>0</v>
      </c>
      <c r="AY125" s="16" t="str">
        <f t="shared" si="50"/>
        <v/>
      </c>
      <c r="AZ125" s="16"/>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row>
    <row r="126" spans="2:79" ht="45" customHeight="1" x14ac:dyDescent="0.25">
      <c r="B126" s="75"/>
      <c r="C126" s="75"/>
      <c r="D126" s="75"/>
      <c r="E126" s="75"/>
      <c r="F126" s="156"/>
      <c r="G126" s="156"/>
      <c r="H126" s="156"/>
      <c r="I126" s="156"/>
      <c r="J126" s="282" t="str">
        <f>IFERROR(VLOOKUP($E126&amp;$F126,units!$A:$D,4,0),"")</f>
        <v/>
      </c>
      <c r="K126" s="75"/>
      <c r="L126" s="156"/>
      <c r="M126" s="75"/>
      <c r="N126" s="161"/>
      <c r="O126" s="162" t="str">
        <f t="shared" si="36"/>
        <v/>
      </c>
      <c r="P126" s="75"/>
      <c r="Q126" s="75"/>
      <c r="R126" s="75"/>
      <c r="S126" s="153"/>
      <c r="T126" s="153"/>
      <c r="U126" s="240"/>
      <c r="X126" s="16" t="e">
        <f t="shared" si="51"/>
        <v>#N/A</v>
      </c>
      <c r="Y126" s="16">
        <f t="shared" ca="1" si="52"/>
        <v>0</v>
      </c>
      <c r="Z126" s="16" t="str">
        <f t="shared" si="37"/>
        <v/>
      </c>
      <c r="AA126" s="16" t="str">
        <f t="shared" si="53"/>
        <v/>
      </c>
      <c r="AB126" s="16">
        <f t="shared" si="38"/>
        <v>0</v>
      </c>
      <c r="AC126" s="16">
        <f t="shared" si="54"/>
        <v>0</v>
      </c>
      <c r="AD126" s="16">
        <f t="shared" si="55"/>
        <v>1</v>
      </c>
      <c r="AE126" s="16">
        <f t="shared" si="39"/>
        <v>1</v>
      </c>
      <c r="AF126" s="16">
        <f t="shared" si="40"/>
        <v>1</v>
      </c>
      <c r="AG126" s="16">
        <f t="shared" si="56"/>
        <v>1</v>
      </c>
      <c r="AH126" s="16">
        <f t="shared" si="41"/>
        <v>1</v>
      </c>
      <c r="AI126" s="16">
        <f t="shared" si="57"/>
        <v>1</v>
      </c>
      <c r="AJ126" s="16">
        <f t="shared" si="58"/>
        <v>1</v>
      </c>
      <c r="AK126" s="16">
        <f t="shared" si="59"/>
        <v>1</v>
      </c>
      <c r="AL126" s="16">
        <f t="shared" si="42"/>
        <v>1</v>
      </c>
      <c r="AM126" s="16">
        <f t="shared" si="43"/>
        <v>1</v>
      </c>
      <c r="AN126" s="16">
        <f t="shared" si="44"/>
        <v>1</v>
      </c>
      <c r="AO126" s="16">
        <f t="shared" si="45"/>
        <v>1</v>
      </c>
      <c r="AP126" s="16">
        <f t="shared" si="46"/>
        <v>1</v>
      </c>
      <c r="AQ126" s="16">
        <f t="shared" si="47"/>
        <v>1</v>
      </c>
      <c r="AR126" s="16">
        <f t="shared" si="48"/>
        <v>1</v>
      </c>
      <c r="AS126" s="16">
        <f t="shared" si="49"/>
        <v>1</v>
      </c>
      <c r="AT126" s="16">
        <f t="shared" si="60"/>
        <v>1</v>
      </c>
      <c r="AU126" s="16">
        <f t="shared" si="61"/>
        <v>1</v>
      </c>
      <c r="AV126" s="16">
        <f t="shared" si="62"/>
        <v>1</v>
      </c>
      <c r="AW126" s="16"/>
      <c r="AX126" s="16">
        <f t="array" ref="AX126">SUM(IF(ISERROR(AD126:AT126),1))</f>
        <v>0</v>
      </c>
      <c r="AY126" s="16" t="str">
        <f t="shared" si="50"/>
        <v/>
      </c>
      <c r="AZ126" s="16"/>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row>
    <row r="127" spans="2:79" ht="45" customHeight="1" x14ac:dyDescent="0.25">
      <c r="B127" s="75"/>
      <c r="C127" s="75"/>
      <c r="D127" s="75"/>
      <c r="E127" s="75"/>
      <c r="F127" s="156"/>
      <c r="G127" s="156"/>
      <c r="H127" s="156"/>
      <c r="I127" s="156"/>
      <c r="J127" s="282" t="str">
        <f>IFERROR(VLOOKUP($E127&amp;$F127,units!$A:$D,4,0),"")</f>
        <v/>
      </c>
      <c r="K127" s="75"/>
      <c r="L127" s="156"/>
      <c r="M127" s="75"/>
      <c r="N127" s="161"/>
      <c r="O127" s="162" t="str">
        <f t="shared" si="36"/>
        <v/>
      </c>
      <c r="P127" s="75"/>
      <c r="Q127" s="75"/>
      <c r="R127" s="75"/>
      <c r="S127" s="153"/>
      <c r="T127" s="153"/>
      <c r="U127" s="240"/>
      <c r="X127" s="16" t="e">
        <f t="shared" si="51"/>
        <v>#N/A</v>
      </c>
      <c r="Y127" s="16">
        <f t="shared" ca="1" si="52"/>
        <v>0</v>
      </c>
      <c r="Z127" s="16" t="str">
        <f t="shared" si="37"/>
        <v/>
      </c>
      <c r="AA127" s="16" t="str">
        <f t="shared" si="53"/>
        <v/>
      </c>
      <c r="AB127" s="16">
        <f t="shared" si="38"/>
        <v>0</v>
      </c>
      <c r="AC127" s="16">
        <f t="shared" si="54"/>
        <v>0</v>
      </c>
      <c r="AD127" s="16">
        <f t="shared" si="55"/>
        <v>1</v>
      </c>
      <c r="AE127" s="16">
        <f t="shared" si="39"/>
        <v>1</v>
      </c>
      <c r="AF127" s="16">
        <f t="shared" si="40"/>
        <v>1</v>
      </c>
      <c r="AG127" s="16">
        <f t="shared" si="56"/>
        <v>1</v>
      </c>
      <c r="AH127" s="16">
        <f t="shared" si="41"/>
        <v>1</v>
      </c>
      <c r="AI127" s="16">
        <f t="shared" si="57"/>
        <v>1</v>
      </c>
      <c r="AJ127" s="16">
        <f t="shared" si="58"/>
        <v>1</v>
      </c>
      <c r="AK127" s="16">
        <f t="shared" si="59"/>
        <v>1</v>
      </c>
      <c r="AL127" s="16">
        <f t="shared" si="42"/>
        <v>1</v>
      </c>
      <c r="AM127" s="16">
        <f t="shared" si="43"/>
        <v>1</v>
      </c>
      <c r="AN127" s="16">
        <f t="shared" si="44"/>
        <v>1</v>
      </c>
      <c r="AO127" s="16">
        <f t="shared" si="45"/>
        <v>1</v>
      </c>
      <c r="AP127" s="16">
        <f t="shared" si="46"/>
        <v>1</v>
      </c>
      <c r="AQ127" s="16">
        <f t="shared" si="47"/>
        <v>1</v>
      </c>
      <c r="AR127" s="16">
        <f t="shared" si="48"/>
        <v>1</v>
      </c>
      <c r="AS127" s="16">
        <f t="shared" si="49"/>
        <v>1</v>
      </c>
      <c r="AT127" s="16">
        <f t="shared" si="60"/>
        <v>1</v>
      </c>
      <c r="AU127" s="16">
        <f t="shared" si="61"/>
        <v>1</v>
      </c>
      <c r="AV127" s="16">
        <f t="shared" si="62"/>
        <v>1</v>
      </c>
      <c r="AW127" s="16"/>
      <c r="AX127" s="16">
        <f t="array" ref="AX127">SUM(IF(ISERROR(AD127:AT127),1))</f>
        <v>0</v>
      </c>
      <c r="AY127" s="16" t="str">
        <f t="shared" si="50"/>
        <v/>
      </c>
      <c r="AZ127" s="16"/>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row>
    <row r="128" spans="2:79" ht="45" customHeight="1" x14ac:dyDescent="0.25">
      <c r="B128" s="75"/>
      <c r="C128" s="75"/>
      <c r="D128" s="75"/>
      <c r="E128" s="75"/>
      <c r="F128" s="156"/>
      <c r="G128" s="156"/>
      <c r="H128" s="156"/>
      <c r="I128" s="156"/>
      <c r="J128" s="282" t="str">
        <f>IFERROR(VLOOKUP($E128&amp;$F128,units!$A:$D,4,0),"")</f>
        <v/>
      </c>
      <c r="K128" s="75"/>
      <c r="L128" s="156"/>
      <c r="M128" s="75"/>
      <c r="N128" s="161"/>
      <c r="O128" s="162" t="str">
        <f t="shared" si="36"/>
        <v/>
      </c>
      <c r="P128" s="75"/>
      <c r="Q128" s="75"/>
      <c r="R128" s="75"/>
      <c r="S128" s="153"/>
      <c r="T128" s="153"/>
      <c r="U128" s="240"/>
      <c r="X128" s="16" t="e">
        <f t="shared" si="51"/>
        <v>#N/A</v>
      </c>
      <c r="Y128" s="16">
        <f t="shared" ca="1" si="52"/>
        <v>0</v>
      </c>
      <c r="Z128" s="16" t="str">
        <f t="shared" si="37"/>
        <v/>
      </c>
      <c r="AA128" s="16" t="str">
        <f t="shared" si="53"/>
        <v/>
      </c>
      <c r="AB128" s="16">
        <f t="shared" si="38"/>
        <v>0</v>
      </c>
      <c r="AC128" s="16">
        <f t="shared" si="54"/>
        <v>0</v>
      </c>
      <c r="AD128" s="16">
        <f t="shared" si="55"/>
        <v>1</v>
      </c>
      <c r="AE128" s="16">
        <f t="shared" si="39"/>
        <v>1</v>
      </c>
      <c r="AF128" s="16">
        <f t="shared" si="40"/>
        <v>1</v>
      </c>
      <c r="AG128" s="16">
        <f t="shared" si="56"/>
        <v>1</v>
      </c>
      <c r="AH128" s="16">
        <f t="shared" si="41"/>
        <v>1</v>
      </c>
      <c r="AI128" s="16">
        <f t="shared" si="57"/>
        <v>1</v>
      </c>
      <c r="AJ128" s="16">
        <f t="shared" si="58"/>
        <v>1</v>
      </c>
      <c r="AK128" s="16">
        <f t="shared" si="59"/>
        <v>1</v>
      </c>
      <c r="AL128" s="16">
        <f t="shared" si="42"/>
        <v>1</v>
      </c>
      <c r="AM128" s="16">
        <f t="shared" si="43"/>
        <v>1</v>
      </c>
      <c r="AN128" s="16">
        <f t="shared" si="44"/>
        <v>1</v>
      </c>
      <c r="AO128" s="16">
        <f t="shared" si="45"/>
        <v>1</v>
      </c>
      <c r="AP128" s="16">
        <f t="shared" si="46"/>
        <v>1</v>
      </c>
      <c r="AQ128" s="16">
        <f t="shared" si="47"/>
        <v>1</v>
      </c>
      <c r="AR128" s="16">
        <f t="shared" si="48"/>
        <v>1</v>
      </c>
      <c r="AS128" s="16">
        <f t="shared" si="49"/>
        <v>1</v>
      </c>
      <c r="AT128" s="16">
        <f t="shared" si="60"/>
        <v>1</v>
      </c>
      <c r="AU128" s="16">
        <f t="shared" si="61"/>
        <v>1</v>
      </c>
      <c r="AV128" s="16">
        <f t="shared" si="62"/>
        <v>1</v>
      </c>
      <c r="AW128" s="16"/>
      <c r="AX128" s="16">
        <f t="array" ref="AX128">SUM(IF(ISERROR(AD128:AT128),1))</f>
        <v>0</v>
      </c>
      <c r="AY128" s="16" t="str">
        <f t="shared" si="50"/>
        <v/>
      </c>
      <c r="AZ128" s="16"/>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row>
    <row r="129" spans="2:79" ht="45" customHeight="1" x14ac:dyDescent="0.25">
      <c r="B129" s="75"/>
      <c r="C129" s="75"/>
      <c r="D129" s="75"/>
      <c r="E129" s="75"/>
      <c r="F129" s="156"/>
      <c r="G129" s="156"/>
      <c r="H129" s="156"/>
      <c r="I129" s="156"/>
      <c r="J129" s="282" t="str">
        <f>IFERROR(VLOOKUP($E129&amp;$F129,units!$A:$D,4,0),"")</f>
        <v/>
      </c>
      <c r="K129" s="75"/>
      <c r="L129" s="156"/>
      <c r="M129" s="75"/>
      <c r="N129" s="161"/>
      <c r="O129" s="162" t="str">
        <f t="shared" si="36"/>
        <v/>
      </c>
      <c r="P129" s="75"/>
      <c r="Q129" s="75"/>
      <c r="R129" s="75"/>
      <c r="S129" s="153"/>
      <c r="T129" s="153"/>
      <c r="U129" s="240"/>
      <c r="X129" s="16" t="e">
        <f t="shared" si="51"/>
        <v>#N/A</v>
      </c>
      <c r="Y129" s="16">
        <f t="shared" ca="1" si="52"/>
        <v>0</v>
      </c>
      <c r="Z129" s="16" t="str">
        <f t="shared" si="37"/>
        <v/>
      </c>
      <c r="AA129" s="16" t="str">
        <f t="shared" si="53"/>
        <v/>
      </c>
      <c r="AB129" s="16">
        <f t="shared" si="38"/>
        <v>0</v>
      </c>
      <c r="AC129" s="16">
        <f t="shared" si="54"/>
        <v>0</v>
      </c>
      <c r="AD129" s="16">
        <f t="shared" si="55"/>
        <v>1</v>
      </c>
      <c r="AE129" s="16">
        <f t="shared" si="39"/>
        <v>1</v>
      </c>
      <c r="AF129" s="16">
        <f t="shared" si="40"/>
        <v>1</v>
      </c>
      <c r="AG129" s="16">
        <f t="shared" si="56"/>
        <v>1</v>
      </c>
      <c r="AH129" s="16">
        <f t="shared" si="41"/>
        <v>1</v>
      </c>
      <c r="AI129" s="16">
        <f t="shared" si="57"/>
        <v>1</v>
      </c>
      <c r="AJ129" s="16">
        <f t="shared" si="58"/>
        <v>1</v>
      </c>
      <c r="AK129" s="16">
        <f t="shared" si="59"/>
        <v>1</v>
      </c>
      <c r="AL129" s="16">
        <f t="shared" si="42"/>
        <v>1</v>
      </c>
      <c r="AM129" s="16">
        <f t="shared" si="43"/>
        <v>1</v>
      </c>
      <c r="AN129" s="16">
        <f t="shared" si="44"/>
        <v>1</v>
      </c>
      <c r="AO129" s="16">
        <f t="shared" si="45"/>
        <v>1</v>
      </c>
      <c r="AP129" s="16">
        <f t="shared" si="46"/>
        <v>1</v>
      </c>
      <c r="AQ129" s="16">
        <f t="shared" si="47"/>
        <v>1</v>
      </c>
      <c r="AR129" s="16">
        <f t="shared" si="48"/>
        <v>1</v>
      </c>
      <c r="AS129" s="16">
        <f t="shared" si="49"/>
        <v>1</v>
      </c>
      <c r="AT129" s="16">
        <f t="shared" si="60"/>
        <v>1</v>
      </c>
      <c r="AU129" s="16">
        <f t="shared" si="61"/>
        <v>1</v>
      </c>
      <c r="AV129" s="16">
        <f t="shared" si="62"/>
        <v>1</v>
      </c>
      <c r="AW129" s="16"/>
      <c r="AX129" s="16">
        <f t="array" ref="AX129">SUM(IF(ISERROR(AD129:AT129),1))</f>
        <v>0</v>
      </c>
      <c r="AY129" s="16" t="str">
        <f t="shared" si="50"/>
        <v/>
      </c>
      <c r="AZ129" s="16"/>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row>
    <row r="130" spans="2:79" ht="45" customHeight="1" x14ac:dyDescent="0.25">
      <c r="B130" s="75"/>
      <c r="C130" s="75"/>
      <c r="D130" s="75"/>
      <c r="E130" s="75"/>
      <c r="F130" s="156"/>
      <c r="G130" s="156"/>
      <c r="H130" s="156"/>
      <c r="I130" s="156"/>
      <c r="J130" s="282" t="str">
        <f>IFERROR(VLOOKUP($E130&amp;$F130,units!$A:$D,4,0),"")</f>
        <v/>
      </c>
      <c r="K130" s="75"/>
      <c r="L130" s="156"/>
      <c r="M130" s="75"/>
      <c r="N130" s="161"/>
      <c r="O130" s="162" t="str">
        <f t="shared" si="36"/>
        <v/>
      </c>
      <c r="P130" s="75"/>
      <c r="Q130" s="75"/>
      <c r="R130" s="75"/>
      <c r="S130" s="153"/>
      <c r="T130" s="153"/>
      <c r="U130" s="240"/>
      <c r="X130" s="16" t="e">
        <f t="shared" si="51"/>
        <v>#N/A</v>
      </c>
      <c r="Y130" s="16">
        <f t="shared" ca="1" si="52"/>
        <v>0</v>
      </c>
      <c r="Z130" s="16" t="str">
        <f t="shared" si="37"/>
        <v/>
      </c>
      <c r="AA130" s="16" t="str">
        <f t="shared" si="53"/>
        <v/>
      </c>
      <c r="AB130" s="16">
        <f t="shared" si="38"/>
        <v>0</v>
      </c>
      <c r="AC130" s="16">
        <f t="shared" si="54"/>
        <v>0</v>
      </c>
      <c r="AD130" s="16">
        <f t="shared" si="55"/>
        <v>1</v>
      </c>
      <c r="AE130" s="16">
        <f t="shared" si="39"/>
        <v>1</v>
      </c>
      <c r="AF130" s="16">
        <f t="shared" si="40"/>
        <v>1</v>
      </c>
      <c r="AG130" s="16">
        <f t="shared" si="56"/>
        <v>1</v>
      </c>
      <c r="AH130" s="16">
        <f t="shared" si="41"/>
        <v>1</v>
      </c>
      <c r="AI130" s="16">
        <f t="shared" si="57"/>
        <v>1</v>
      </c>
      <c r="AJ130" s="16">
        <f t="shared" si="58"/>
        <v>1</v>
      </c>
      <c r="AK130" s="16">
        <f t="shared" si="59"/>
        <v>1</v>
      </c>
      <c r="AL130" s="16">
        <f t="shared" si="42"/>
        <v>1</v>
      </c>
      <c r="AM130" s="16">
        <f t="shared" si="43"/>
        <v>1</v>
      </c>
      <c r="AN130" s="16">
        <f t="shared" si="44"/>
        <v>1</v>
      </c>
      <c r="AO130" s="16">
        <f t="shared" si="45"/>
        <v>1</v>
      </c>
      <c r="AP130" s="16">
        <f t="shared" si="46"/>
        <v>1</v>
      </c>
      <c r="AQ130" s="16">
        <f t="shared" si="47"/>
        <v>1</v>
      </c>
      <c r="AR130" s="16">
        <f t="shared" si="48"/>
        <v>1</v>
      </c>
      <c r="AS130" s="16">
        <f t="shared" si="49"/>
        <v>1</v>
      </c>
      <c r="AT130" s="16">
        <f t="shared" si="60"/>
        <v>1</v>
      </c>
      <c r="AU130" s="16">
        <f t="shared" si="61"/>
        <v>1</v>
      </c>
      <c r="AV130" s="16">
        <f t="shared" si="62"/>
        <v>1</v>
      </c>
      <c r="AW130" s="16"/>
      <c r="AX130" s="16">
        <f t="array" ref="AX130">SUM(IF(ISERROR(AD130:AT130),1))</f>
        <v>0</v>
      </c>
      <c r="AY130" s="16" t="str">
        <f t="shared" si="50"/>
        <v/>
      </c>
      <c r="AZ130" s="16"/>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row>
    <row r="131" spans="2:79" ht="45" customHeight="1" x14ac:dyDescent="0.25">
      <c r="B131" s="75"/>
      <c r="C131" s="75"/>
      <c r="D131" s="75"/>
      <c r="E131" s="75"/>
      <c r="F131" s="156"/>
      <c r="G131" s="156"/>
      <c r="H131" s="156"/>
      <c r="I131" s="156"/>
      <c r="J131" s="282" t="str">
        <f>IFERROR(VLOOKUP($E131&amp;$F131,units!$A:$D,4,0),"")</f>
        <v/>
      </c>
      <c r="K131" s="75"/>
      <c r="L131" s="156"/>
      <c r="M131" s="75"/>
      <c r="N131" s="161"/>
      <c r="O131" s="162" t="str">
        <f t="shared" si="36"/>
        <v/>
      </c>
      <c r="P131" s="75"/>
      <c r="Q131" s="75"/>
      <c r="R131" s="75"/>
      <c r="S131" s="153"/>
      <c r="T131" s="153"/>
      <c r="U131" s="240"/>
      <c r="X131" s="16" t="e">
        <f t="shared" si="51"/>
        <v>#N/A</v>
      </c>
      <c r="Y131" s="16">
        <f t="shared" ca="1" si="52"/>
        <v>0</v>
      </c>
      <c r="Z131" s="16" t="str">
        <f t="shared" si="37"/>
        <v/>
      </c>
      <c r="AA131" s="16" t="str">
        <f t="shared" si="53"/>
        <v/>
      </c>
      <c r="AB131" s="16">
        <f t="shared" si="38"/>
        <v>0</v>
      </c>
      <c r="AC131" s="16">
        <f t="shared" si="54"/>
        <v>0</v>
      </c>
      <c r="AD131" s="16">
        <f t="shared" si="55"/>
        <v>1</v>
      </c>
      <c r="AE131" s="16">
        <f t="shared" si="39"/>
        <v>1</v>
      </c>
      <c r="AF131" s="16">
        <f t="shared" si="40"/>
        <v>1</v>
      </c>
      <c r="AG131" s="16">
        <f t="shared" si="56"/>
        <v>1</v>
      </c>
      <c r="AH131" s="16">
        <f t="shared" si="41"/>
        <v>1</v>
      </c>
      <c r="AI131" s="16">
        <f t="shared" si="57"/>
        <v>1</v>
      </c>
      <c r="AJ131" s="16">
        <f t="shared" si="58"/>
        <v>1</v>
      </c>
      <c r="AK131" s="16">
        <f t="shared" si="59"/>
        <v>1</v>
      </c>
      <c r="AL131" s="16">
        <f t="shared" si="42"/>
        <v>1</v>
      </c>
      <c r="AM131" s="16">
        <f t="shared" si="43"/>
        <v>1</v>
      </c>
      <c r="AN131" s="16">
        <f t="shared" si="44"/>
        <v>1</v>
      </c>
      <c r="AO131" s="16">
        <f t="shared" si="45"/>
        <v>1</v>
      </c>
      <c r="AP131" s="16">
        <f t="shared" si="46"/>
        <v>1</v>
      </c>
      <c r="AQ131" s="16">
        <f t="shared" si="47"/>
        <v>1</v>
      </c>
      <c r="AR131" s="16">
        <f t="shared" si="48"/>
        <v>1</v>
      </c>
      <c r="AS131" s="16">
        <f t="shared" si="49"/>
        <v>1</v>
      </c>
      <c r="AT131" s="16">
        <f t="shared" si="60"/>
        <v>1</v>
      </c>
      <c r="AU131" s="16">
        <f t="shared" si="61"/>
        <v>1</v>
      </c>
      <c r="AV131" s="16">
        <f t="shared" si="62"/>
        <v>1</v>
      </c>
      <c r="AW131" s="16"/>
      <c r="AX131" s="16">
        <f t="array" ref="AX131">SUM(IF(ISERROR(AD131:AT131),1))</f>
        <v>0</v>
      </c>
      <c r="AY131" s="16" t="str">
        <f t="shared" si="50"/>
        <v/>
      </c>
      <c r="AZ131" s="16"/>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row>
    <row r="132" spans="2:79" ht="45" customHeight="1" x14ac:dyDescent="0.25">
      <c r="B132" s="75"/>
      <c r="C132" s="75"/>
      <c r="D132" s="75"/>
      <c r="E132" s="75"/>
      <c r="F132" s="156"/>
      <c r="G132" s="156"/>
      <c r="H132" s="156"/>
      <c r="I132" s="156"/>
      <c r="J132" s="282" t="str">
        <f>IFERROR(VLOOKUP($E132&amp;$F132,units!$A:$D,4,0),"")</f>
        <v/>
      </c>
      <c r="K132" s="75"/>
      <c r="L132" s="156"/>
      <c r="M132" s="75"/>
      <c r="N132" s="161"/>
      <c r="O132" s="162" t="str">
        <f t="shared" si="36"/>
        <v/>
      </c>
      <c r="P132" s="75"/>
      <c r="Q132" s="75"/>
      <c r="R132" s="75"/>
      <c r="S132" s="153"/>
      <c r="T132" s="153"/>
      <c r="U132" s="240"/>
      <c r="X132" s="16" t="e">
        <f t="shared" si="51"/>
        <v>#N/A</v>
      </c>
      <c r="Y132" s="16">
        <f t="shared" ca="1" si="52"/>
        <v>0</v>
      </c>
      <c r="Z132" s="16" t="str">
        <f t="shared" si="37"/>
        <v/>
      </c>
      <c r="AA132" s="16" t="str">
        <f t="shared" si="53"/>
        <v/>
      </c>
      <c r="AB132" s="16">
        <f t="shared" si="38"/>
        <v>0</v>
      </c>
      <c r="AC132" s="16">
        <f t="shared" si="54"/>
        <v>0</v>
      </c>
      <c r="AD132" s="16">
        <f t="shared" si="55"/>
        <v>1</v>
      </c>
      <c r="AE132" s="16">
        <f t="shared" si="39"/>
        <v>1</v>
      </c>
      <c r="AF132" s="16">
        <f t="shared" si="40"/>
        <v>1</v>
      </c>
      <c r="AG132" s="16">
        <f t="shared" si="56"/>
        <v>1</v>
      </c>
      <c r="AH132" s="16">
        <f t="shared" si="41"/>
        <v>1</v>
      </c>
      <c r="AI132" s="16">
        <f t="shared" si="57"/>
        <v>1</v>
      </c>
      <c r="AJ132" s="16">
        <f t="shared" si="58"/>
        <v>1</v>
      </c>
      <c r="AK132" s="16">
        <f t="shared" si="59"/>
        <v>1</v>
      </c>
      <c r="AL132" s="16">
        <f t="shared" si="42"/>
        <v>1</v>
      </c>
      <c r="AM132" s="16">
        <f t="shared" si="43"/>
        <v>1</v>
      </c>
      <c r="AN132" s="16">
        <f t="shared" si="44"/>
        <v>1</v>
      </c>
      <c r="AO132" s="16">
        <f t="shared" si="45"/>
        <v>1</v>
      </c>
      <c r="AP132" s="16">
        <f t="shared" si="46"/>
        <v>1</v>
      </c>
      <c r="AQ132" s="16">
        <f t="shared" si="47"/>
        <v>1</v>
      </c>
      <c r="AR132" s="16">
        <f t="shared" si="48"/>
        <v>1</v>
      </c>
      <c r="AS132" s="16">
        <f t="shared" si="49"/>
        <v>1</v>
      </c>
      <c r="AT132" s="16">
        <f t="shared" si="60"/>
        <v>1</v>
      </c>
      <c r="AU132" s="16">
        <f t="shared" si="61"/>
        <v>1</v>
      </c>
      <c r="AV132" s="16">
        <f t="shared" si="62"/>
        <v>1</v>
      </c>
      <c r="AW132" s="16"/>
      <c r="AX132" s="16">
        <f t="array" ref="AX132">SUM(IF(ISERROR(AD132:AT132),1))</f>
        <v>0</v>
      </c>
      <c r="AY132" s="16" t="str">
        <f t="shared" si="50"/>
        <v/>
      </c>
      <c r="AZ132" s="16"/>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row>
    <row r="133" spans="2:79" ht="45" customHeight="1" x14ac:dyDescent="0.25">
      <c r="B133" s="75"/>
      <c r="C133" s="75"/>
      <c r="D133" s="75"/>
      <c r="E133" s="75"/>
      <c r="F133" s="156"/>
      <c r="G133" s="156"/>
      <c r="H133" s="156"/>
      <c r="I133" s="156"/>
      <c r="J133" s="282" t="str">
        <f>IFERROR(VLOOKUP($E133&amp;$F133,units!$A:$D,4,0),"")</f>
        <v/>
      </c>
      <c r="K133" s="75"/>
      <c r="L133" s="156"/>
      <c r="M133" s="75"/>
      <c r="N133" s="161"/>
      <c r="O133" s="162" t="str">
        <f t="shared" si="36"/>
        <v/>
      </c>
      <c r="P133" s="75"/>
      <c r="Q133" s="75"/>
      <c r="R133" s="75"/>
      <c r="S133" s="153"/>
      <c r="T133" s="153"/>
      <c r="U133" s="240"/>
      <c r="X133" s="16" t="e">
        <f t="shared" si="51"/>
        <v>#N/A</v>
      </c>
      <c r="Y133" s="16">
        <f t="shared" ca="1" si="52"/>
        <v>0</v>
      </c>
      <c r="Z133" s="16" t="str">
        <f t="shared" si="37"/>
        <v/>
      </c>
      <c r="AA133" s="16" t="str">
        <f t="shared" si="53"/>
        <v/>
      </c>
      <c r="AB133" s="16">
        <f t="shared" si="38"/>
        <v>0</v>
      </c>
      <c r="AC133" s="16">
        <f t="shared" si="54"/>
        <v>0</v>
      </c>
      <c r="AD133" s="16">
        <f t="shared" si="55"/>
        <v>1</v>
      </c>
      <c r="AE133" s="16">
        <f t="shared" si="39"/>
        <v>1</v>
      </c>
      <c r="AF133" s="16">
        <f t="shared" si="40"/>
        <v>1</v>
      </c>
      <c r="AG133" s="16">
        <f t="shared" si="56"/>
        <v>1</v>
      </c>
      <c r="AH133" s="16">
        <f t="shared" si="41"/>
        <v>1</v>
      </c>
      <c r="AI133" s="16">
        <f t="shared" si="57"/>
        <v>1</v>
      </c>
      <c r="AJ133" s="16">
        <f t="shared" si="58"/>
        <v>1</v>
      </c>
      <c r="AK133" s="16">
        <f t="shared" si="59"/>
        <v>1</v>
      </c>
      <c r="AL133" s="16">
        <f t="shared" si="42"/>
        <v>1</v>
      </c>
      <c r="AM133" s="16">
        <f t="shared" si="43"/>
        <v>1</v>
      </c>
      <c r="AN133" s="16">
        <f t="shared" si="44"/>
        <v>1</v>
      </c>
      <c r="AO133" s="16">
        <f t="shared" si="45"/>
        <v>1</v>
      </c>
      <c r="AP133" s="16">
        <f t="shared" si="46"/>
        <v>1</v>
      </c>
      <c r="AQ133" s="16">
        <f t="shared" si="47"/>
        <v>1</v>
      </c>
      <c r="AR133" s="16">
        <f t="shared" si="48"/>
        <v>1</v>
      </c>
      <c r="AS133" s="16">
        <f t="shared" si="49"/>
        <v>1</v>
      </c>
      <c r="AT133" s="16">
        <f t="shared" si="60"/>
        <v>1</v>
      </c>
      <c r="AU133" s="16">
        <f t="shared" si="61"/>
        <v>1</v>
      </c>
      <c r="AV133" s="16">
        <f t="shared" si="62"/>
        <v>1</v>
      </c>
      <c r="AW133" s="16"/>
      <c r="AX133" s="16">
        <f t="array" ref="AX133">SUM(IF(ISERROR(AD133:AT133),1))</f>
        <v>0</v>
      </c>
      <c r="AY133" s="16" t="str">
        <f t="shared" si="50"/>
        <v/>
      </c>
      <c r="AZ133" s="16"/>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row>
    <row r="134" spans="2:79" ht="45" customHeight="1" x14ac:dyDescent="0.25">
      <c r="B134" s="75"/>
      <c r="C134" s="75"/>
      <c r="D134" s="75"/>
      <c r="E134" s="75"/>
      <c r="F134" s="156"/>
      <c r="G134" s="156"/>
      <c r="H134" s="156"/>
      <c r="I134" s="156"/>
      <c r="J134" s="282" t="str">
        <f>IFERROR(VLOOKUP($E134&amp;$F134,units!$A:$D,4,0),"")</f>
        <v/>
      </c>
      <c r="K134" s="75"/>
      <c r="L134" s="156"/>
      <c r="M134" s="75"/>
      <c r="N134" s="161"/>
      <c r="O134" s="162" t="str">
        <f t="shared" si="36"/>
        <v/>
      </c>
      <c r="P134" s="75"/>
      <c r="Q134" s="75"/>
      <c r="R134" s="75"/>
      <c r="S134" s="153"/>
      <c r="T134" s="153"/>
      <c r="U134" s="240"/>
      <c r="X134" s="16" t="e">
        <f t="shared" si="51"/>
        <v>#N/A</v>
      </c>
      <c r="Y134" s="16">
        <f t="shared" ca="1" si="52"/>
        <v>0</v>
      </c>
      <c r="Z134" s="16" t="str">
        <f t="shared" si="37"/>
        <v/>
      </c>
      <c r="AA134" s="16" t="str">
        <f t="shared" si="53"/>
        <v/>
      </c>
      <c r="AB134" s="16">
        <f t="shared" si="38"/>
        <v>0</v>
      </c>
      <c r="AC134" s="16">
        <f t="shared" si="54"/>
        <v>0</v>
      </c>
      <c r="AD134" s="16">
        <f t="shared" si="55"/>
        <v>1</v>
      </c>
      <c r="AE134" s="16">
        <f t="shared" si="39"/>
        <v>1</v>
      </c>
      <c r="AF134" s="16">
        <f t="shared" si="40"/>
        <v>1</v>
      </c>
      <c r="AG134" s="16">
        <f t="shared" si="56"/>
        <v>1</v>
      </c>
      <c r="AH134" s="16">
        <f t="shared" si="41"/>
        <v>1</v>
      </c>
      <c r="AI134" s="16">
        <f t="shared" si="57"/>
        <v>1</v>
      </c>
      <c r="AJ134" s="16">
        <f t="shared" si="58"/>
        <v>1</v>
      </c>
      <c r="AK134" s="16">
        <f t="shared" si="59"/>
        <v>1</v>
      </c>
      <c r="AL134" s="16">
        <f t="shared" si="42"/>
        <v>1</v>
      </c>
      <c r="AM134" s="16">
        <f t="shared" si="43"/>
        <v>1</v>
      </c>
      <c r="AN134" s="16">
        <f t="shared" si="44"/>
        <v>1</v>
      </c>
      <c r="AO134" s="16">
        <f t="shared" si="45"/>
        <v>1</v>
      </c>
      <c r="AP134" s="16">
        <f t="shared" si="46"/>
        <v>1</v>
      </c>
      <c r="AQ134" s="16">
        <f t="shared" si="47"/>
        <v>1</v>
      </c>
      <c r="AR134" s="16">
        <f t="shared" si="48"/>
        <v>1</v>
      </c>
      <c r="AS134" s="16">
        <f t="shared" si="49"/>
        <v>1</v>
      </c>
      <c r="AT134" s="16">
        <f t="shared" si="60"/>
        <v>1</v>
      </c>
      <c r="AU134" s="16">
        <f t="shared" si="61"/>
        <v>1</v>
      </c>
      <c r="AV134" s="16">
        <f t="shared" si="62"/>
        <v>1</v>
      </c>
      <c r="AW134" s="16"/>
      <c r="AX134" s="16">
        <f t="array" ref="AX134">SUM(IF(ISERROR(AD134:AT134),1))</f>
        <v>0</v>
      </c>
      <c r="AY134" s="16" t="str">
        <f t="shared" si="50"/>
        <v/>
      </c>
      <c r="AZ134" s="16"/>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row>
    <row r="135" spans="2:79" ht="45" customHeight="1" x14ac:dyDescent="0.25">
      <c r="B135" s="75"/>
      <c r="C135" s="75"/>
      <c r="D135" s="75"/>
      <c r="E135" s="75"/>
      <c r="F135" s="156"/>
      <c r="G135" s="156"/>
      <c r="H135" s="156"/>
      <c r="I135" s="156"/>
      <c r="J135" s="282" t="str">
        <f>IFERROR(VLOOKUP($E135&amp;$F135,units!$A:$D,4,0),"")</f>
        <v/>
      </c>
      <c r="K135" s="75"/>
      <c r="L135" s="156"/>
      <c r="M135" s="75"/>
      <c r="N135" s="161"/>
      <c r="O135" s="162" t="str">
        <f t="shared" si="36"/>
        <v/>
      </c>
      <c r="P135" s="75"/>
      <c r="Q135" s="75"/>
      <c r="R135" s="75"/>
      <c r="S135" s="153"/>
      <c r="T135" s="153"/>
      <c r="U135" s="240"/>
      <c r="X135" s="16" t="e">
        <f t="shared" si="51"/>
        <v>#N/A</v>
      </c>
      <c r="Y135" s="16">
        <f t="shared" ca="1" si="52"/>
        <v>0</v>
      </c>
      <c r="Z135" s="16" t="str">
        <f t="shared" si="37"/>
        <v/>
      </c>
      <c r="AA135" s="16" t="str">
        <f t="shared" si="53"/>
        <v/>
      </c>
      <c r="AB135" s="16">
        <f t="shared" si="38"/>
        <v>0</v>
      </c>
      <c r="AC135" s="16">
        <f t="shared" si="54"/>
        <v>0</v>
      </c>
      <c r="AD135" s="16">
        <f t="shared" si="55"/>
        <v>1</v>
      </c>
      <c r="AE135" s="16">
        <f t="shared" si="39"/>
        <v>1</v>
      </c>
      <c r="AF135" s="16">
        <f t="shared" si="40"/>
        <v>1</v>
      </c>
      <c r="AG135" s="16">
        <f t="shared" si="56"/>
        <v>1</v>
      </c>
      <c r="AH135" s="16">
        <f t="shared" si="41"/>
        <v>1</v>
      </c>
      <c r="AI135" s="16">
        <f t="shared" si="57"/>
        <v>1</v>
      </c>
      <c r="AJ135" s="16">
        <f t="shared" si="58"/>
        <v>1</v>
      </c>
      <c r="AK135" s="16">
        <f t="shared" si="59"/>
        <v>1</v>
      </c>
      <c r="AL135" s="16">
        <f t="shared" si="42"/>
        <v>1</v>
      </c>
      <c r="AM135" s="16">
        <f t="shared" si="43"/>
        <v>1</v>
      </c>
      <c r="AN135" s="16">
        <f t="shared" si="44"/>
        <v>1</v>
      </c>
      <c r="AO135" s="16">
        <f t="shared" si="45"/>
        <v>1</v>
      </c>
      <c r="AP135" s="16">
        <f t="shared" si="46"/>
        <v>1</v>
      </c>
      <c r="AQ135" s="16">
        <f t="shared" si="47"/>
        <v>1</v>
      </c>
      <c r="AR135" s="16">
        <f t="shared" si="48"/>
        <v>1</v>
      </c>
      <c r="AS135" s="16">
        <f t="shared" si="49"/>
        <v>1</v>
      </c>
      <c r="AT135" s="16">
        <f t="shared" si="60"/>
        <v>1</v>
      </c>
      <c r="AU135" s="16">
        <f t="shared" si="61"/>
        <v>1</v>
      </c>
      <c r="AV135" s="16">
        <f t="shared" si="62"/>
        <v>1</v>
      </c>
      <c r="AW135" s="16"/>
      <c r="AX135" s="16">
        <f t="array" ref="AX135">SUM(IF(ISERROR(AD135:AT135),1))</f>
        <v>0</v>
      </c>
      <c r="AY135" s="16" t="str">
        <f t="shared" si="50"/>
        <v/>
      </c>
      <c r="AZ135" s="16"/>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row>
    <row r="136" spans="2:79" ht="45" customHeight="1" x14ac:dyDescent="0.25">
      <c r="B136" s="75"/>
      <c r="C136" s="75"/>
      <c r="D136" s="75"/>
      <c r="E136" s="75"/>
      <c r="F136" s="156"/>
      <c r="G136" s="156"/>
      <c r="H136" s="156"/>
      <c r="I136" s="156"/>
      <c r="J136" s="282" t="str">
        <f>IFERROR(VLOOKUP($E136&amp;$F136,units!$A:$D,4,0),"")</f>
        <v/>
      </c>
      <c r="K136" s="75"/>
      <c r="L136" s="156"/>
      <c r="M136" s="75"/>
      <c r="N136" s="161"/>
      <c r="O136" s="162" t="str">
        <f t="shared" si="36"/>
        <v/>
      </c>
      <c r="P136" s="75"/>
      <c r="Q136" s="75"/>
      <c r="R136" s="75"/>
      <c r="S136" s="153"/>
      <c r="T136" s="153"/>
      <c r="U136" s="240"/>
      <c r="X136" s="16" t="e">
        <f t="shared" si="51"/>
        <v>#N/A</v>
      </c>
      <c r="Y136" s="16">
        <f t="shared" ca="1" si="52"/>
        <v>0</v>
      </c>
      <c r="Z136" s="16" t="str">
        <f t="shared" si="37"/>
        <v/>
      </c>
      <c r="AA136" s="16" t="str">
        <f t="shared" si="53"/>
        <v/>
      </c>
      <c r="AB136" s="16">
        <f t="shared" si="38"/>
        <v>0</v>
      </c>
      <c r="AC136" s="16">
        <f t="shared" si="54"/>
        <v>0</v>
      </c>
      <c r="AD136" s="16">
        <f t="shared" si="55"/>
        <v>1</v>
      </c>
      <c r="AE136" s="16">
        <f t="shared" si="39"/>
        <v>1</v>
      </c>
      <c r="AF136" s="16">
        <f t="shared" si="40"/>
        <v>1</v>
      </c>
      <c r="AG136" s="16">
        <f t="shared" si="56"/>
        <v>1</v>
      </c>
      <c r="AH136" s="16">
        <f t="shared" si="41"/>
        <v>1</v>
      </c>
      <c r="AI136" s="16">
        <f t="shared" si="57"/>
        <v>1</v>
      </c>
      <c r="AJ136" s="16">
        <f t="shared" si="58"/>
        <v>1</v>
      </c>
      <c r="AK136" s="16">
        <f t="shared" si="59"/>
        <v>1</v>
      </c>
      <c r="AL136" s="16">
        <f t="shared" si="42"/>
        <v>1</v>
      </c>
      <c r="AM136" s="16">
        <f t="shared" si="43"/>
        <v>1</v>
      </c>
      <c r="AN136" s="16">
        <f t="shared" si="44"/>
        <v>1</v>
      </c>
      <c r="AO136" s="16">
        <f t="shared" si="45"/>
        <v>1</v>
      </c>
      <c r="AP136" s="16">
        <f t="shared" si="46"/>
        <v>1</v>
      </c>
      <c r="AQ136" s="16">
        <f t="shared" si="47"/>
        <v>1</v>
      </c>
      <c r="AR136" s="16">
        <f t="shared" si="48"/>
        <v>1</v>
      </c>
      <c r="AS136" s="16">
        <f t="shared" si="49"/>
        <v>1</v>
      </c>
      <c r="AT136" s="16">
        <f t="shared" si="60"/>
        <v>1</v>
      </c>
      <c r="AU136" s="16">
        <f t="shared" si="61"/>
        <v>1</v>
      </c>
      <c r="AV136" s="16">
        <f t="shared" si="62"/>
        <v>1</v>
      </c>
      <c r="AW136" s="16"/>
      <c r="AX136" s="16">
        <f t="array" ref="AX136">SUM(IF(ISERROR(AD136:AT136),1))</f>
        <v>0</v>
      </c>
      <c r="AY136" s="16" t="str">
        <f t="shared" si="50"/>
        <v/>
      </c>
      <c r="AZ136" s="16"/>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row>
    <row r="137" spans="2:79" ht="45" customHeight="1" x14ac:dyDescent="0.25">
      <c r="B137" s="75"/>
      <c r="C137" s="75"/>
      <c r="D137" s="75"/>
      <c r="E137" s="75"/>
      <c r="F137" s="156"/>
      <c r="G137" s="156"/>
      <c r="H137" s="156"/>
      <c r="I137" s="156"/>
      <c r="J137" s="282" t="str">
        <f>IFERROR(VLOOKUP($E137&amp;$F137,units!$A:$D,4,0),"")</f>
        <v/>
      </c>
      <c r="K137" s="75"/>
      <c r="L137" s="156"/>
      <c r="M137" s="75"/>
      <c r="N137" s="161"/>
      <c r="O137" s="162" t="str">
        <f t="shared" si="36"/>
        <v/>
      </c>
      <c r="P137" s="75"/>
      <c r="Q137" s="75"/>
      <c r="R137" s="75"/>
      <c r="S137" s="153"/>
      <c r="T137" s="153"/>
      <c r="U137" s="240"/>
      <c r="X137" s="16" t="e">
        <f t="shared" si="51"/>
        <v>#N/A</v>
      </c>
      <c r="Y137" s="16">
        <f t="shared" ca="1" si="52"/>
        <v>0</v>
      </c>
      <c r="Z137" s="16" t="str">
        <f t="shared" si="37"/>
        <v/>
      </c>
      <c r="AA137" s="16" t="str">
        <f t="shared" si="53"/>
        <v/>
      </c>
      <c r="AB137" s="16">
        <f t="shared" si="38"/>
        <v>0</v>
      </c>
      <c r="AC137" s="16">
        <f t="shared" si="54"/>
        <v>0</v>
      </c>
      <c r="AD137" s="16">
        <f t="shared" si="55"/>
        <v>1</v>
      </c>
      <c r="AE137" s="16">
        <f t="shared" si="39"/>
        <v>1</v>
      </c>
      <c r="AF137" s="16">
        <f t="shared" si="40"/>
        <v>1</v>
      </c>
      <c r="AG137" s="16">
        <f t="shared" si="56"/>
        <v>1</v>
      </c>
      <c r="AH137" s="16">
        <f t="shared" si="41"/>
        <v>1</v>
      </c>
      <c r="AI137" s="16">
        <f t="shared" si="57"/>
        <v>1</v>
      </c>
      <c r="AJ137" s="16">
        <f t="shared" si="58"/>
        <v>1</v>
      </c>
      <c r="AK137" s="16">
        <f t="shared" si="59"/>
        <v>1</v>
      </c>
      <c r="AL137" s="16">
        <f t="shared" si="42"/>
        <v>1</v>
      </c>
      <c r="AM137" s="16">
        <f t="shared" si="43"/>
        <v>1</v>
      </c>
      <c r="AN137" s="16">
        <f t="shared" si="44"/>
        <v>1</v>
      </c>
      <c r="AO137" s="16">
        <f t="shared" si="45"/>
        <v>1</v>
      </c>
      <c r="AP137" s="16">
        <f t="shared" si="46"/>
        <v>1</v>
      </c>
      <c r="AQ137" s="16">
        <f t="shared" si="47"/>
        <v>1</v>
      </c>
      <c r="AR137" s="16">
        <f t="shared" si="48"/>
        <v>1</v>
      </c>
      <c r="AS137" s="16">
        <f t="shared" si="49"/>
        <v>1</v>
      </c>
      <c r="AT137" s="16">
        <f t="shared" si="60"/>
        <v>1</v>
      </c>
      <c r="AU137" s="16">
        <f t="shared" si="61"/>
        <v>1</v>
      </c>
      <c r="AV137" s="16">
        <f t="shared" si="62"/>
        <v>1</v>
      </c>
      <c r="AW137" s="16"/>
      <c r="AX137" s="16">
        <f t="array" ref="AX137">SUM(IF(ISERROR(AD137:AT137),1))</f>
        <v>0</v>
      </c>
      <c r="AY137" s="16" t="str">
        <f t="shared" si="50"/>
        <v/>
      </c>
      <c r="AZ137" s="16"/>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row>
    <row r="138" spans="2:79" ht="45" customHeight="1" x14ac:dyDescent="0.25">
      <c r="B138" s="75"/>
      <c r="C138" s="75"/>
      <c r="D138" s="75"/>
      <c r="E138" s="75"/>
      <c r="F138" s="156"/>
      <c r="G138" s="156"/>
      <c r="H138" s="156"/>
      <c r="I138" s="156"/>
      <c r="J138" s="282" t="str">
        <f>IFERROR(VLOOKUP($E138&amp;$F138,units!$A:$D,4,0),"")</f>
        <v/>
      </c>
      <c r="K138" s="75"/>
      <c r="L138" s="156"/>
      <c r="M138" s="75"/>
      <c r="N138" s="161"/>
      <c r="O138" s="162" t="str">
        <f t="shared" si="36"/>
        <v/>
      </c>
      <c r="P138" s="75"/>
      <c r="Q138" s="75"/>
      <c r="R138" s="75"/>
      <c r="S138" s="153"/>
      <c r="T138" s="153"/>
      <c r="U138" s="240"/>
      <c r="X138" s="16" t="e">
        <f t="shared" si="51"/>
        <v>#N/A</v>
      </c>
      <c r="Y138" s="16">
        <f t="shared" ca="1" si="52"/>
        <v>0</v>
      </c>
      <c r="Z138" s="16" t="str">
        <f t="shared" si="37"/>
        <v/>
      </c>
      <c r="AA138" s="16" t="str">
        <f t="shared" si="53"/>
        <v/>
      </c>
      <c r="AB138" s="16">
        <f t="shared" si="38"/>
        <v>0</v>
      </c>
      <c r="AC138" s="16">
        <f t="shared" si="54"/>
        <v>0</v>
      </c>
      <c r="AD138" s="16">
        <f t="shared" si="55"/>
        <v>1</v>
      </c>
      <c r="AE138" s="16">
        <f t="shared" si="39"/>
        <v>1</v>
      </c>
      <c r="AF138" s="16">
        <f t="shared" si="40"/>
        <v>1</v>
      </c>
      <c r="AG138" s="16">
        <f t="shared" si="56"/>
        <v>1</v>
      </c>
      <c r="AH138" s="16">
        <f t="shared" si="41"/>
        <v>1</v>
      </c>
      <c r="AI138" s="16">
        <f t="shared" si="57"/>
        <v>1</v>
      </c>
      <c r="AJ138" s="16">
        <f t="shared" si="58"/>
        <v>1</v>
      </c>
      <c r="AK138" s="16">
        <f t="shared" si="59"/>
        <v>1</v>
      </c>
      <c r="AL138" s="16">
        <f t="shared" si="42"/>
        <v>1</v>
      </c>
      <c r="AM138" s="16">
        <f t="shared" si="43"/>
        <v>1</v>
      </c>
      <c r="AN138" s="16">
        <f t="shared" si="44"/>
        <v>1</v>
      </c>
      <c r="AO138" s="16">
        <f t="shared" si="45"/>
        <v>1</v>
      </c>
      <c r="AP138" s="16">
        <f t="shared" si="46"/>
        <v>1</v>
      </c>
      <c r="AQ138" s="16">
        <f t="shared" si="47"/>
        <v>1</v>
      </c>
      <c r="AR138" s="16">
        <f t="shared" si="48"/>
        <v>1</v>
      </c>
      <c r="AS138" s="16">
        <f t="shared" si="49"/>
        <v>1</v>
      </c>
      <c r="AT138" s="16">
        <f t="shared" si="60"/>
        <v>1</v>
      </c>
      <c r="AU138" s="16">
        <f t="shared" si="61"/>
        <v>1</v>
      </c>
      <c r="AV138" s="16">
        <f t="shared" si="62"/>
        <v>1</v>
      </c>
      <c r="AW138" s="16"/>
      <c r="AX138" s="16">
        <f t="array" ref="AX138">SUM(IF(ISERROR(AD138:AT138),1))</f>
        <v>0</v>
      </c>
      <c r="AY138" s="16" t="str">
        <f t="shared" si="50"/>
        <v/>
      </c>
      <c r="AZ138" s="16"/>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row>
    <row r="139" spans="2:79" ht="45" customHeight="1" x14ac:dyDescent="0.25">
      <c r="B139" s="75"/>
      <c r="C139" s="75"/>
      <c r="D139" s="75"/>
      <c r="E139" s="75"/>
      <c r="F139" s="156"/>
      <c r="G139" s="156"/>
      <c r="H139" s="156"/>
      <c r="I139" s="156"/>
      <c r="J139" s="282" t="str">
        <f>IFERROR(VLOOKUP($E139&amp;$F139,units!$A:$D,4,0),"")</f>
        <v/>
      </c>
      <c r="K139" s="75"/>
      <c r="L139" s="156"/>
      <c r="M139" s="75"/>
      <c r="N139" s="161"/>
      <c r="O139" s="162" t="str">
        <f t="shared" si="36"/>
        <v/>
      </c>
      <c r="P139" s="75"/>
      <c r="Q139" s="75"/>
      <c r="R139" s="75"/>
      <c r="S139" s="153"/>
      <c r="T139" s="153"/>
      <c r="U139" s="240"/>
      <c r="X139" s="16" t="e">
        <f t="shared" si="51"/>
        <v>#N/A</v>
      </c>
      <c r="Y139" s="16">
        <f t="shared" ca="1" si="52"/>
        <v>0</v>
      </c>
      <c r="Z139" s="16" t="str">
        <f t="shared" si="37"/>
        <v/>
      </c>
      <c r="AA139" s="16" t="str">
        <f t="shared" si="53"/>
        <v/>
      </c>
      <c r="AB139" s="16">
        <f t="shared" si="38"/>
        <v>0</v>
      </c>
      <c r="AC139" s="16">
        <f t="shared" si="54"/>
        <v>0</v>
      </c>
      <c r="AD139" s="16">
        <f t="shared" si="55"/>
        <v>1</v>
      </c>
      <c r="AE139" s="16">
        <f t="shared" si="39"/>
        <v>1</v>
      </c>
      <c r="AF139" s="16">
        <f t="shared" si="40"/>
        <v>1</v>
      </c>
      <c r="AG139" s="16">
        <f t="shared" si="56"/>
        <v>1</v>
      </c>
      <c r="AH139" s="16">
        <f t="shared" si="41"/>
        <v>1</v>
      </c>
      <c r="AI139" s="16">
        <f t="shared" si="57"/>
        <v>1</v>
      </c>
      <c r="AJ139" s="16">
        <f t="shared" si="58"/>
        <v>1</v>
      </c>
      <c r="AK139" s="16">
        <f t="shared" si="59"/>
        <v>1</v>
      </c>
      <c r="AL139" s="16">
        <f t="shared" si="42"/>
        <v>1</v>
      </c>
      <c r="AM139" s="16">
        <f t="shared" si="43"/>
        <v>1</v>
      </c>
      <c r="AN139" s="16">
        <f t="shared" si="44"/>
        <v>1</v>
      </c>
      <c r="AO139" s="16">
        <f t="shared" si="45"/>
        <v>1</v>
      </c>
      <c r="AP139" s="16">
        <f t="shared" si="46"/>
        <v>1</v>
      </c>
      <c r="AQ139" s="16">
        <f t="shared" si="47"/>
        <v>1</v>
      </c>
      <c r="AR139" s="16">
        <f t="shared" si="48"/>
        <v>1</v>
      </c>
      <c r="AS139" s="16">
        <f t="shared" si="49"/>
        <v>1</v>
      </c>
      <c r="AT139" s="16">
        <f t="shared" si="60"/>
        <v>1</v>
      </c>
      <c r="AU139" s="16">
        <f t="shared" si="61"/>
        <v>1</v>
      </c>
      <c r="AV139" s="16">
        <f t="shared" si="62"/>
        <v>1</v>
      </c>
      <c r="AW139" s="16"/>
      <c r="AX139" s="16">
        <f t="array" ref="AX139">SUM(IF(ISERROR(AD139:AT139),1))</f>
        <v>0</v>
      </c>
      <c r="AY139" s="16" t="str">
        <f t="shared" si="50"/>
        <v/>
      </c>
      <c r="AZ139" s="16"/>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row>
    <row r="140" spans="2:79" ht="45" customHeight="1" x14ac:dyDescent="0.25">
      <c r="B140" s="75"/>
      <c r="C140" s="75"/>
      <c r="D140" s="75"/>
      <c r="E140" s="75"/>
      <c r="F140" s="156"/>
      <c r="G140" s="156"/>
      <c r="H140" s="156"/>
      <c r="I140" s="156"/>
      <c r="J140" s="282" t="str">
        <f>IFERROR(VLOOKUP($E140&amp;$F140,units!$A:$D,4,0),"")</f>
        <v/>
      </c>
      <c r="K140" s="75"/>
      <c r="L140" s="156"/>
      <c r="M140" s="75"/>
      <c r="N140" s="161"/>
      <c r="O140" s="162" t="str">
        <f t="shared" si="36"/>
        <v/>
      </c>
      <c r="P140" s="75"/>
      <c r="Q140" s="75"/>
      <c r="R140" s="75"/>
      <c r="S140" s="153"/>
      <c r="T140" s="153"/>
      <c r="U140" s="240"/>
      <c r="X140" s="16" t="e">
        <f t="shared" si="51"/>
        <v>#N/A</v>
      </c>
      <c r="Y140" s="16">
        <f t="shared" ca="1" si="52"/>
        <v>0</v>
      </c>
      <c r="Z140" s="16" t="str">
        <f t="shared" si="37"/>
        <v/>
      </c>
      <c r="AA140" s="16" t="str">
        <f t="shared" si="53"/>
        <v/>
      </c>
      <c r="AB140" s="16">
        <f t="shared" si="38"/>
        <v>0</v>
      </c>
      <c r="AC140" s="16">
        <f t="shared" si="54"/>
        <v>0</v>
      </c>
      <c r="AD140" s="16">
        <f t="shared" si="55"/>
        <v>1</v>
      </c>
      <c r="AE140" s="16">
        <f t="shared" si="39"/>
        <v>1</v>
      </c>
      <c r="AF140" s="16">
        <f t="shared" si="40"/>
        <v>1</v>
      </c>
      <c r="AG140" s="16">
        <f t="shared" si="56"/>
        <v>1</v>
      </c>
      <c r="AH140" s="16">
        <f t="shared" si="41"/>
        <v>1</v>
      </c>
      <c r="AI140" s="16">
        <f t="shared" si="57"/>
        <v>1</v>
      </c>
      <c r="AJ140" s="16">
        <f t="shared" si="58"/>
        <v>1</v>
      </c>
      <c r="AK140" s="16">
        <f t="shared" si="59"/>
        <v>1</v>
      </c>
      <c r="AL140" s="16">
        <f t="shared" si="42"/>
        <v>1</v>
      </c>
      <c r="AM140" s="16">
        <f t="shared" si="43"/>
        <v>1</v>
      </c>
      <c r="AN140" s="16">
        <f t="shared" si="44"/>
        <v>1</v>
      </c>
      <c r="AO140" s="16">
        <f t="shared" si="45"/>
        <v>1</v>
      </c>
      <c r="AP140" s="16">
        <f t="shared" si="46"/>
        <v>1</v>
      </c>
      <c r="AQ140" s="16">
        <f t="shared" si="47"/>
        <v>1</v>
      </c>
      <c r="AR140" s="16">
        <f t="shared" si="48"/>
        <v>1</v>
      </c>
      <c r="AS140" s="16">
        <f t="shared" si="49"/>
        <v>1</v>
      </c>
      <c r="AT140" s="16">
        <f t="shared" si="60"/>
        <v>1</v>
      </c>
      <c r="AU140" s="16">
        <f t="shared" si="61"/>
        <v>1</v>
      </c>
      <c r="AV140" s="16">
        <f t="shared" si="62"/>
        <v>1</v>
      </c>
      <c r="AW140" s="16"/>
      <c r="AX140" s="16">
        <f t="array" ref="AX140">SUM(IF(ISERROR(AD140:AT140),1))</f>
        <v>0</v>
      </c>
      <c r="AY140" s="16" t="str">
        <f t="shared" si="50"/>
        <v/>
      </c>
      <c r="AZ140" s="16"/>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row>
    <row r="141" spans="2:79" ht="45" customHeight="1" x14ac:dyDescent="0.25">
      <c r="B141" s="75"/>
      <c r="C141" s="75"/>
      <c r="D141" s="75"/>
      <c r="E141" s="75"/>
      <c r="F141" s="156"/>
      <c r="G141" s="156"/>
      <c r="H141" s="156"/>
      <c r="I141" s="156"/>
      <c r="J141" s="282" t="str">
        <f>IFERROR(VLOOKUP($E141&amp;$F141,units!$A:$D,4,0),"")</f>
        <v/>
      </c>
      <c r="K141" s="75"/>
      <c r="L141" s="156"/>
      <c r="M141" s="75"/>
      <c r="N141" s="161"/>
      <c r="O141" s="162" t="str">
        <f t="shared" si="36"/>
        <v/>
      </c>
      <c r="P141" s="75"/>
      <c r="Q141" s="75"/>
      <c r="R141" s="75"/>
      <c r="S141" s="153"/>
      <c r="T141" s="153"/>
      <c r="U141" s="240"/>
      <c r="X141" s="16" t="e">
        <f t="shared" si="51"/>
        <v>#N/A</v>
      </c>
      <c r="Y141" s="16">
        <f t="shared" ca="1" si="52"/>
        <v>0</v>
      </c>
      <c r="Z141" s="16" t="str">
        <f t="shared" si="37"/>
        <v/>
      </c>
      <c r="AA141" s="16" t="str">
        <f t="shared" si="53"/>
        <v/>
      </c>
      <c r="AB141" s="16">
        <f t="shared" si="38"/>
        <v>0</v>
      </c>
      <c r="AC141" s="16">
        <f t="shared" si="54"/>
        <v>0</v>
      </c>
      <c r="AD141" s="16">
        <f t="shared" si="55"/>
        <v>1</v>
      </c>
      <c r="AE141" s="16">
        <f t="shared" si="39"/>
        <v>1</v>
      </c>
      <c r="AF141" s="16">
        <f t="shared" si="40"/>
        <v>1</v>
      </c>
      <c r="AG141" s="16">
        <f t="shared" si="56"/>
        <v>1</v>
      </c>
      <c r="AH141" s="16">
        <f t="shared" si="41"/>
        <v>1</v>
      </c>
      <c r="AI141" s="16">
        <f t="shared" si="57"/>
        <v>1</v>
      </c>
      <c r="AJ141" s="16">
        <f t="shared" si="58"/>
        <v>1</v>
      </c>
      <c r="AK141" s="16">
        <f t="shared" si="59"/>
        <v>1</v>
      </c>
      <c r="AL141" s="16">
        <f t="shared" si="42"/>
        <v>1</v>
      </c>
      <c r="AM141" s="16">
        <f t="shared" si="43"/>
        <v>1</v>
      </c>
      <c r="AN141" s="16">
        <f t="shared" si="44"/>
        <v>1</v>
      </c>
      <c r="AO141" s="16">
        <f t="shared" si="45"/>
        <v>1</v>
      </c>
      <c r="AP141" s="16">
        <f t="shared" si="46"/>
        <v>1</v>
      </c>
      <c r="AQ141" s="16">
        <f t="shared" si="47"/>
        <v>1</v>
      </c>
      <c r="AR141" s="16">
        <f t="shared" si="48"/>
        <v>1</v>
      </c>
      <c r="AS141" s="16">
        <f t="shared" si="49"/>
        <v>1</v>
      </c>
      <c r="AT141" s="16">
        <f t="shared" si="60"/>
        <v>1</v>
      </c>
      <c r="AU141" s="16">
        <f t="shared" si="61"/>
        <v>1</v>
      </c>
      <c r="AV141" s="16">
        <f t="shared" si="62"/>
        <v>1</v>
      </c>
      <c r="AW141" s="16"/>
      <c r="AX141" s="16">
        <f t="array" ref="AX141">SUM(IF(ISERROR(AD141:AT141),1))</f>
        <v>0</v>
      </c>
      <c r="AY141" s="16" t="str">
        <f t="shared" si="50"/>
        <v/>
      </c>
      <c r="AZ141" s="16"/>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row>
    <row r="142" spans="2:79" ht="45" customHeight="1" x14ac:dyDescent="0.25">
      <c r="B142" s="75"/>
      <c r="C142" s="75"/>
      <c r="D142" s="75"/>
      <c r="E142" s="75"/>
      <c r="F142" s="156"/>
      <c r="G142" s="156"/>
      <c r="H142" s="156"/>
      <c r="I142" s="156"/>
      <c r="J142" s="282" t="str">
        <f>IFERROR(VLOOKUP($E142&amp;$F142,units!$A:$D,4,0),"")</f>
        <v/>
      </c>
      <c r="K142" s="75"/>
      <c r="L142" s="156"/>
      <c r="M142" s="75"/>
      <c r="N142" s="161"/>
      <c r="O142" s="162" t="str">
        <f t="shared" si="36"/>
        <v/>
      </c>
      <c r="P142" s="75"/>
      <c r="Q142" s="75"/>
      <c r="R142" s="75"/>
      <c r="S142" s="153"/>
      <c r="T142" s="153"/>
      <c r="U142" s="240"/>
      <c r="X142" s="16" t="e">
        <f t="shared" si="51"/>
        <v>#N/A</v>
      </c>
      <c r="Y142" s="16">
        <f t="shared" ca="1" si="52"/>
        <v>0</v>
      </c>
      <c r="Z142" s="16" t="str">
        <f t="shared" si="37"/>
        <v/>
      </c>
      <c r="AA142" s="16" t="str">
        <f t="shared" si="53"/>
        <v/>
      </c>
      <c r="AB142" s="16">
        <f t="shared" si="38"/>
        <v>0</v>
      </c>
      <c r="AC142" s="16">
        <f t="shared" si="54"/>
        <v>0</v>
      </c>
      <c r="AD142" s="16">
        <f t="shared" si="55"/>
        <v>1</v>
      </c>
      <c r="AE142" s="16">
        <f t="shared" si="39"/>
        <v>1</v>
      </c>
      <c r="AF142" s="16">
        <f t="shared" si="40"/>
        <v>1</v>
      </c>
      <c r="AG142" s="16">
        <f t="shared" si="56"/>
        <v>1</v>
      </c>
      <c r="AH142" s="16">
        <f t="shared" si="41"/>
        <v>1</v>
      </c>
      <c r="AI142" s="16">
        <f t="shared" si="57"/>
        <v>1</v>
      </c>
      <c r="AJ142" s="16">
        <f t="shared" si="58"/>
        <v>1</v>
      </c>
      <c r="AK142" s="16">
        <f t="shared" si="59"/>
        <v>1</v>
      </c>
      <c r="AL142" s="16">
        <f t="shared" si="42"/>
        <v>1</v>
      </c>
      <c r="AM142" s="16">
        <f t="shared" si="43"/>
        <v>1</v>
      </c>
      <c r="AN142" s="16">
        <f t="shared" si="44"/>
        <v>1</v>
      </c>
      <c r="AO142" s="16">
        <f t="shared" si="45"/>
        <v>1</v>
      </c>
      <c r="AP142" s="16">
        <f t="shared" si="46"/>
        <v>1</v>
      </c>
      <c r="AQ142" s="16">
        <f t="shared" si="47"/>
        <v>1</v>
      </c>
      <c r="AR142" s="16">
        <f t="shared" si="48"/>
        <v>1</v>
      </c>
      <c r="AS142" s="16">
        <f t="shared" si="49"/>
        <v>1</v>
      </c>
      <c r="AT142" s="16">
        <f t="shared" si="60"/>
        <v>1</v>
      </c>
      <c r="AU142" s="16">
        <f t="shared" si="61"/>
        <v>1</v>
      </c>
      <c r="AV142" s="16">
        <f t="shared" si="62"/>
        <v>1</v>
      </c>
      <c r="AW142" s="16"/>
      <c r="AX142" s="16">
        <f t="array" ref="AX142">SUM(IF(ISERROR(AD142:AT142),1))</f>
        <v>0</v>
      </c>
      <c r="AY142" s="16" t="str">
        <f t="shared" si="50"/>
        <v/>
      </c>
      <c r="AZ142" s="16"/>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row>
    <row r="143" spans="2:79" ht="45" customHeight="1" x14ac:dyDescent="0.25">
      <c r="B143" s="75"/>
      <c r="C143" s="75"/>
      <c r="D143" s="75"/>
      <c r="E143" s="75"/>
      <c r="F143" s="156"/>
      <c r="G143" s="156"/>
      <c r="H143" s="156"/>
      <c r="I143" s="156"/>
      <c r="J143" s="282" t="str">
        <f>IFERROR(VLOOKUP($E143&amp;$F143,units!$A:$D,4,0),"")</f>
        <v/>
      </c>
      <c r="K143" s="75"/>
      <c r="L143" s="156"/>
      <c r="M143" s="75"/>
      <c r="N143" s="161"/>
      <c r="O143" s="162" t="str">
        <f t="shared" si="36"/>
        <v/>
      </c>
      <c r="P143" s="75"/>
      <c r="Q143" s="75"/>
      <c r="R143" s="75"/>
      <c r="S143" s="153"/>
      <c r="T143" s="153"/>
      <c r="U143" s="240"/>
      <c r="X143" s="16" t="e">
        <f t="shared" si="51"/>
        <v>#N/A</v>
      </c>
      <c r="Y143" s="16">
        <f t="shared" ca="1" si="52"/>
        <v>0</v>
      </c>
      <c r="Z143" s="16" t="str">
        <f t="shared" si="37"/>
        <v/>
      </c>
      <c r="AA143" s="16" t="str">
        <f t="shared" si="53"/>
        <v/>
      </c>
      <c r="AB143" s="16">
        <f t="shared" si="38"/>
        <v>0</v>
      </c>
      <c r="AC143" s="16">
        <f t="shared" si="54"/>
        <v>0</v>
      </c>
      <c r="AD143" s="16">
        <f t="shared" si="55"/>
        <v>1</v>
      </c>
      <c r="AE143" s="16">
        <f t="shared" si="39"/>
        <v>1</v>
      </c>
      <c r="AF143" s="16">
        <f t="shared" si="40"/>
        <v>1</v>
      </c>
      <c r="AG143" s="16">
        <f t="shared" si="56"/>
        <v>1</v>
      </c>
      <c r="AH143" s="16">
        <f t="shared" si="41"/>
        <v>1</v>
      </c>
      <c r="AI143" s="16">
        <f t="shared" si="57"/>
        <v>1</v>
      </c>
      <c r="AJ143" s="16">
        <f t="shared" si="58"/>
        <v>1</v>
      </c>
      <c r="AK143" s="16">
        <f t="shared" si="59"/>
        <v>1</v>
      </c>
      <c r="AL143" s="16">
        <f t="shared" si="42"/>
        <v>1</v>
      </c>
      <c r="AM143" s="16">
        <f t="shared" si="43"/>
        <v>1</v>
      </c>
      <c r="AN143" s="16">
        <f t="shared" si="44"/>
        <v>1</v>
      </c>
      <c r="AO143" s="16">
        <f t="shared" si="45"/>
        <v>1</v>
      </c>
      <c r="AP143" s="16">
        <f t="shared" si="46"/>
        <v>1</v>
      </c>
      <c r="AQ143" s="16">
        <f t="shared" si="47"/>
        <v>1</v>
      </c>
      <c r="AR143" s="16">
        <f t="shared" si="48"/>
        <v>1</v>
      </c>
      <c r="AS143" s="16">
        <f t="shared" si="49"/>
        <v>1</v>
      </c>
      <c r="AT143" s="16">
        <f t="shared" si="60"/>
        <v>1</v>
      </c>
      <c r="AU143" s="16">
        <f t="shared" si="61"/>
        <v>1</v>
      </c>
      <c r="AV143" s="16">
        <f t="shared" si="62"/>
        <v>1</v>
      </c>
      <c r="AW143" s="16"/>
      <c r="AX143" s="16">
        <f t="array" ref="AX143">SUM(IF(ISERROR(AD143:AT143),1))</f>
        <v>0</v>
      </c>
      <c r="AY143" s="16" t="str">
        <f t="shared" si="50"/>
        <v/>
      </c>
      <c r="AZ143" s="16"/>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row>
    <row r="144" spans="2:79" ht="45" customHeight="1" x14ac:dyDescent="0.25">
      <c r="B144" s="75"/>
      <c r="C144" s="75"/>
      <c r="D144" s="75"/>
      <c r="E144" s="75"/>
      <c r="F144" s="156"/>
      <c r="G144" s="156"/>
      <c r="H144" s="156"/>
      <c r="I144" s="156"/>
      <c r="J144" s="282" t="str">
        <f>IFERROR(VLOOKUP($E144&amp;$F144,units!$A:$D,4,0),"")</f>
        <v/>
      </c>
      <c r="K144" s="75"/>
      <c r="L144" s="156"/>
      <c r="M144" s="75"/>
      <c r="N144" s="161"/>
      <c r="O144" s="162" t="str">
        <f t="shared" si="36"/>
        <v/>
      </c>
      <c r="P144" s="75"/>
      <c r="Q144" s="75"/>
      <c r="R144" s="75"/>
      <c r="S144" s="153"/>
      <c r="T144" s="153"/>
      <c r="U144" s="240"/>
      <c r="X144" s="16" t="e">
        <f t="shared" si="51"/>
        <v>#N/A</v>
      </c>
      <c r="Y144" s="16">
        <f t="shared" ca="1" si="52"/>
        <v>0</v>
      </c>
      <c r="Z144" s="16" t="str">
        <f t="shared" si="37"/>
        <v/>
      </c>
      <c r="AA144" s="16" t="str">
        <f t="shared" si="53"/>
        <v/>
      </c>
      <c r="AB144" s="16">
        <f t="shared" si="38"/>
        <v>0</v>
      </c>
      <c r="AC144" s="16">
        <f t="shared" si="54"/>
        <v>0</v>
      </c>
      <c r="AD144" s="16">
        <f t="shared" si="55"/>
        <v>1</v>
      </c>
      <c r="AE144" s="16">
        <f t="shared" si="39"/>
        <v>1</v>
      </c>
      <c r="AF144" s="16">
        <f t="shared" si="40"/>
        <v>1</v>
      </c>
      <c r="AG144" s="16">
        <f t="shared" si="56"/>
        <v>1</v>
      </c>
      <c r="AH144" s="16">
        <f t="shared" si="41"/>
        <v>1</v>
      </c>
      <c r="AI144" s="16">
        <f t="shared" si="57"/>
        <v>1</v>
      </c>
      <c r="AJ144" s="16">
        <f t="shared" si="58"/>
        <v>1</v>
      </c>
      <c r="AK144" s="16">
        <f t="shared" si="59"/>
        <v>1</v>
      </c>
      <c r="AL144" s="16">
        <f t="shared" si="42"/>
        <v>1</v>
      </c>
      <c r="AM144" s="16">
        <f t="shared" si="43"/>
        <v>1</v>
      </c>
      <c r="AN144" s="16">
        <f t="shared" si="44"/>
        <v>1</v>
      </c>
      <c r="AO144" s="16">
        <f t="shared" si="45"/>
        <v>1</v>
      </c>
      <c r="AP144" s="16">
        <f t="shared" si="46"/>
        <v>1</v>
      </c>
      <c r="AQ144" s="16">
        <f t="shared" si="47"/>
        <v>1</v>
      </c>
      <c r="AR144" s="16">
        <f t="shared" si="48"/>
        <v>1</v>
      </c>
      <c r="AS144" s="16">
        <f t="shared" si="49"/>
        <v>1</v>
      </c>
      <c r="AT144" s="16">
        <f t="shared" si="60"/>
        <v>1</v>
      </c>
      <c r="AU144" s="16">
        <f t="shared" si="61"/>
        <v>1</v>
      </c>
      <c r="AV144" s="16">
        <f t="shared" si="62"/>
        <v>1</v>
      </c>
      <c r="AW144" s="16"/>
      <c r="AX144" s="16">
        <f t="array" ref="AX144">SUM(IF(ISERROR(AD144:AT144),1))</f>
        <v>0</v>
      </c>
      <c r="AY144" s="16" t="str">
        <f t="shared" si="50"/>
        <v/>
      </c>
      <c r="AZ144" s="16"/>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row>
    <row r="145" spans="2:79" ht="45" customHeight="1" x14ac:dyDescent="0.25">
      <c r="B145" s="75"/>
      <c r="C145" s="75"/>
      <c r="D145" s="75"/>
      <c r="E145" s="75"/>
      <c r="F145" s="156"/>
      <c r="G145" s="156"/>
      <c r="H145" s="156"/>
      <c r="I145" s="156"/>
      <c r="J145" s="282" t="str">
        <f>IFERROR(VLOOKUP($E145&amp;$F145,units!$A:$D,4,0),"")</f>
        <v/>
      </c>
      <c r="K145" s="75"/>
      <c r="L145" s="156"/>
      <c r="M145" s="75"/>
      <c r="N145" s="161"/>
      <c r="O145" s="162" t="str">
        <f t="shared" si="36"/>
        <v/>
      </c>
      <c r="P145" s="75"/>
      <c r="Q145" s="75"/>
      <c r="R145" s="75"/>
      <c r="S145" s="153"/>
      <c r="T145" s="153"/>
      <c r="U145" s="240"/>
      <c r="X145" s="16" t="e">
        <f t="shared" si="51"/>
        <v>#N/A</v>
      </c>
      <c r="Y145" s="16">
        <f t="shared" ca="1" si="52"/>
        <v>0</v>
      </c>
      <c r="Z145" s="16" t="str">
        <f t="shared" si="37"/>
        <v/>
      </c>
      <c r="AA145" s="16" t="str">
        <f t="shared" si="53"/>
        <v/>
      </c>
      <c r="AB145" s="16">
        <f t="shared" si="38"/>
        <v>0</v>
      </c>
      <c r="AC145" s="16">
        <f t="shared" si="54"/>
        <v>0</v>
      </c>
      <c r="AD145" s="16">
        <f t="shared" si="55"/>
        <v>1</v>
      </c>
      <c r="AE145" s="16">
        <f t="shared" si="39"/>
        <v>1</v>
      </c>
      <c r="AF145" s="16">
        <f t="shared" si="40"/>
        <v>1</v>
      </c>
      <c r="AG145" s="16">
        <f t="shared" si="56"/>
        <v>1</v>
      </c>
      <c r="AH145" s="16">
        <f t="shared" si="41"/>
        <v>1</v>
      </c>
      <c r="AI145" s="16">
        <f t="shared" si="57"/>
        <v>1</v>
      </c>
      <c r="AJ145" s="16">
        <f t="shared" si="58"/>
        <v>1</v>
      </c>
      <c r="AK145" s="16">
        <f t="shared" si="59"/>
        <v>1</v>
      </c>
      <c r="AL145" s="16">
        <f t="shared" si="42"/>
        <v>1</v>
      </c>
      <c r="AM145" s="16">
        <f t="shared" si="43"/>
        <v>1</v>
      </c>
      <c r="AN145" s="16">
        <f t="shared" si="44"/>
        <v>1</v>
      </c>
      <c r="AO145" s="16">
        <f t="shared" si="45"/>
        <v>1</v>
      </c>
      <c r="AP145" s="16">
        <f t="shared" si="46"/>
        <v>1</v>
      </c>
      <c r="AQ145" s="16">
        <f t="shared" si="47"/>
        <v>1</v>
      </c>
      <c r="AR145" s="16">
        <f t="shared" si="48"/>
        <v>1</v>
      </c>
      <c r="AS145" s="16">
        <f t="shared" si="49"/>
        <v>1</v>
      </c>
      <c r="AT145" s="16">
        <f t="shared" si="60"/>
        <v>1</v>
      </c>
      <c r="AU145" s="16">
        <f t="shared" si="61"/>
        <v>1</v>
      </c>
      <c r="AV145" s="16">
        <f t="shared" si="62"/>
        <v>1</v>
      </c>
      <c r="AW145" s="16"/>
      <c r="AX145" s="16">
        <f t="array" ref="AX145">SUM(IF(ISERROR(AD145:AT145),1))</f>
        <v>0</v>
      </c>
      <c r="AY145" s="16" t="str">
        <f t="shared" si="50"/>
        <v/>
      </c>
      <c r="AZ145" s="16"/>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row>
    <row r="146" spans="2:79" ht="45" customHeight="1" x14ac:dyDescent="0.25">
      <c r="B146" s="75"/>
      <c r="C146" s="75"/>
      <c r="D146" s="75"/>
      <c r="E146" s="75"/>
      <c r="F146" s="156"/>
      <c r="G146" s="156"/>
      <c r="H146" s="156"/>
      <c r="I146" s="156"/>
      <c r="J146" s="282" t="str">
        <f>IFERROR(VLOOKUP($E146&amp;$F146,units!$A:$D,4,0),"")</f>
        <v/>
      </c>
      <c r="K146" s="75"/>
      <c r="L146" s="156"/>
      <c r="M146" s="75"/>
      <c r="N146" s="161"/>
      <c r="O146" s="162" t="str">
        <f t="shared" si="36"/>
        <v/>
      </c>
      <c r="P146" s="75"/>
      <c r="Q146" s="75"/>
      <c r="R146" s="75"/>
      <c r="S146" s="153"/>
      <c r="T146" s="153"/>
      <c r="U146" s="240"/>
      <c r="X146" s="16" t="e">
        <f t="shared" si="51"/>
        <v>#N/A</v>
      </c>
      <c r="Y146" s="16">
        <f t="shared" ca="1" si="52"/>
        <v>0</v>
      </c>
      <c r="Z146" s="16" t="str">
        <f t="shared" si="37"/>
        <v/>
      </c>
      <c r="AA146" s="16" t="str">
        <f t="shared" si="53"/>
        <v/>
      </c>
      <c r="AB146" s="16">
        <f t="shared" si="38"/>
        <v>0</v>
      </c>
      <c r="AC146" s="16">
        <f t="shared" si="54"/>
        <v>0</v>
      </c>
      <c r="AD146" s="16">
        <f t="shared" si="55"/>
        <v>1</v>
      </c>
      <c r="AE146" s="16">
        <f t="shared" si="39"/>
        <v>1</v>
      </c>
      <c r="AF146" s="16">
        <f t="shared" si="40"/>
        <v>1</v>
      </c>
      <c r="AG146" s="16">
        <f t="shared" si="56"/>
        <v>1</v>
      </c>
      <c r="AH146" s="16">
        <f t="shared" si="41"/>
        <v>1</v>
      </c>
      <c r="AI146" s="16">
        <f t="shared" si="57"/>
        <v>1</v>
      </c>
      <c r="AJ146" s="16">
        <f t="shared" si="58"/>
        <v>1</v>
      </c>
      <c r="AK146" s="16">
        <f t="shared" si="59"/>
        <v>1</v>
      </c>
      <c r="AL146" s="16">
        <f t="shared" si="42"/>
        <v>1</v>
      </c>
      <c r="AM146" s="16">
        <f t="shared" si="43"/>
        <v>1</v>
      </c>
      <c r="AN146" s="16">
        <f t="shared" si="44"/>
        <v>1</v>
      </c>
      <c r="AO146" s="16">
        <f t="shared" si="45"/>
        <v>1</v>
      </c>
      <c r="AP146" s="16">
        <f t="shared" si="46"/>
        <v>1</v>
      </c>
      <c r="AQ146" s="16">
        <f t="shared" si="47"/>
        <v>1</v>
      </c>
      <c r="AR146" s="16">
        <f t="shared" si="48"/>
        <v>1</v>
      </c>
      <c r="AS146" s="16">
        <f t="shared" si="49"/>
        <v>1</v>
      </c>
      <c r="AT146" s="16">
        <f t="shared" si="60"/>
        <v>1</v>
      </c>
      <c r="AU146" s="16">
        <f t="shared" si="61"/>
        <v>1</v>
      </c>
      <c r="AV146" s="16">
        <f t="shared" si="62"/>
        <v>1</v>
      </c>
      <c r="AW146" s="16"/>
      <c r="AX146" s="16">
        <f t="array" ref="AX146">SUM(IF(ISERROR(AD146:AT146),1))</f>
        <v>0</v>
      </c>
      <c r="AY146" s="16" t="str">
        <f t="shared" si="50"/>
        <v/>
      </c>
      <c r="AZ146" s="16"/>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row>
    <row r="147" spans="2:79" ht="45" customHeight="1" x14ac:dyDescent="0.25">
      <c r="B147" s="75"/>
      <c r="C147" s="75"/>
      <c r="D147" s="75"/>
      <c r="E147" s="75"/>
      <c r="F147" s="156"/>
      <c r="G147" s="156"/>
      <c r="H147" s="156"/>
      <c r="I147" s="156"/>
      <c r="J147" s="282" t="str">
        <f>IFERROR(VLOOKUP($E147&amp;$F147,units!$A:$D,4,0),"")</f>
        <v/>
      </c>
      <c r="K147" s="75"/>
      <c r="L147" s="156"/>
      <c r="M147" s="75"/>
      <c r="N147" s="161"/>
      <c r="O147" s="162" t="str">
        <f t="shared" si="36"/>
        <v/>
      </c>
      <c r="P147" s="75"/>
      <c r="Q147" s="75"/>
      <c r="R147" s="75"/>
      <c r="S147" s="153"/>
      <c r="T147" s="153"/>
      <c r="U147" s="240"/>
      <c r="X147" s="16" t="e">
        <f t="shared" si="51"/>
        <v>#N/A</v>
      </c>
      <c r="Y147" s="16">
        <f t="shared" ca="1" si="52"/>
        <v>0</v>
      </c>
      <c r="Z147" s="16" t="str">
        <f t="shared" si="37"/>
        <v/>
      </c>
      <c r="AA147" s="16" t="str">
        <f t="shared" si="53"/>
        <v/>
      </c>
      <c r="AB147" s="16">
        <f t="shared" si="38"/>
        <v>0</v>
      </c>
      <c r="AC147" s="16">
        <f t="shared" si="54"/>
        <v>0</v>
      </c>
      <c r="AD147" s="16">
        <f t="shared" si="55"/>
        <v>1</v>
      </c>
      <c r="AE147" s="16">
        <f t="shared" si="39"/>
        <v>1</v>
      </c>
      <c r="AF147" s="16">
        <f t="shared" si="40"/>
        <v>1</v>
      </c>
      <c r="AG147" s="16">
        <f t="shared" si="56"/>
        <v>1</v>
      </c>
      <c r="AH147" s="16">
        <f t="shared" si="41"/>
        <v>1</v>
      </c>
      <c r="AI147" s="16">
        <f t="shared" si="57"/>
        <v>1</v>
      </c>
      <c r="AJ147" s="16">
        <f t="shared" si="58"/>
        <v>1</v>
      </c>
      <c r="AK147" s="16">
        <f t="shared" si="59"/>
        <v>1</v>
      </c>
      <c r="AL147" s="16">
        <f t="shared" si="42"/>
        <v>1</v>
      </c>
      <c r="AM147" s="16">
        <f t="shared" si="43"/>
        <v>1</v>
      </c>
      <c r="AN147" s="16">
        <f t="shared" si="44"/>
        <v>1</v>
      </c>
      <c r="AO147" s="16">
        <f t="shared" si="45"/>
        <v>1</v>
      </c>
      <c r="AP147" s="16">
        <f t="shared" si="46"/>
        <v>1</v>
      </c>
      <c r="AQ147" s="16">
        <f t="shared" si="47"/>
        <v>1</v>
      </c>
      <c r="AR147" s="16">
        <f t="shared" si="48"/>
        <v>1</v>
      </c>
      <c r="AS147" s="16">
        <f t="shared" si="49"/>
        <v>1</v>
      </c>
      <c r="AT147" s="16">
        <f t="shared" si="60"/>
        <v>1</v>
      </c>
      <c r="AU147" s="16">
        <f t="shared" si="61"/>
        <v>1</v>
      </c>
      <c r="AV147" s="16">
        <f t="shared" si="62"/>
        <v>1</v>
      </c>
      <c r="AW147" s="16"/>
      <c r="AX147" s="16">
        <f t="array" ref="AX147">SUM(IF(ISERROR(AD147:AT147),1))</f>
        <v>0</v>
      </c>
      <c r="AY147" s="16" t="str">
        <f t="shared" si="50"/>
        <v/>
      </c>
      <c r="AZ147" s="16"/>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row>
    <row r="148" spans="2:79" ht="45" customHeight="1" x14ac:dyDescent="0.25">
      <c r="B148" s="75"/>
      <c r="C148" s="75"/>
      <c r="D148" s="75"/>
      <c r="E148" s="75"/>
      <c r="F148" s="156"/>
      <c r="G148" s="156"/>
      <c r="H148" s="156"/>
      <c r="I148" s="156"/>
      <c r="J148" s="282" t="str">
        <f>IFERROR(VLOOKUP($E148&amp;$F148,units!$A:$D,4,0),"")</f>
        <v/>
      </c>
      <c r="K148" s="75"/>
      <c r="L148" s="156"/>
      <c r="M148" s="75"/>
      <c r="N148" s="161"/>
      <c r="O148" s="162" t="str">
        <f t="shared" si="36"/>
        <v/>
      </c>
      <c r="P148" s="75"/>
      <c r="Q148" s="75"/>
      <c r="R148" s="75"/>
      <c r="S148" s="153"/>
      <c r="T148" s="153"/>
      <c r="U148" s="240"/>
      <c r="X148" s="16" t="e">
        <f t="shared" si="51"/>
        <v>#N/A</v>
      </c>
      <c r="Y148" s="16">
        <f t="shared" ca="1" si="52"/>
        <v>0</v>
      </c>
      <c r="Z148" s="16" t="str">
        <f t="shared" si="37"/>
        <v/>
      </c>
      <c r="AA148" s="16" t="str">
        <f t="shared" si="53"/>
        <v/>
      </c>
      <c r="AB148" s="16">
        <f t="shared" si="38"/>
        <v>0</v>
      </c>
      <c r="AC148" s="16">
        <f t="shared" si="54"/>
        <v>0</v>
      </c>
      <c r="AD148" s="16">
        <f t="shared" si="55"/>
        <v>1</v>
      </c>
      <c r="AE148" s="16">
        <f t="shared" si="39"/>
        <v>1</v>
      </c>
      <c r="AF148" s="16">
        <f t="shared" si="40"/>
        <v>1</v>
      </c>
      <c r="AG148" s="16">
        <f t="shared" si="56"/>
        <v>1</v>
      </c>
      <c r="AH148" s="16">
        <f t="shared" si="41"/>
        <v>1</v>
      </c>
      <c r="AI148" s="16">
        <f t="shared" si="57"/>
        <v>1</v>
      </c>
      <c r="AJ148" s="16">
        <f t="shared" si="58"/>
        <v>1</v>
      </c>
      <c r="AK148" s="16">
        <f t="shared" si="59"/>
        <v>1</v>
      </c>
      <c r="AL148" s="16">
        <f t="shared" si="42"/>
        <v>1</v>
      </c>
      <c r="AM148" s="16">
        <f t="shared" si="43"/>
        <v>1</v>
      </c>
      <c r="AN148" s="16">
        <f t="shared" si="44"/>
        <v>1</v>
      </c>
      <c r="AO148" s="16">
        <f t="shared" si="45"/>
        <v>1</v>
      </c>
      <c r="AP148" s="16">
        <f t="shared" si="46"/>
        <v>1</v>
      </c>
      <c r="AQ148" s="16">
        <f t="shared" si="47"/>
        <v>1</v>
      </c>
      <c r="AR148" s="16">
        <f t="shared" si="48"/>
        <v>1</v>
      </c>
      <c r="AS148" s="16">
        <f t="shared" si="49"/>
        <v>1</v>
      </c>
      <c r="AT148" s="16">
        <f t="shared" si="60"/>
        <v>1</v>
      </c>
      <c r="AU148" s="16">
        <f t="shared" si="61"/>
        <v>1</v>
      </c>
      <c r="AV148" s="16">
        <f t="shared" si="62"/>
        <v>1</v>
      </c>
      <c r="AW148" s="16"/>
      <c r="AX148" s="16">
        <f t="array" ref="AX148">SUM(IF(ISERROR(AD148:AT148),1))</f>
        <v>0</v>
      </c>
      <c r="AY148" s="16" t="str">
        <f t="shared" si="50"/>
        <v/>
      </c>
      <c r="AZ148" s="16"/>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row>
    <row r="149" spans="2:79" ht="45" customHeight="1" x14ac:dyDescent="0.25">
      <c r="B149" s="75"/>
      <c r="C149" s="75"/>
      <c r="D149" s="75"/>
      <c r="E149" s="75"/>
      <c r="F149" s="156"/>
      <c r="G149" s="156"/>
      <c r="H149" s="156"/>
      <c r="I149" s="156"/>
      <c r="J149" s="282" t="str">
        <f>IFERROR(VLOOKUP($E149&amp;$F149,units!$A:$D,4,0),"")</f>
        <v/>
      </c>
      <c r="K149" s="75"/>
      <c r="L149" s="156"/>
      <c r="M149" s="75"/>
      <c r="N149" s="161"/>
      <c r="O149" s="162" t="str">
        <f t="shared" si="36"/>
        <v/>
      </c>
      <c r="P149" s="75"/>
      <c r="Q149" s="75"/>
      <c r="R149" s="75"/>
      <c r="S149" s="153"/>
      <c r="T149" s="153"/>
      <c r="U149" s="240"/>
      <c r="X149" s="16" t="e">
        <f t="shared" si="51"/>
        <v>#N/A</v>
      </c>
      <c r="Y149" s="16">
        <f t="shared" ca="1" si="52"/>
        <v>0</v>
      </c>
      <c r="Z149" s="16" t="str">
        <f t="shared" si="37"/>
        <v/>
      </c>
      <c r="AA149" s="16" t="str">
        <f t="shared" si="53"/>
        <v/>
      </c>
      <c r="AB149" s="16">
        <f t="shared" si="38"/>
        <v>0</v>
      </c>
      <c r="AC149" s="16">
        <f t="shared" si="54"/>
        <v>0</v>
      </c>
      <c r="AD149" s="16">
        <f t="shared" si="55"/>
        <v>1</v>
      </c>
      <c r="AE149" s="16">
        <f t="shared" si="39"/>
        <v>1</v>
      </c>
      <c r="AF149" s="16">
        <f t="shared" si="40"/>
        <v>1</v>
      </c>
      <c r="AG149" s="16">
        <f t="shared" si="56"/>
        <v>1</v>
      </c>
      <c r="AH149" s="16">
        <f t="shared" si="41"/>
        <v>1</v>
      </c>
      <c r="AI149" s="16">
        <f t="shared" si="57"/>
        <v>1</v>
      </c>
      <c r="AJ149" s="16">
        <f t="shared" si="58"/>
        <v>1</v>
      </c>
      <c r="AK149" s="16">
        <f t="shared" si="59"/>
        <v>1</v>
      </c>
      <c r="AL149" s="16">
        <f t="shared" si="42"/>
        <v>1</v>
      </c>
      <c r="AM149" s="16">
        <f t="shared" si="43"/>
        <v>1</v>
      </c>
      <c r="AN149" s="16">
        <f t="shared" si="44"/>
        <v>1</v>
      </c>
      <c r="AO149" s="16">
        <f t="shared" si="45"/>
        <v>1</v>
      </c>
      <c r="AP149" s="16">
        <f t="shared" si="46"/>
        <v>1</v>
      </c>
      <c r="AQ149" s="16">
        <f t="shared" si="47"/>
        <v>1</v>
      </c>
      <c r="AR149" s="16">
        <f t="shared" si="48"/>
        <v>1</v>
      </c>
      <c r="AS149" s="16">
        <f t="shared" si="49"/>
        <v>1</v>
      </c>
      <c r="AT149" s="16">
        <f t="shared" si="60"/>
        <v>1</v>
      </c>
      <c r="AU149" s="16">
        <f t="shared" si="61"/>
        <v>1</v>
      </c>
      <c r="AV149" s="16">
        <f t="shared" si="62"/>
        <v>1</v>
      </c>
      <c r="AW149" s="16"/>
      <c r="AX149" s="16">
        <f t="array" ref="AX149">SUM(IF(ISERROR(AD149:AT149),1))</f>
        <v>0</v>
      </c>
      <c r="AY149" s="16" t="str">
        <f t="shared" si="50"/>
        <v/>
      </c>
      <c r="AZ149" s="16"/>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row>
    <row r="150" spans="2:79" ht="45" customHeight="1" x14ac:dyDescent="0.25">
      <c r="B150" s="75"/>
      <c r="C150" s="75"/>
      <c r="D150" s="75"/>
      <c r="E150" s="75"/>
      <c r="F150" s="156"/>
      <c r="G150" s="156"/>
      <c r="H150" s="156"/>
      <c r="I150" s="156"/>
      <c r="J150" s="282" t="str">
        <f>IFERROR(VLOOKUP($E150&amp;$F150,units!$A:$D,4,0),"")</f>
        <v/>
      </c>
      <c r="K150" s="75"/>
      <c r="L150" s="156"/>
      <c r="M150" s="75"/>
      <c r="N150" s="161"/>
      <c r="O150" s="162" t="str">
        <f t="shared" si="36"/>
        <v/>
      </c>
      <c r="P150" s="75"/>
      <c r="Q150" s="75"/>
      <c r="R150" s="75"/>
      <c r="S150" s="153"/>
      <c r="T150" s="153"/>
      <c r="U150" s="240"/>
      <c r="X150" s="16" t="e">
        <f t="shared" si="51"/>
        <v>#N/A</v>
      </c>
      <c r="Y150" s="16">
        <f t="shared" ca="1" si="52"/>
        <v>0</v>
      </c>
      <c r="Z150" s="16" t="str">
        <f t="shared" si="37"/>
        <v/>
      </c>
      <c r="AA150" s="16" t="str">
        <f t="shared" si="53"/>
        <v/>
      </c>
      <c r="AB150" s="16">
        <f t="shared" si="38"/>
        <v>0</v>
      </c>
      <c r="AC150" s="16">
        <f t="shared" si="54"/>
        <v>0</v>
      </c>
      <c r="AD150" s="16">
        <f t="shared" si="55"/>
        <v>1</v>
      </c>
      <c r="AE150" s="16">
        <f t="shared" si="39"/>
        <v>1</v>
      </c>
      <c r="AF150" s="16">
        <f t="shared" si="40"/>
        <v>1</v>
      </c>
      <c r="AG150" s="16">
        <f t="shared" si="56"/>
        <v>1</v>
      </c>
      <c r="AH150" s="16">
        <f t="shared" si="41"/>
        <v>1</v>
      </c>
      <c r="AI150" s="16">
        <f t="shared" si="57"/>
        <v>1</v>
      </c>
      <c r="AJ150" s="16">
        <f t="shared" si="58"/>
        <v>1</v>
      </c>
      <c r="AK150" s="16">
        <f t="shared" si="59"/>
        <v>1</v>
      </c>
      <c r="AL150" s="16">
        <f t="shared" si="42"/>
        <v>1</v>
      </c>
      <c r="AM150" s="16">
        <f t="shared" si="43"/>
        <v>1</v>
      </c>
      <c r="AN150" s="16">
        <f t="shared" si="44"/>
        <v>1</v>
      </c>
      <c r="AO150" s="16">
        <f t="shared" si="45"/>
        <v>1</v>
      </c>
      <c r="AP150" s="16">
        <f t="shared" si="46"/>
        <v>1</v>
      </c>
      <c r="AQ150" s="16">
        <f t="shared" si="47"/>
        <v>1</v>
      </c>
      <c r="AR150" s="16">
        <f t="shared" si="48"/>
        <v>1</v>
      </c>
      <c r="AS150" s="16">
        <f t="shared" si="49"/>
        <v>1</v>
      </c>
      <c r="AT150" s="16">
        <f t="shared" si="60"/>
        <v>1</v>
      </c>
      <c r="AU150" s="16">
        <f t="shared" si="61"/>
        <v>1</v>
      </c>
      <c r="AV150" s="16">
        <f t="shared" si="62"/>
        <v>1</v>
      </c>
      <c r="AW150" s="16"/>
      <c r="AX150" s="16">
        <f t="array" ref="AX150">SUM(IF(ISERROR(AD150:AT150),1))</f>
        <v>0</v>
      </c>
      <c r="AY150" s="16" t="str">
        <f t="shared" si="50"/>
        <v/>
      </c>
      <c r="AZ150" s="16"/>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row>
    <row r="151" spans="2:79" ht="45" customHeight="1" x14ac:dyDescent="0.25">
      <c r="B151" s="75"/>
      <c r="C151" s="75"/>
      <c r="D151" s="75"/>
      <c r="E151" s="75"/>
      <c r="F151" s="156"/>
      <c r="G151" s="156"/>
      <c r="H151" s="156"/>
      <c r="I151" s="156"/>
      <c r="J151" s="282" t="str">
        <f>IFERROR(VLOOKUP($E151&amp;$F151,units!$A:$D,4,0),"")</f>
        <v/>
      </c>
      <c r="K151" s="75"/>
      <c r="L151" s="156"/>
      <c r="M151" s="75"/>
      <c r="N151" s="161"/>
      <c r="O151" s="162" t="str">
        <f t="shared" si="36"/>
        <v/>
      </c>
      <c r="P151" s="75"/>
      <c r="Q151" s="75"/>
      <c r="R151" s="75"/>
      <c r="S151" s="153"/>
      <c r="T151" s="153"/>
      <c r="U151" s="240"/>
      <c r="X151" s="16" t="e">
        <f t="shared" si="51"/>
        <v>#N/A</v>
      </c>
      <c r="Y151" s="16">
        <f t="shared" ca="1" si="52"/>
        <v>0</v>
      </c>
      <c r="Z151" s="16" t="str">
        <f t="shared" si="37"/>
        <v/>
      </c>
      <c r="AA151" s="16" t="str">
        <f t="shared" si="53"/>
        <v/>
      </c>
      <c r="AB151" s="16">
        <f t="shared" si="38"/>
        <v>0</v>
      </c>
      <c r="AC151" s="16">
        <f t="shared" si="54"/>
        <v>0</v>
      </c>
      <c r="AD151" s="16">
        <f t="shared" si="55"/>
        <v>1</v>
      </c>
      <c r="AE151" s="16">
        <f t="shared" si="39"/>
        <v>1</v>
      </c>
      <c r="AF151" s="16">
        <f t="shared" si="40"/>
        <v>1</v>
      </c>
      <c r="AG151" s="16">
        <f t="shared" si="56"/>
        <v>1</v>
      </c>
      <c r="AH151" s="16">
        <f t="shared" si="41"/>
        <v>1</v>
      </c>
      <c r="AI151" s="16">
        <f t="shared" si="57"/>
        <v>1</v>
      </c>
      <c r="AJ151" s="16">
        <f t="shared" si="58"/>
        <v>1</v>
      </c>
      <c r="AK151" s="16">
        <f t="shared" si="59"/>
        <v>1</v>
      </c>
      <c r="AL151" s="16">
        <f t="shared" si="42"/>
        <v>1</v>
      </c>
      <c r="AM151" s="16">
        <f t="shared" si="43"/>
        <v>1</v>
      </c>
      <c r="AN151" s="16">
        <f t="shared" si="44"/>
        <v>1</v>
      </c>
      <c r="AO151" s="16">
        <f t="shared" si="45"/>
        <v>1</v>
      </c>
      <c r="AP151" s="16">
        <f t="shared" si="46"/>
        <v>1</v>
      </c>
      <c r="AQ151" s="16">
        <f t="shared" si="47"/>
        <v>1</v>
      </c>
      <c r="AR151" s="16">
        <f t="shared" si="48"/>
        <v>1</v>
      </c>
      <c r="AS151" s="16">
        <f t="shared" si="49"/>
        <v>1</v>
      </c>
      <c r="AT151" s="16">
        <f t="shared" si="60"/>
        <v>1</v>
      </c>
      <c r="AU151" s="16">
        <f t="shared" si="61"/>
        <v>1</v>
      </c>
      <c r="AV151" s="16">
        <f t="shared" si="62"/>
        <v>1</v>
      </c>
      <c r="AW151" s="16"/>
      <c r="AX151" s="16">
        <f t="array" ref="AX151">SUM(IF(ISERROR(AD151:AT151),1))</f>
        <v>0</v>
      </c>
      <c r="AY151" s="16" t="str">
        <f t="shared" si="50"/>
        <v/>
      </c>
      <c r="AZ151" s="16"/>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row>
    <row r="152" spans="2:79" ht="45" customHeight="1" x14ac:dyDescent="0.25">
      <c r="B152" s="75"/>
      <c r="C152" s="75"/>
      <c r="D152" s="75"/>
      <c r="E152" s="75"/>
      <c r="F152" s="156"/>
      <c r="G152" s="156"/>
      <c r="H152" s="156"/>
      <c r="I152" s="156"/>
      <c r="J152" s="282" t="str">
        <f>IFERROR(VLOOKUP($E152&amp;$F152,units!$A:$D,4,0),"")</f>
        <v/>
      </c>
      <c r="K152" s="75"/>
      <c r="L152" s="156"/>
      <c r="M152" s="75"/>
      <c r="N152" s="161"/>
      <c r="O152" s="162" t="str">
        <f t="shared" si="36"/>
        <v/>
      </c>
      <c r="P152" s="75"/>
      <c r="Q152" s="75"/>
      <c r="R152" s="75"/>
      <c r="S152" s="153"/>
      <c r="T152" s="153"/>
      <c r="U152" s="240"/>
      <c r="X152" s="16" t="e">
        <f t="shared" si="51"/>
        <v>#N/A</v>
      </c>
      <c r="Y152" s="16">
        <f t="shared" ca="1" si="52"/>
        <v>0</v>
      </c>
      <c r="Z152" s="16" t="str">
        <f t="shared" si="37"/>
        <v/>
      </c>
      <c r="AA152" s="16" t="str">
        <f t="shared" si="53"/>
        <v/>
      </c>
      <c r="AB152" s="16">
        <f t="shared" si="38"/>
        <v>0</v>
      </c>
      <c r="AC152" s="16">
        <f t="shared" si="54"/>
        <v>0</v>
      </c>
      <c r="AD152" s="16">
        <f t="shared" si="55"/>
        <v>1</v>
      </c>
      <c r="AE152" s="16">
        <f t="shared" si="39"/>
        <v>1</v>
      </c>
      <c r="AF152" s="16">
        <f t="shared" si="40"/>
        <v>1</v>
      </c>
      <c r="AG152" s="16">
        <f t="shared" si="56"/>
        <v>1</v>
      </c>
      <c r="AH152" s="16">
        <f t="shared" si="41"/>
        <v>1</v>
      </c>
      <c r="AI152" s="16">
        <f t="shared" si="57"/>
        <v>1</v>
      </c>
      <c r="AJ152" s="16">
        <f t="shared" si="58"/>
        <v>1</v>
      </c>
      <c r="AK152" s="16">
        <f t="shared" si="59"/>
        <v>1</v>
      </c>
      <c r="AL152" s="16">
        <f t="shared" si="42"/>
        <v>1</v>
      </c>
      <c r="AM152" s="16">
        <f t="shared" si="43"/>
        <v>1</v>
      </c>
      <c r="AN152" s="16">
        <f t="shared" si="44"/>
        <v>1</v>
      </c>
      <c r="AO152" s="16">
        <f t="shared" si="45"/>
        <v>1</v>
      </c>
      <c r="AP152" s="16">
        <f t="shared" si="46"/>
        <v>1</v>
      </c>
      <c r="AQ152" s="16">
        <f t="shared" si="47"/>
        <v>1</v>
      </c>
      <c r="AR152" s="16">
        <f t="shared" si="48"/>
        <v>1</v>
      </c>
      <c r="AS152" s="16">
        <f t="shared" si="49"/>
        <v>1</v>
      </c>
      <c r="AT152" s="16">
        <f t="shared" si="60"/>
        <v>1</v>
      </c>
      <c r="AU152" s="16">
        <f t="shared" si="61"/>
        <v>1</v>
      </c>
      <c r="AV152" s="16">
        <f t="shared" si="62"/>
        <v>1</v>
      </c>
      <c r="AW152" s="16"/>
      <c r="AX152" s="16">
        <f t="array" ref="AX152">SUM(IF(ISERROR(AD152:AT152),1))</f>
        <v>0</v>
      </c>
      <c r="AY152" s="16" t="str">
        <f t="shared" si="50"/>
        <v/>
      </c>
      <c r="AZ152" s="16"/>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row>
    <row r="153" spans="2:79" ht="45" customHeight="1" x14ac:dyDescent="0.25">
      <c r="B153" s="75"/>
      <c r="C153" s="75"/>
      <c r="D153" s="75"/>
      <c r="E153" s="75"/>
      <c r="F153" s="156"/>
      <c r="G153" s="156"/>
      <c r="H153" s="156"/>
      <c r="I153" s="156"/>
      <c r="J153" s="282" t="str">
        <f>IFERROR(VLOOKUP($E153&amp;$F153,units!$A:$D,4,0),"")</f>
        <v/>
      </c>
      <c r="K153" s="75"/>
      <c r="L153" s="156"/>
      <c r="M153" s="75"/>
      <c r="N153" s="161"/>
      <c r="O153" s="162" t="str">
        <f t="shared" si="36"/>
        <v/>
      </c>
      <c r="P153" s="75"/>
      <c r="Q153" s="75"/>
      <c r="R153" s="75"/>
      <c r="S153" s="153"/>
      <c r="T153" s="153"/>
      <c r="U153" s="240"/>
      <c r="X153" s="16" t="e">
        <f t="shared" si="51"/>
        <v>#N/A</v>
      </c>
      <c r="Y153" s="16">
        <f t="shared" ca="1" si="52"/>
        <v>0</v>
      </c>
      <c r="Z153" s="16" t="str">
        <f t="shared" si="37"/>
        <v/>
      </c>
      <c r="AA153" s="16" t="str">
        <f t="shared" si="53"/>
        <v/>
      </c>
      <c r="AB153" s="16">
        <f t="shared" si="38"/>
        <v>0</v>
      </c>
      <c r="AC153" s="16">
        <f t="shared" si="54"/>
        <v>0</v>
      </c>
      <c r="AD153" s="16">
        <f t="shared" si="55"/>
        <v>1</v>
      </c>
      <c r="AE153" s="16">
        <f t="shared" si="39"/>
        <v>1</v>
      </c>
      <c r="AF153" s="16">
        <f t="shared" si="40"/>
        <v>1</v>
      </c>
      <c r="AG153" s="16">
        <f t="shared" si="56"/>
        <v>1</v>
      </c>
      <c r="AH153" s="16">
        <f t="shared" si="41"/>
        <v>1</v>
      </c>
      <c r="AI153" s="16">
        <f t="shared" si="57"/>
        <v>1</v>
      </c>
      <c r="AJ153" s="16">
        <f t="shared" si="58"/>
        <v>1</v>
      </c>
      <c r="AK153" s="16">
        <f t="shared" si="59"/>
        <v>1</v>
      </c>
      <c r="AL153" s="16">
        <f t="shared" si="42"/>
        <v>1</v>
      </c>
      <c r="AM153" s="16">
        <f t="shared" si="43"/>
        <v>1</v>
      </c>
      <c r="AN153" s="16">
        <f t="shared" si="44"/>
        <v>1</v>
      </c>
      <c r="AO153" s="16">
        <f t="shared" si="45"/>
        <v>1</v>
      </c>
      <c r="AP153" s="16">
        <f t="shared" si="46"/>
        <v>1</v>
      </c>
      <c r="AQ153" s="16">
        <f t="shared" si="47"/>
        <v>1</v>
      </c>
      <c r="AR153" s="16">
        <f t="shared" si="48"/>
        <v>1</v>
      </c>
      <c r="AS153" s="16">
        <f t="shared" si="49"/>
        <v>1</v>
      </c>
      <c r="AT153" s="16">
        <f t="shared" si="60"/>
        <v>1</v>
      </c>
      <c r="AU153" s="16">
        <f t="shared" si="61"/>
        <v>1</v>
      </c>
      <c r="AV153" s="16">
        <f t="shared" si="62"/>
        <v>1</v>
      </c>
      <c r="AW153" s="16"/>
      <c r="AX153" s="16">
        <f t="array" ref="AX153">SUM(IF(ISERROR(AD153:AT153),1))</f>
        <v>0</v>
      </c>
      <c r="AY153" s="16" t="str">
        <f t="shared" si="50"/>
        <v/>
      </c>
      <c r="AZ153" s="16"/>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row>
    <row r="154" spans="2:79" ht="45" customHeight="1" x14ac:dyDescent="0.25">
      <c r="B154" s="75"/>
      <c r="C154" s="75"/>
      <c r="D154" s="75"/>
      <c r="E154" s="75"/>
      <c r="F154" s="156"/>
      <c r="G154" s="156"/>
      <c r="H154" s="156"/>
      <c r="I154" s="156"/>
      <c r="J154" s="282" t="str">
        <f>IFERROR(VLOOKUP($E154&amp;$F154,units!$A:$D,4,0),"")</f>
        <v/>
      </c>
      <c r="K154" s="75"/>
      <c r="L154" s="156"/>
      <c r="M154" s="75"/>
      <c r="N154" s="161"/>
      <c r="O154" s="162" t="str">
        <f t="shared" si="36"/>
        <v/>
      </c>
      <c r="P154" s="75"/>
      <c r="Q154" s="75"/>
      <c r="R154" s="75"/>
      <c r="S154" s="153"/>
      <c r="T154" s="153"/>
      <c r="U154" s="240"/>
      <c r="X154" s="16" t="e">
        <f t="shared" si="51"/>
        <v>#N/A</v>
      </c>
      <c r="Y154" s="16">
        <f t="shared" ca="1" si="52"/>
        <v>0</v>
      </c>
      <c r="Z154" s="16" t="str">
        <f t="shared" si="37"/>
        <v/>
      </c>
      <c r="AA154" s="16" t="str">
        <f t="shared" si="53"/>
        <v/>
      </c>
      <c r="AB154" s="16">
        <f t="shared" si="38"/>
        <v>0</v>
      </c>
      <c r="AC154" s="16">
        <f t="shared" si="54"/>
        <v>0</v>
      </c>
      <c r="AD154" s="16">
        <f t="shared" si="55"/>
        <v>1</v>
      </c>
      <c r="AE154" s="16">
        <f t="shared" si="39"/>
        <v>1</v>
      </c>
      <c r="AF154" s="16">
        <f t="shared" si="40"/>
        <v>1</v>
      </c>
      <c r="AG154" s="16">
        <f t="shared" si="56"/>
        <v>1</v>
      </c>
      <c r="AH154" s="16">
        <f t="shared" si="41"/>
        <v>1</v>
      </c>
      <c r="AI154" s="16">
        <f t="shared" si="57"/>
        <v>1</v>
      </c>
      <c r="AJ154" s="16">
        <f t="shared" si="58"/>
        <v>1</v>
      </c>
      <c r="AK154" s="16">
        <f t="shared" si="59"/>
        <v>1</v>
      </c>
      <c r="AL154" s="16">
        <f t="shared" si="42"/>
        <v>1</v>
      </c>
      <c r="AM154" s="16">
        <f t="shared" si="43"/>
        <v>1</v>
      </c>
      <c r="AN154" s="16">
        <f t="shared" si="44"/>
        <v>1</v>
      </c>
      <c r="AO154" s="16">
        <f t="shared" si="45"/>
        <v>1</v>
      </c>
      <c r="AP154" s="16">
        <f t="shared" si="46"/>
        <v>1</v>
      </c>
      <c r="AQ154" s="16">
        <f t="shared" si="47"/>
        <v>1</v>
      </c>
      <c r="AR154" s="16">
        <f t="shared" si="48"/>
        <v>1</v>
      </c>
      <c r="AS154" s="16">
        <f t="shared" si="49"/>
        <v>1</v>
      </c>
      <c r="AT154" s="16">
        <f t="shared" si="60"/>
        <v>1</v>
      </c>
      <c r="AU154" s="16">
        <f t="shared" si="61"/>
        <v>1</v>
      </c>
      <c r="AV154" s="16">
        <f t="shared" si="62"/>
        <v>1</v>
      </c>
      <c r="AW154" s="16"/>
      <c r="AX154" s="16">
        <f t="array" ref="AX154">SUM(IF(ISERROR(AD154:AT154),1))</f>
        <v>0</v>
      </c>
      <c r="AY154" s="16" t="str">
        <f t="shared" si="50"/>
        <v/>
      </c>
      <c r="AZ154" s="16"/>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row>
    <row r="155" spans="2:79" ht="45" customHeight="1" x14ac:dyDescent="0.25">
      <c r="B155" s="75"/>
      <c r="C155" s="75"/>
      <c r="D155" s="75"/>
      <c r="E155" s="75"/>
      <c r="F155" s="156"/>
      <c r="G155" s="156"/>
      <c r="H155" s="156"/>
      <c r="I155" s="156"/>
      <c r="J155" s="282" t="str">
        <f>IFERROR(VLOOKUP($E155&amp;$F155,units!$A:$D,4,0),"")</f>
        <v/>
      </c>
      <c r="K155" s="75"/>
      <c r="L155" s="156"/>
      <c r="M155" s="75"/>
      <c r="N155" s="161"/>
      <c r="O155" s="162" t="str">
        <f t="shared" si="36"/>
        <v/>
      </c>
      <c r="P155" s="75"/>
      <c r="Q155" s="75"/>
      <c r="R155" s="75"/>
      <c r="S155" s="153"/>
      <c r="T155" s="153"/>
      <c r="U155" s="240"/>
      <c r="X155" s="16" t="e">
        <f t="shared" si="51"/>
        <v>#N/A</v>
      </c>
      <c r="Y155" s="16">
        <f t="shared" ca="1" si="52"/>
        <v>0</v>
      </c>
      <c r="Z155" s="16" t="str">
        <f t="shared" si="37"/>
        <v/>
      </c>
      <c r="AA155" s="16" t="str">
        <f t="shared" si="53"/>
        <v/>
      </c>
      <c r="AB155" s="16">
        <f t="shared" si="38"/>
        <v>0</v>
      </c>
      <c r="AC155" s="16">
        <f t="shared" si="54"/>
        <v>0</v>
      </c>
      <c r="AD155" s="16">
        <f t="shared" ref="AD155:AD186" si="63">IF(C155="",1,(IF(B155="",0,1)))</f>
        <v>1</v>
      </c>
      <c r="AE155" s="16">
        <f t="shared" si="39"/>
        <v>1</v>
      </c>
      <c r="AF155" s="16">
        <f t="shared" si="40"/>
        <v>1</v>
      </c>
      <c r="AG155" s="16">
        <f t="shared" si="56"/>
        <v>1</v>
      </c>
      <c r="AH155" s="16">
        <f t="shared" si="41"/>
        <v>1</v>
      </c>
      <c r="AI155" s="16">
        <f t="shared" si="57"/>
        <v>1</v>
      </c>
      <c r="AJ155" s="16">
        <f t="shared" si="58"/>
        <v>1</v>
      </c>
      <c r="AK155" s="16">
        <f t="shared" si="59"/>
        <v>1</v>
      </c>
      <c r="AL155" s="16">
        <f t="shared" si="42"/>
        <v>1</v>
      </c>
      <c r="AM155" s="16">
        <f t="shared" si="43"/>
        <v>1</v>
      </c>
      <c r="AN155" s="16">
        <f t="shared" si="44"/>
        <v>1</v>
      </c>
      <c r="AO155" s="16">
        <f t="shared" si="45"/>
        <v>1</v>
      </c>
      <c r="AP155" s="16">
        <f t="shared" si="46"/>
        <v>1</v>
      </c>
      <c r="AQ155" s="16">
        <f t="shared" si="47"/>
        <v>1</v>
      </c>
      <c r="AR155" s="16">
        <f t="shared" si="48"/>
        <v>1</v>
      </c>
      <c r="AS155" s="16">
        <f t="shared" si="49"/>
        <v>1</v>
      </c>
      <c r="AT155" s="16">
        <f t="shared" si="60"/>
        <v>1</v>
      </c>
      <c r="AU155" s="16">
        <f t="shared" si="61"/>
        <v>1</v>
      </c>
      <c r="AV155" s="16">
        <f t="shared" si="62"/>
        <v>1</v>
      </c>
      <c r="AW155" s="16"/>
      <c r="AX155" s="16">
        <f t="array" ref="AX155">SUM(IF(ISERROR(AD155:AT155),1))</f>
        <v>0</v>
      </c>
      <c r="AY155" s="16" t="str">
        <f t="shared" si="50"/>
        <v/>
      </c>
      <c r="AZ155" s="16"/>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row>
    <row r="156" spans="2:79" ht="45" customHeight="1" x14ac:dyDescent="0.25">
      <c r="B156" s="75"/>
      <c r="C156" s="75"/>
      <c r="D156" s="75"/>
      <c r="E156" s="75"/>
      <c r="F156" s="156"/>
      <c r="G156" s="156"/>
      <c r="H156" s="156"/>
      <c r="I156" s="156"/>
      <c r="J156" s="282" t="str">
        <f>IFERROR(VLOOKUP($E156&amp;$F156,units!$A:$D,4,0),"")</f>
        <v/>
      </c>
      <c r="K156" s="75"/>
      <c r="L156" s="156"/>
      <c r="M156" s="75"/>
      <c r="N156" s="161"/>
      <c r="O156" s="162" t="str">
        <f t="shared" si="36"/>
        <v/>
      </c>
      <c r="P156" s="75"/>
      <c r="Q156" s="75"/>
      <c r="R156" s="75"/>
      <c r="S156" s="153"/>
      <c r="T156" s="153"/>
      <c r="U156" s="240"/>
      <c r="X156" s="16" t="e">
        <f t="shared" si="51"/>
        <v>#N/A</v>
      </c>
      <c r="Y156" s="16">
        <f t="shared" ca="1" si="52"/>
        <v>0</v>
      </c>
      <c r="Z156" s="16" t="str">
        <f t="shared" si="37"/>
        <v/>
      </c>
      <c r="AA156" s="16" t="str">
        <f t="shared" si="53"/>
        <v/>
      </c>
      <c r="AB156" s="16">
        <f t="shared" si="38"/>
        <v>0</v>
      </c>
      <c r="AC156" s="16">
        <f t="shared" si="54"/>
        <v>0</v>
      </c>
      <c r="AD156" s="16">
        <f t="shared" si="63"/>
        <v>1</v>
      </c>
      <c r="AE156" s="16">
        <f t="shared" si="39"/>
        <v>1</v>
      </c>
      <c r="AF156" s="16">
        <f t="shared" si="40"/>
        <v>1</v>
      </c>
      <c r="AG156" s="16">
        <f t="shared" si="56"/>
        <v>1</v>
      </c>
      <c r="AH156" s="16">
        <f t="shared" si="41"/>
        <v>1</v>
      </c>
      <c r="AI156" s="16">
        <f t="shared" si="57"/>
        <v>1</v>
      </c>
      <c r="AJ156" s="16">
        <f t="shared" si="58"/>
        <v>1</v>
      </c>
      <c r="AK156" s="16">
        <f t="shared" si="59"/>
        <v>1</v>
      </c>
      <c r="AL156" s="16">
        <f t="shared" si="42"/>
        <v>1</v>
      </c>
      <c r="AM156" s="16">
        <f t="shared" si="43"/>
        <v>1</v>
      </c>
      <c r="AN156" s="16">
        <f t="shared" si="44"/>
        <v>1</v>
      </c>
      <c r="AO156" s="16">
        <f t="shared" si="45"/>
        <v>1</v>
      </c>
      <c r="AP156" s="16">
        <f t="shared" si="46"/>
        <v>1</v>
      </c>
      <c r="AQ156" s="16">
        <f t="shared" si="47"/>
        <v>1</v>
      </c>
      <c r="AR156" s="16">
        <f t="shared" si="48"/>
        <v>1</v>
      </c>
      <c r="AS156" s="16">
        <f t="shared" si="49"/>
        <v>1</v>
      </c>
      <c r="AT156" s="16">
        <f t="shared" si="60"/>
        <v>1</v>
      </c>
      <c r="AU156" s="16">
        <f t="shared" si="61"/>
        <v>1</v>
      </c>
      <c r="AV156" s="16">
        <f t="shared" si="62"/>
        <v>1</v>
      </c>
      <c r="AW156" s="16"/>
      <c r="AX156" s="16">
        <f t="array" ref="AX156">SUM(IF(ISERROR(AD156:AT156),1))</f>
        <v>0</v>
      </c>
      <c r="AY156" s="16" t="str">
        <f t="shared" si="50"/>
        <v/>
      </c>
      <c r="AZ156" s="16"/>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row>
    <row r="157" spans="2:79" ht="45" customHeight="1" x14ac:dyDescent="0.25">
      <c r="B157" s="75"/>
      <c r="C157" s="75"/>
      <c r="D157" s="75"/>
      <c r="E157" s="75"/>
      <c r="F157" s="156"/>
      <c r="G157" s="156"/>
      <c r="H157" s="156"/>
      <c r="I157" s="156"/>
      <c r="J157" s="282" t="str">
        <f>IFERROR(VLOOKUP($E157&amp;$F157,units!$A:$D,4,0),"")</f>
        <v/>
      </c>
      <c r="K157" s="75"/>
      <c r="L157" s="156"/>
      <c r="M157" s="75"/>
      <c r="N157" s="161"/>
      <c r="O157" s="162" t="str">
        <f t="shared" si="36"/>
        <v/>
      </c>
      <c r="P157" s="75"/>
      <c r="Q157" s="75"/>
      <c r="R157" s="75"/>
      <c r="S157" s="153"/>
      <c r="T157" s="153"/>
      <c r="U157" s="240"/>
      <c r="X157" s="16" t="e">
        <f t="shared" si="51"/>
        <v>#N/A</v>
      </c>
      <c r="Y157" s="16">
        <f t="shared" ca="1" si="52"/>
        <v>0</v>
      </c>
      <c r="Z157" s="16" t="str">
        <f t="shared" si="37"/>
        <v/>
      </c>
      <c r="AA157" s="16" t="str">
        <f t="shared" si="53"/>
        <v/>
      </c>
      <c r="AB157" s="16">
        <f t="shared" si="38"/>
        <v>0</v>
      </c>
      <c r="AC157" s="16">
        <f t="shared" si="54"/>
        <v>0</v>
      </c>
      <c r="AD157" s="16">
        <f t="shared" si="63"/>
        <v>1</v>
      </c>
      <c r="AE157" s="16">
        <f t="shared" si="39"/>
        <v>1</v>
      </c>
      <c r="AF157" s="16">
        <f t="shared" si="40"/>
        <v>1</v>
      </c>
      <c r="AG157" s="16">
        <f t="shared" si="56"/>
        <v>1</v>
      </c>
      <c r="AH157" s="16">
        <f t="shared" si="41"/>
        <v>1</v>
      </c>
      <c r="AI157" s="16">
        <f t="shared" si="57"/>
        <v>1</v>
      </c>
      <c r="AJ157" s="16">
        <f t="shared" si="58"/>
        <v>1</v>
      </c>
      <c r="AK157" s="16">
        <f t="shared" si="59"/>
        <v>1</v>
      </c>
      <c r="AL157" s="16">
        <f t="shared" si="42"/>
        <v>1</v>
      </c>
      <c r="AM157" s="16">
        <f t="shared" si="43"/>
        <v>1</v>
      </c>
      <c r="AN157" s="16">
        <f t="shared" si="44"/>
        <v>1</v>
      </c>
      <c r="AO157" s="16">
        <f t="shared" si="45"/>
        <v>1</v>
      </c>
      <c r="AP157" s="16">
        <f t="shared" si="46"/>
        <v>1</v>
      </c>
      <c r="AQ157" s="16">
        <f t="shared" si="47"/>
        <v>1</v>
      </c>
      <c r="AR157" s="16">
        <f t="shared" si="48"/>
        <v>1</v>
      </c>
      <c r="AS157" s="16">
        <f t="shared" si="49"/>
        <v>1</v>
      </c>
      <c r="AT157" s="16">
        <f t="shared" si="60"/>
        <v>1</v>
      </c>
      <c r="AU157" s="16">
        <f t="shared" si="61"/>
        <v>1</v>
      </c>
      <c r="AV157" s="16">
        <f t="shared" si="62"/>
        <v>1</v>
      </c>
      <c r="AW157" s="16"/>
      <c r="AX157" s="16">
        <f t="array" ref="AX157">SUM(IF(ISERROR(AD157:AT157),1))</f>
        <v>0</v>
      </c>
      <c r="AY157" s="16" t="str">
        <f t="shared" si="50"/>
        <v/>
      </c>
      <c r="AZ157" s="16"/>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row>
    <row r="158" spans="2:79" ht="45" customHeight="1" x14ac:dyDescent="0.25">
      <c r="B158" s="75"/>
      <c r="C158" s="75"/>
      <c r="D158" s="75"/>
      <c r="E158" s="75"/>
      <c r="F158" s="156"/>
      <c r="G158" s="156"/>
      <c r="H158" s="156"/>
      <c r="I158" s="156"/>
      <c r="J158" s="282" t="str">
        <f>IFERROR(VLOOKUP($E158&amp;$F158,units!$A:$D,4,0),"")</f>
        <v/>
      </c>
      <c r="K158" s="75"/>
      <c r="L158" s="156"/>
      <c r="M158" s="75"/>
      <c r="N158" s="161"/>
      <c r="O158" s="162" t="str">
        <f t="shared" si="36"/>
        <v/>
      </c>
      <c r="P158" s="75"/>
      <c r="Q158" s="75"/>
      <c r="R158" s="75"/>
      <c r="S158" s="153"/>
      <c r="T158" s="153"/>
      <c r="U158" s="240"/>
      <c r="X158" s="16" t="e">
        <f t="shared" si="51"/>
        <v>#N/A</v>
      </c>
      <c r="Y158" s="16">
        <f t="shared" ca="1" si="52"/>
        <v>0</v>
      </c>
      <c r="Z158" s="16" t="str">
        <f t="shared" si="37"/>
        <v/>
      </c>
      <c r="AA158" s="16" t="str">
        <f t="shared" si="53"/>
        <v/>
      </c>
      <c r="AB158" s="16">
        <f t="shared" si="38"/>
        <v>0</v>
      </c>
      <c r="AC158" s="16">
        <f t="shared" si="54"/>
        <v>0</v>
      </c>
      <c r="AD158" s="16">
        <f t="shared" si="63"/>
        <v>1</v>
      </c>
      <c r="AE158" s="16">
        <f t="shared" si="39"/>
        <v>1</v>
      </c>
      <c r="AF158" s="16">
        <f t="shared" si="40"/>
        <v>1</v>
      </c>
      <c r="AG158" s="16">
        <f t="shared" si="56"/>
        <v>1</v>
      </c>
      <c r="AH158" s="16">
        <f t="shared" si="41"/>
        <v>1</v>
      </c>
      <c r="AI158" s="16">
        <f t="shared" si="57"/>
        <v>1</v>
      </c>
      <c r="AJ158" s="16">
        <f t="shared" si="58"/>
        <v>1</v>
      </c>
      <c r="AK158" s="16">
        <f t="shared" si="59"/>
        <v>1</v>
      </c>
      <c r="AL158" s="16">
        <f t="shared" si="42"/>
        <v>1</v>
      </c>
      <c r="AM158" s="16">
        <f t="shared" si="43"/>
        <v>1</v>
      </c>
      <c r="AN158" s="16">
        <f t="shared" si="44"/>
        <v>1</v>
      </c>
      <c r="AO158" s="16">
        <f t="shared" si="45"/>
        <v>1</v>
      </c>
      <c r="AP158" s="16">
        <f t="shared" si="46"/>
        <v>1</v>
      </c>
      <c r="AQ158" s="16">
        <f t="shared" si="47"/>
        <v>1</v>
      </c>
      <c r="AR158" s="16">
        <f t="shared" si="48"/>
        <v>1</v>
      </c>
      <c r="AS158" s="16">
        <f t="shared" si="49"/>
        <v>1</v>
      </c>
      <c r="AT158" s="16">
        <f t="shared" si="60"/>
        <v>1</v>
      </c>
      <c r="AU158" s="16">
        <f t="shared" si="61"/>
        <v>1</v>
      </c>
      <c r="AV158" s="16">
        <f t="shared" si="62"/>
        <v>1</v>
      </c>
      <c r="AW158" s="16"/>
      <c r="AX158" s="16">
        <f t="array" ref="AX158">SUM(IF(ISERROR(AD158:AT158),1))</f>
        <v>0</v>
      </c>
      <c r="AY158" s="16" t="str">
        <f t="shared" si="50"/>
        <v/>
      </c>
      <c r="AZ158" s="16"/>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row>
    <row r="159" spans="2:79" ht="45" customHeight="1" x14ac:dyDescent="0.25">
      <c r="B159" s="75"/>
      <c r="C159" s="75"/>
      <c r="D159" s="75"/>
      <c r="E159" s="75"/>
      <c r="F159" s="156"/>
      <c r="G159" s="156"/>
      <c r="H159" s="156"/>
      <c r="I159" s="156"/>
      <c r="J159" s="282" t="str">
        <f>IFERROR(VLOOKUP($E159&amp;$F159,units!$A:$D,4,0),"")</f>
        <v/>
      </c>
      <c r="K159" s="75"/>
      <c r="L159" s="156"/>
      <c r="M159" s="75"/>
      <c r="N159" s="161"/>
      <c r="O159" s="162" t="str">
        <f t="shared" si="36"/>
        <v/>
      </c>
      <c r="P159" s="75"/>
      <c r="Q159" s="75"/>
      <c r="R159" s="75"/>
      <c r="S159" s="153"/>
      <c r="T159" s="153"/>
      <c r="U159" s="240"/>
      <c r="X159" s="16" t="e">
        <f t="shared" si="51"/>
        <v>#N/A</v>
      </c>
      <c r="Y159" s="16">
        <f t="shared" ca="1" si="52"/>
        <v>0</v>
      </c>
      <c r="Z159" s="16" t="str">
        <f t="shared" si="37"/>
        <v/>
      </c>
      <c r="AA159" s="16" t="str">
        <f t="shared" si="53"/>
        <v/>
      </c>
      <c r="AB159" s="16">
        <f t="shared" si="38"/>
        <v>0</v>
      </c>
      <c r="AC159" s="16">
        <f t="shared" si="54"/>
        <v>0</v>
      </c>
      <c r="AD159" s="16">
        <f t="shared" si="63"/>
        <v>1</v>
      </c>
      <c r="AE159" s="16">
        <f t="shared" si="39"/>
        <v>1</v>
      </c>
      <c r="AF159" s="16">
        <f t="shared" si="40"/>
        <v>1</v>
      </c>
      <c r="AG159" s="16">
        <f t="shared" si="56"/>
        <v>1</v>
      </c>
      <c r="AH159" s="16">
        <f t="shared" si="41"/>
        <v>1</v>
      </c>
      <c r="AI159" s="16">
        <f t="shared" si="57"/>
        <v>1</v>
      </c>
      <c r="AJ159" s="16">
        <f t="shared" si="58"/>
        <v>1</v>
      </c>
      <c r="AK159" s="16">
        <f t="shared" si="59"/>
        <v>1</v>
      </c>
      <c r="AL159" s="16">
        <f t="shared" si="42"/>
        <v>1</v>
      </c>
      <c r="AM159" s="16">
        <f t="shared" si="43"/>
        <v>1</v>
      </c>
      <c r="AN159" s="16">
        <f t="shared" si="44"/>
        <v>1</v>
      </c>
      <c r="AO159" s="16">
        <f t="shared" si="45"/>
        <v>1</v>
      </c>
      <c r="AP159" s="16">
        <f t="shared" si="46"/>
        <v>1</v>
      </c>
      <c r="AQ159" s="16">
        <f t="shared" si="47"/>
        <v>1</v>
      </c>
      <c r="AR159" s="16">
        <f t="shared" si="48"/>
        <v>1</v>
      </c>
      <c r="AS159" s="16">
        <f t="shared" si="49"/>
        <v>1</v>
      </c>
      <c r="AT159" s="16">
        <f t="shared" si="60"/>
        <v>1</v>
      </c>
      <c r="AU159" s="16">
        <f t="shared" si="61"/>
        <v>1</v>
      </c>
      <c r="AV159" s="16">
        <f t="shared" si="62"/>
        <v>1</v>
      </c>
      <c r="AW159" s="16"/>
      <c r="AX159" s="16">
        <f t="array" ref="AX159">SUM(IF(ISERROR(AD159:AT159),1))</f>
        <v>0</v>
      </c>
      <c r="AY159" s="16" t="str">
        <f t="shared" si="50"/>
        <v/>
      </c>
      <c r="AZ159" s="16"/>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row>
    <row r="160" spans="2:79" ht="45" customHeight="1" x14ac:dyDescent="0.25">
      <c r="B160" s="75"/>
      <c r="C160" s="75"/>
      <c r="D160" s="75"/>
      <c r="E160" s="75"/>
      <c r="F160" s="156"/>
      <c r="G160" s="156"/>
      <c r="H160" s="156"/>
      <c r="I160" s="156"/>
      <c r="J160" s="282" t="str">
        <f>IFERROR(VLOOKUP($E160&amp;$F160,units!$A:$D,4,0),"")</f>
        <v/>
      </c>
      <c r="K160" s="75"/>
      <c r="L160" s="156"/>
      <c r="M160" s="75"/>
      <c r="N160" s="161"/>
      <c r="O160" s="162" t="str">
        <f t="shared" si="36"/>
        <v/>
      </c>
      <c r="P160" s="75"/>
      <c r="Q160" s="75"/>
      <c r="R160" s="75"/>
      <c r="S160" s="153"/>
      <c r="T160" s="153"/>
      <c r="U160" s="240"/>
      <c r="X160" s="16" t="e">
        <f t="shared" si="51"/>
        <v>#N/A</v>
      </c>
      <c r="Y160" s="16">
        <f t="shared" ca="1" si="52"/>
        <v>0</v>
      </c>
      <c r="Z160" s="16" t="str">
        <f t="shared" si="37"/>
        <v/>
      </c>
      <c r="AA160" s="16" t="str">
        <f t="shared" si="53"/>
        <v/>
      </c>
      <c r="AB160" s="16">
        <f t="shared" si="38"/>
        <v>0</v>
      </c>
      <c r="AC160" s="16">
        <f t="shared" si="54"/>
        <v>0</v>
      </c>
      <c r="AD160" s="16">
        <f t="shared" si="63"/>
        <v>1</v>
      </c>
      <c r="AE160" s="16">
        <f t="shared" si="39"/>
        <v>1</v>
      </c>
      <c r="AF160" s="16">
        <f t="shared" si="40"/>
        <v>1</v>
      </c>
      <c r="AG160" s="16">
        <f t="shared" si="56"/>
        <v>1</v>
      </c>
      <c r="AH160" s="16">
        <f t="shared" si="41"/>
        <v>1</v>
      </c>
      <c r="AI160" s="16">
        <f t="shared" si="57"/>
        <v>1</v>
      </c>
      <c r="AJ160" s="16">
        <f t="shared" si="58"/>
        <v>1</v>
      </c>
      <c r="AK160" s="16">
        <f t="shared" si="59"/>
        <v>1</v>
      </c>
      <c r="AL160" s="16">
        <f t="shared" si="42"/>
        <v>1</v>
      </c>
      <c r="AM160" s="16">
        <f t="shared" si="43"/>
        <v>1</v>
      </c>
      <c r="AN160" s="16">
        <f t="shared" si="44"/>
        <v>1</v>
      </c>
      <c r="AO160" s="16">
        <f t="shared" si="45"/>
        <v>1</v>
      </c>
      <c r="AP160" s="16">
        <f t="shared" si="46"/>
        <v>1</v>
      </c>
      <c r="AQ160" s="16">
        <f t="shared" si="47"/>
        <v>1</v>
      </c>
      <c r="AR160" s="16">
        <f t="shared" si="48"/>
        <v>1</v>
      </c>
      <c r="AS160" s="16">
        <f t="shared" si="49"/>
        <v>1</v>
      </c>
      <c r="AT160" s="16">
        <f t="shared" si="60"/>
        <v>1</v>
      </c>
      <c r="AU160" s="16">
        <f t="shared" si="61"/>
        <v>1</v>
      </c>
      <c r="AV160" s="16">
        <f t="shared" si="62"/>
        <v>1</v>
      </c>
      <c r="AW160" s="16"/>
      <c r="AX160" s="16">
        <f t="array" ref="AX160">SUM(IF(ISERROR(AD160:AT160),1))</f>
        <v>0</v>
      </c>
      <c r="AY160" s="16" t="str">
        <f t="shared" si="50"/>
        <v/>
      </c>
      <c r="AZ160" s="16"/>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row>
    <row r="161" spans="2:79" ht="45" customHeight="1" x14ac:dyDescent="0.25">
      <c r="B161" s="75"/>
      <c r="C161" s="75"/>
      <c r="D161" s="75"/>
      <c r="E161" s="75"/>
      <c r="F161" s="156"/>
      <c r="G161" s="156"/>
      <c r="H161" s="156"/>
      <c r="I161" s="156"/>
      <c r="J161" s="282" t="str">
        <f>IFERROR(VLOOKUP($E161&amp;$F161,units!$A:$D,4,0),"")</f>
        <v/>
      </c>
      <c r="K161" s="75"/>
      <c r="L161" s="156"/>
      <c r="M161" s="75"/>
      <c r="N161" s="161"/>
      <c r="O161" s="162" t="str">
        <f t="shared" si="36"/>
        <v/>
      </c>
      <c r="P161" s="75"/>
      <c r="Q161" s="75"/>
      <c r="R161" s="75"/>
      <c r="S161" s="153"/>
      <c r="T161" s="153"/>
      <c r="U161" s="240"/>
      <c r="X161" s="16" t="e">
        <f t="shared" si="51"/>
        <v>#N/A</v>
      </c>
      <c r="Y161" s="16">
        <f t="shared" ca="1" si="52"/>
        <v>0</v>
      </c>
      <c r="Z161" s="16" t="str">
        <f t="shared" si="37"/>
        <v/>
      </c>
      <c r="AA161" s="16" t="str">
        <f t="shared" si="53"/>
        <v/>
      </c>
      <c r="AB161" s="16">
        <f t="shared" si="38"/>
        <v>0</v>
      </c>
      <c r="AC161" s="16">
        <f t="shared" si="54"/>
        <v>0</v>
      </c>
      <c r="AD161" s="16">
        <f t="shared" si="63"/>
        <v>1</v>
      </c>
      <c r="AE161" s="16">
        <f t="shared" si="39"/>
        <v>1</v>
      </c>
      <c r="AF161" s="16">
        <f t="shared" si="40"/>
        <v>1</v>
      </c>
      <c r="AG161" s="16">
        <f t="shared" si="56"/>
        <v>1</v>
      </c>
      <c r="AH161" s="16">
        <f t="shared" si="41"/>
        <v>1</v>
      </c>
      <c r="AI161" s="16">
        <f t="shared" si="57"/>
        <v>1</v>
      </c>
      <c r="AJ161" s="16">
        <f t="shared" si="58"/>
        <v>1</v>
      </c>
      <c r="AK161" s="16">
        <f t="shared" si="59"/>
        <v>1</v>
      </c>
      <c r="AL161" s="16">
        <f t="shared" si="42"/>
        <v>1</v>
      </c>
      <c r="AM161" s="16">
        <f t="shared" si="43"/>
        <v>1</v>
      </c>
      <c r="AN161" s="16">
        <f t="shared" si="44"/>
        <v>1</v>
      </c>
      <c r="AO161" s="16">
        <f t="shared" si="45"/>
        <v>1</v>
      </c>
      <c r="AP161" s="16">
        <f t="shared" si="46"/>
        <v>1</v>
      </c>
      <c r="AQ161" s="16">
        <f t="shared" si="47"/>
        <v>1</v>
      </c>
      <c r="AR161" s="16">
        <f t="shared" si="48"/>
        <v>1</v>
      </c>
      <c r="AS161" s="16">
        <f t="shared" si="49"/>
        <v>1</v>
      </c>
      <c r="AT161" s="16">
        <f t="shared" si="60"/>
        <v>1</v>
      </c>
      <c r="AU161" s="16">
        <f t="shared" si="61"/>
        <v>1</v>
      </c>
      <c r="AV161" s="16">
        <f t="shared" si="62"/>
        <v>1</v>
      </c>
      <c r="AW161" s="16"/>
      <c r="AX161" s="16">
        <f t="array" ref="AX161">SUM(IF(ISERROR(AD161:AT161),1))</f>
        <v>0</v>
      </c>
      <c r="AY161" s="16" t="str">
        <f t="shared" si="50"/>
        <v/>
      </c>
      <c r="AZ161" s="16"/>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row>
    <row r="162" spans="2:79" ht="45" customHeight="1" x14ac:dyDescent="0.25">
      <c r="B162" s="75"/>
      <c r="C162" s="75"/>
      <c r="D162" s="75"/>
      <c r="E162" s="75"/>
      <c r="F162" s="156"/>
      <c r="G162" s="156"/>
      <c r="H162" s="156"/>
      <c r="I162" s="156"/>
      <c r="J162" s="282" t="str">
        <f>IFERROR(VLOOKUP($E162&amp;$F162,units!$A:$D,4,0),"")</f>
        <v/>
      </c>
      <c r="K162" s="75"/>
      <c r="L162" s="156"/>
      <c r="M162" s="75"/>
      <c r="N162" s="161"/>
      <c r="O162" s="162" t="str">
        <f t="shared" si="36"/>
        <v/>
      </c>
      <c r="P162" s="75"/>
      <c r="Q162" s="75"/>
      <c r="R162" s="75"/>
      <c r="S162" s="153"/>
      <c r="T162" s="153"/>
      <c r="U162" s="240"/>
      <c r="X162" s="16" t="e">
        <f t="shared" si="51"/>
        <v>#N/A</v>
      </c>
      <c r="Y162" s="16">
        <f t="shared" ca="1" si="52"/>
        <v>0</v>
      </c>
      <c r="Z162" s="16" t="str">
        <f t="shared" si="37"/>
        <v/>
      </c>
      <c r="AA162" s="16" t="str">
        <f t="shared" si="53"/>
        <v/>
      </c>
      <c r="AB162" s="16">
        <f t="shared" si="38"/>
        <v>0</v>
      </c>
      <c r="AC162" s="16">
        <f t="shared" si="54"/>
        <v>0</v>
      </c>
      <c r="AD162" s="16">
        <f t="shared" si="63"/>
        <v>1</v>
      </c>
      <c r="AE162" s="16">
        <f t="shared" si="39"/>
        <v>1</v>
      </c>
      <c r="AF162" s="16">
        <f t="shared" si="40"/>
        <v>1</v>
      </c>
      <c r="AG162" s="16">
        <f t="shared" si="56"/>
        <v>1</v>
      </c>
      <c r="AH162" s="16">
        <f t="shared" si="41"/>
        <v>1</v>
      </c>
      <c r="AI162" s="16">
        <f t="shared" si="57"/>
        <v>1</v>
      </c>
      <c r="AJ162" s="16">
        <f t="shared" si="58"/>
        <v>1</v>
      </c>
      <c r="AK162" s="16">
        <f t="shared" si="59"/>
        <v>1</v>
      </c>
      <c r="AL162" s="16">
        <f t="shared" si="42"/>
        <v>1</v>
      </c>
      <c r="AM162" s="16">
        <f t="shared" si="43"/>
        <v>1</v>
      </c>
      <c r="AN162" s="16">
        <f t="shared" si="44"/>
        <v>1</v>
      </c>
      <c r="AO162" s="16">
        <f t="shared" si="45"/>
        <v>1</v>
      </c>
      <c r="AP162" s="16">
        <f t="shared" si="46"/>
        <v>1</v>
      </c>
      <c r="AQ162" s="16">
        <f t="shared" si="47"/>
        <v>1</v>
      </c>
      <c r="AR162" s="16">
        <f t="shared" si="48"/>
        <v>1</v>
      </c>
      <c r="AS162" s="16">
        <f t="shared" si="49"/>
        <v>1</v>
      </c>
      <c r="AT162" s="16">
        <f t="shared" si="60"/>
        <v>1</v>
      </c>
      <c r="AU162" s="16">
        <f t="shared" si="61"/>
        <v>1</v>
      </c>
      <c r="AV162" s="16">
        <f t="shared" si="62"/>
        <v>1</v>
      </c>
      <c r="AW162" s="16"/>
      <c r="AX162" s="16">
        <f t="array" ref="AX162">SUM(IF(ISERROR(AD162:AT162),1))</f>
        <v>0</v>
      </c>
      <c r="AY162" s="16" t="str">
        <f t="shared" si="50"/>
        <v/>
      </c>
      <c r="AZ162" s="16"/>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row>
    <row r="163" spans="2:79" ht="45" customHeight="1" x14ac:dyDescent="0.25">
      <c r="B163" s="75"/>
      <c r="C163" s="75"/>
      <c r="D163" s="75"/>
      <c r="E163" s="75"/>
      <c r="F163" s="156"/>
      <c r="G163" s="156"/>
      <c r="H163" s="156"/>
      <c r="I163" s="156"/>
      <c r="J163" s="282" t="str">
        <f>IFERROR(VLOOKUP($E163&amp;$F163,units!$A:$D,4,0),"")</f>
        <v/>
      </c>
      <c r="K163" s="75"/>
      <c r="L163" s="156"/>
      <c r="M163" s="75"/>
      <c r="N163" s="161"/>
      <c r="O163" s="162" t="str">
        <f t="shared" si="36"/>
        <v/>
      </c>
      <c r="P163" s="75"/>
      <c r="Q163" s="75"/>
      <c r="R163" s="75"/>
      <c r="S163" s="153"/>
      <c r="T163" s="153"/>
      <c r="U163" s="240"/>
      <c r="X163" s="16" t="e">
        <f t="shared" si="51"/>
        <v>#N/A</v>
      </c>
      <c r="Y163" s="16">
        <f t="shared" ca="1" si="52"/>
        <v>0</v>
      </c>
      <c r="Z163" s="16" t="str">
        <f t="shared" si="37"/>
        <v/>
      </c>
      <c r="AA163" s="16" t="str">
        <f t="shared" si="53"/>
        <v/>
      </c>
      <c r="AB163" s="16">
        <f t="shared" si="38"/>
        <v>0</v>
      </c>
      <c r="AC163" s="16">
        <f t="shared" si="54"/>
        <v>0</v>
      </c>
      <c r="AD163" s="16">
        <f t="shared" si="63"/>
        <v>1</v>
      </c>
      <c r="AE163" s="16">
        <f t="shared" si="39"/>
        <v>1</v>
      </c>
      <c r="AF163" s="16">
        <f t="shared" si="40"/>
        <v>1</v>
      </c>
      <c r="AG163" s="16">
        <f t="shared" si="56"/>
        <v>1</v>
      </c>
      <c r="AH163" s="16">
        <f t="shared" si="41"/>
        <v>1</v>
      </c>
      <c r="AI163" s="16">
        <f t="shared" si="57"/>
        <v>1</v>
      </c>
      <c r="AJ163" s="16">
        <f t="shared" si="58"/>
        <v>1</v>
      </c>
      <c r="AK163" s="16">
        <f t="shared" si="59"/>
        <v>1</v>
      </c>
      <c r="AL163" s="16">
        <f t="shared" si="42"/>
        <v>1</v>
      </c>
      <c r="AM163" s="16">
        <f t="shared" si="43"/>
        <v>1</v>
      </c>
      <c r="AN163" s="16">
        <f t="shared" si="44"/>
        <v>1</v>
      </c>
      <c r="AO163" s="16">
        <f t="shared" si="45"/>
        <v>1</v>
      </c>
      <c r="AP163" s="16">
        <f t="shared" si="46"/>
        <v>1</v>
      </c>
      <c r="AQ163" s="16">
        <f t="shared" si="47"/>
        <v>1</v>
      </c>
      <c r="AR163" s="16">
        <f t="shared" si="48"/>
        <v>1</v>
      </c>
      <c r="AS163" s="16">
        <f t="shared" si="49"/>
        <v>1</v>
      </c>
      <c r="AT163" s="16">
        <f t="shared" si="60"/>
        <v>1</v>
      </c>
      <c r="AU163" s="16">
        <f t="shared" si="61"/>
        <v>1</v>
      </c>
      <c r="AV163" s="16">
        <f t="shared" si="62"/>
        <v>1</v>
      </c>
      <c r="AW163" s="16"/>
      <c r="AX163" s="16">
        <f t="array" ref="AX163">SUM(IF(ISERROR(AD163:AT163),1))</f>
        <v>0</v>
      </c>
      <c r="AY163" s="16" t="str">
        <f t="shared" si="50"/>
        <v/>
      </c>
      <c r="AZ163" s="16"/>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row>
    <row r="164" spans="2:79" ht="45" customHeight="1" x14ac:dyDescent="0.25">
      <c r="B164" s="75"/>
      <c r="C164" s="75"/>
      <c r="D164" s="75"/>
      <c r="E164" s="75"/>
      <c r="F164" s="156"/>
      <c r="G164" s="156"/>
      <c r="H164" s="156"/>
      <c r="I164" s="156"/>
      <c r="J164" s="282" t="str">
        <f>IFERROR(VLOOKUP($E164&amp;$F164,units!$A:$D,4,0),"")</f>
        <v/>
      </c>
      <c r="K164" s="75"/>
      <c r="L164" s="156"/>
      <c r="M164" s="75"/>
      <c r="N164" s="161"/>
      <c r="O164" s="162" t="str">
        <f t="shared" si="36"/>
        <v/>
      </c>
      <c r="P164" s="75"/>
      <c r="Q164" s="75"/>
      <c r="R164" s="75"/>
      <c r="S164" s="153"/>
      <c r="T164" s="153"/>
      <c r="U164" s="240"/>
      <c r="X164" s="16" t="e">
        <f t="shared" si="51"/>
        <v>#N/A</v>
      </c>
      <c r="Y164" s="16">
        <f t="shared" ca="1" si="52"/>
        <v>0</v>
      </c>
      <c r="Z164" s="16" t="str">
        <f t="shared" si="37"/>
        <v/>
      </c>
      <c r="AA164" s="16" t="str">
        <f t="shared" si="53"/>
        <v/>
      </c>
      <c r="AB164" s="16">
        <f t="shared" si="38"/>
        <v>0</v>
      </c>
      <c r="AC164" s="16">
        <f t="shared" si="54"/>
        <v>0</v>
      </c>
      <c r="AD164" s="16">
        <f t="shared" si="63"/>
        <v>1</v>
      </c>
      <c r="AE164" s="16">
        <f t="shared" si="39"/>
        <v>1</v>
      </c>
      <c r="AF164" s="16">
        <f t="shared" si="40"/>
        <v>1</v>
      </c>
      <c r="AG164" s="16">
        <f t="shared" si="56"/>
        <v>1</v>
      </c>
      <c r="AH164" s="16">
        <f t="shared" si="41"/>
        <v>1</v>
      </c>
      <c r="AI164" s="16">
        <f t="shared" si="57"/>
        <v>1</v>
      </c>
      <c r="AJ164" s="16">
        <f t="shared" si="58"/>
        <v>1</v>
      </c>
      <c r="AK164" s="16">
        <f t="shared" si="59"/>
        <v>1</v>
      </c>
      <c r="AL164" s="16">
        <f t="shared" si="42"/>
        <v>1</v>
      </c>
      <c r="AM164" s="16">
        <f t="shared" si="43"/>
        <v>1</v>
      </c>
      <c r="AN164" s="16">
        <f t="shared" si="44"/>
        <v>1</v>
      </c>
      <c r="AO164" s="16">
        <f t="shared" si="45"/>
        <v>1</v>
      </c>
      <c r="AP164" s="16">
        <f t="shared" si="46"/>
        <v>1</v>
      </c>
      <c r="AQ164" s="16">
        <f t="shared" si="47"/>
        <v>1</v>
      </c>
      <c r="AR164" s="16">
        <f t="shared" si="48"/>
        <v>1</v>
      </c>
      <c r="AS164" s="16">
        <f t="shared" si="49"/>
        <v>1</v>
      </c>
      <c r="AT164" s="16">
        <f t="shared" si="60"/>
        <v>1</v>
      </c>
      <c r="AU164" s="16">
        <f t="shared" si="61"/>
        <v>1</v>
      </c>
      <c r="AV164" s="16">
        <f t="shared" si="62"/>
        <v>1</v>
      </c>
      <c r="AW164" s="16"/>
      <c r="AX164" s="16">
        <f t="array" ref="AX164">SUM(IF(ISERROR(AD164:AT164),1))</f>
        <v>0</v>
      </c>
      <c r="AY164" s="16" t="str">
        <f t="shared" si="50"/>
        <v/>
      </c>
      <c r="AZ164" s="16"/>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row>
    <row r="165" spans="2:79" ht="45" customHeight="1" x14ac:dyDescent="0.25">
      <c r="B165" s="75"/>
      <c r="C165" s="75"/>
      <c r="D165" s="75"/>
      <c r="E165" s="75"/>
      <c r="F165" s="156"/>
      <c r="G165" s="156"/>
      <c r="H165" s="156"/>
      <c r="I165" s="156"/>
      <c r="J165" s="282" t="str">
        <f>IFERROR(VLOOKUP($E165&amp;$F165,units!$A:$D,4,0),"")</f>
        <v/>
      </c>
      <c r="K165" s="75"/>
      <c r="L165" s="156"/>
      <c r="M165" s="75"/>
      <c r="N165" s="161"/>
      <c r="O165" s="162" t="str">
        <f t="shared" si="36"/>
        <v/>
      </c>
      <c r="P165" s="75"/>
      <c r="Q165" s="75"/>
      <c r="R165" s="75"/>
      <c r="S165" s="153"/>
      <c r="T165" s="153"/>
      <c r="U165" s="240"/>
      <c r="X165" s="16" t="e">
        <f t="shared" si="51"/>
        <v>#N/A</v>
      </c>
      <c r="Y165" s="16">
        <f t="shared" ca="1" si="52"/>
        <v>0</v>
      </c>
      <c r="Z165" s="16" t="str">
        <f t="shared" si="37"/>
        <v/>
      </c>
      <c r="AA165" s="16" t="str">
        <f t="shared" si="53"/>
        <v/>
      </c>
      <c r="AB165" s="16">
        <f t="shared" si="38"/>
        <v>0</v>
      </c>
      <c r="AC165" s="16">
        <f t="shared" si="54"/>
        <v>0</v>
      </c>
      <c r="AD165" s="16">
        <f t="shared" si="63"/>
        <v>1</v>
      </c>
      <c r="AE165" s="16">
        <f t="shared" si="39"/>
        <v>1</v>
      </c>
      <c r="AF165" s="16">
        <f t="shared" si="40"/>
        <v>1</v>
      </c>
      <c r="AG165" s="16">
        <f t="shared" si="56"/>
        <v>1</v>
      </c>
      <c r="AH165" s="16">
        <f t="shared" si="41"/>
        <v>1</v>
      </c>
      <c r="AI165" s="16">
        <f t="shared" si="57"/>
        <v>1</v>
      </c>
      <c r="AJ165" s="16">
        <f t="shared" si="58"/>
        <v>1</v>
      </c>
      <c r="AK165" s="16">
        <f t="shared" si="59"/>
        <v>1</v>
      </c>
      <c r="AL165" s="16">
        <f t="shared" si="42"/>
        <v>1</v>
      </c>
      <c r="AM165" s="16">
        <f t="shared" si="43"/>
        <v>1</v>
      </c>
      <c r="AN165" s="16">
        <f t="shared" si="44"/>
        <v>1</v>
      </c>
      <c r="AO165" s="16">
        <f t="shared" si="45"/>
        <v>1</v>
      </c>
      <c r="AP165" s="16">
        <f t="shared" si="46"/>
        <v>1</v>
      </c>
      <c r="AQ165" s="16">
        <f t="shared" si="47"/>
        <v>1</v>
      </c>
      <c r="AR165" s="16">
        <f t="shared" si="48"/>
        <v>1</v>
      </c>
      <c r="AS165" s="16">
        <f t="shared" si="49"/>
        <v>1</v>
      </c>
      <c r="AT165" s="16">
        <f t="shared" si="60"/>
        <v>1</v>
      </c>
      <c r="AU165" s="16">
        <f t="shared" si="61"/>
        <v>1</v>
      </c>
      <c r="AV165" s="16">
        <f t="shared" si="62"/>
        <v>1</v>
      </c>
      <c r="AW165" s="16"/>
      <c r="AX165" s="16">
        <f t="array" ref="AX165">SUM(IF(ISERROR(AD165:AT165),1))</f>
        <v>0</v>
      </c>
      <c r="AY165" s="16" t="str">
        <f t="shared" si="50"/>
        <v/>
      </c>
      <c r="AZ165" s="16"/>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row>
    <row r="166" spans="2:79" ht="45" customHeight="1" x14ac:dyDescent="0.25">
      <c r="B166" s="75"/>
      <c r="C166" s="75"/>
      <c r="D166" s="75"/>
      <c r="E166" s="75"/>
      <c r="F166" s="156"/>
      <c r="G166" s="156"/>
      <c r="H166" s="156"/>
      <c r="I166" s="156"/>
      <c r="J166" s="282" t="str">
        <f>IFERROR(VLOOKUP($E166&amp;$F166,units!$A:$D,4,0),"")</f>
        <v/>
      </c>
      <c r="K166" s="75"/>
      <c r="L166" s="156"/>
      <c r="M166" s="75"/>
      <c r="N166" s="161"/>
      <c r="O166" s="162" t="str">
        <f t="shared" si="36"/>
        <v/>
      </c>
      <c r="P166" s="75"/>
      <c r="Q166" s="75"/>
      <c r="R166" s="75"/>
      <c r="S166" s="153"/>
      <c r="T166" s="153"/>
      <c r="U166" s="240"/>
      <c r="X166" s="16" t="e">
        <f t="shared" si="51"/>
        <v>#N/A</v>
      </c>
      <c r="Y166" s="16">
        <f t="shared" ca="1" si="52"/>
        <v>0</v>
      </c>
      <c r="Z166" s="16" t="str">
        <f t="shared" si="37"/>
        <v/>
      </c>
      <c r="AA166" s="16" t="str">
        <f t="shared" si="53"/>
        <v/>
      </c>
      <c r="AB166" s="16">
        <f t="shared" si="38"/>
        <v>0</v>
      </c>
      <c r="AC166" s="16">
        <f t="shared" si="54"/>
        <v>0</v>
      </c>
      <c r="AD166" s="16">
        <f t="shared" si="63"/>
        <v>1</v>
      </c>
      <c r="AE166" s="16">
        <f t="shared" si="39"/>
        <v>1</v>
      </c>
      <c r="AF166" s="16">
        <f t="shared" si="40"/>
        <v>1</v>
      </c>
      <c r="AG166" s="16">
        <f t="shared" si="56"/>
        <v>1</v>
      </c>
      <c r="AH166" s="16">
        <f t="shared" si="41"/>
        <v>1</v>
      </c>
      <c r="AI166" s="16">
        <f t="shared" si="57"/>
        <v>1</v>
      </c>
      <c r="AJ166" s="16">
        <f t="shared" si="58"/>
        <v>1</v>
      </c>
      <c r="AK166" s="16">
        <f t="shared" si="59"/>
        <v>1</v>
      </c>
      <c r="AL166" s="16">
        <f t="shared" si="42"/>
        <v>1</v>
      </c>
      <c r="AM166" s="16">
        <f t="shared" si="43"/>
        <v>1</v>
      </c>
      <c r="AN166" s="16">
        <f t="shared" si="44"/>
        <v>1</v>
      </c>
      <c r="AO166" s="16">
        <f t="shared" si="45"/>
        <v>1</v>
      </c>
      <c r="AP166" s="16">
        <f t="shared" si="46"/>
        <v>1</v>
      </c>
      <c r="AQ166" s="16">
        <f t="shared" si="47"/>
        <v>1</v>
      </c>
      <c r="AR166" s="16">
        <f t="shared" si="48"/>
        <v>1</v>
      </c>
      <c r="AS166" s="16">
        <f t="shared" si="49"/>
        <v>1</v>
      </c>
      <c r="AT166" s="16">
        <f t="shared" si="60"/>
        <v>1</v>
      </c>
      <c r="AU166" s="16">
        <f t="shared" si="61"/>
        <v>1</v>
      </c>
      <c r="AV166" s="16">
        <f t="shared" si="62"/>
        <v>1</v>
      </c>
      <c r="AW166" s="16"/>
      <c r="AX166" s="16">
        <f t="array" ref="AX166">SUM(IF(ISERROR(AD166:AT166),1))</f>
        <v>0</v>
      </c>
      <c r="AY166" s="16" t="str">
        <f t="shared" si="50"/>
        <v/>
      </c>
      <c r="AZ166" s="16"/>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row>
    <row r="167" spans="2:79" ht="45" customHeight="1" x14ac:dyDescent="0.25">
      <c r="B167" s="75"/>
      <c r="C167" s="75"/>
      <c r="D167" s="75"/>
      <c r="E167" s="75"/>
      <c r="F167" s="156"/>
      <c r="G167" s="156"/>
      <c r="H167" s="156"/>
      <c r="I167" s="156"/>
      <c r="J167" s="282" t="str">
        <f>IFERROR(VLOOKUP($E167&amp;$F167,units!$A:$D,4,0),"")</f>
        <v/>
      </c>
      <c r="K167" s="75"/>
      <c r="L167" s="156"/>
      <c r="M167" s="75"/>
      <c r="N167" s="161"/>
      <c r="O167" s="162" t="str">
        <f t="shared" si="36"/>
        <v/>
      </c>
      <c r="P167" s="75"/>
      <c r="Q167" s="75"/>
      <c r="R167" s="75"/>
      <c r="S167" s="153"/>
      <c r="T167" s="153"/>
      <c r="U167" s="240"/>
      <c r="X167" s="16" t="e">
        <f t="shared" si="51"/>
        <v>#N/A</v>
      </c>
      <c r="Y167" s="16">
        <f t="shared" ca="1" si="52"/>
        <v>0</v>
      </c>
      <c r="Z167" s="16" t="str">
        <f t="shared" si="37"/>
        <v/>
      </c>
      <c r="AA167" s="16" t="str">
        <f t="shared" si="53"/>
        <v/>
      </c>
      <c r="AB167" s="16">
        <f t="shared" si="38"/>
        <v>0</v>
      </c>
      <c r="AC167" s="16">
        <f t="shared" si="54"/>
        <v>0</v>
      </c>
      <c r="AD167" s="16">
        <f t="shared" si="63"/>
        <v>1</v>
      </c>
      <c r="AE167" s="16">
        <f t="shared" si="39"/>
        <v>1</v>
      </c>
      <c r="AF167" s="16">
        <f t="shared" si="40"/>
        <v>1</v>
      </c>
      <c r="AG167" s="16">
        <f t="shared" si="56"/>
        <v>1</v>
      </c>
      <c r="AH167" s="16">
        <f t="shared" si="41"/>
        <v>1</v>
      </c>
      <c r="AI167" s="16">
        <f t="shared" si="57"/>
        <v>1</v>
      </c>
      <c r="AJ167" s="16">
        <f t="shared" si="58"/>
        <v>1</v>
      </c>
      <c r="AK167" s="16">
        <f t="shared" si="59"/>
        <v>1</v>
      </c>
      <c r="AL167" s="16">
        <f t="shared" si="42"/>
        <v>1</v>
      </c>
      <c r="AM167" s="16">
        <f t="shared" si="43"/>
        <v>1</v>
      </c>
      <c r="AN167" s="16">
        <f t="shared" si="44"/>
        <v>1</v>
      </c>
      <c r="AO167" s="16">
        <f t="shared" si="45"/>
        <v>1</v>
      </c>
      <c r="AP167" s="16">
        <f t="shared" si="46"/>
        <v>1</v>
      </c>
      <c r="AQ167" s="16">
        <f t="shared" si="47"/>
        <v>1</v>
      </c>
      <c r="AR167" s="16">
        <f t="shared" si="48"/>
        <v>1</v>
      </c>
      <c r="AS167" s="16">
        <f t="shared" si="49"/>
        <v>1</v>
      </c>
      <c r="AT167" s="16">
        <f t="shared" si="60"/>
        <v>1</v>
      </c>
      <c r="AU167" s="16">
        <f t="shared" si="61"/>
        <v>1</v>
      </c>
      <c r="AV167" s="16">
        <f t="shared" si="62"/>
        <v>1</v>
      </c>
      <c r="AW167" s="16"/>
      <c r="AX167" s="16">
        <f t="array" ref="AX167">SUM(IF(ISERROR(AD167:AT167),1))</f>
        <v>0</v>
      </c>
      <c r="AY167" s="16" t="str">
        <f t="shared" si="50"/>
        <v/>
      </c>
      <c r="AZ167" s="16"/>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row>
    <row r="168" spans="2:79" ht="45" customHeight="1" x14ac:dyDescent="0.25">
      <c r="B168" s="75"/>
      <c r="C168" s="75"/>
      <c r="D168" s="75"/>
      <c r="E168" s="75"/>
      <c r="F168" s="156"/>
      <c r="G168" s="156"/>
      <c r="H168" s="156"/>
      <c r="I168" s="156"/>
      <c r="J168" s="282" t="str">
        <f>IFERROR(VLOOKUP($E168&amp;$F168,units!$A:$D,4,0),"")</f>
        <v/>
      </c>
      <c r="K168" s="75"/>
      <c r="L168" s="156"/>
      <c r="M168" s="75"/>
      <c r="N168" s="161"/>
      <c r="O168" s="162" t="str">
        <f t="shared" si="36"/>
        <v/>
      </c>
      <c r="P168" s="75"/>
      <c r="Q168" s="75"/>
      <c r="R168" s="75"/>
      <c r="S168" s="153"/>
      <c r="T168" s="153"/>
      <c r="U168" s="240"/>
      <c r="X168" s="16" t="e">
        <f t="shared" si="51"/>
        <v>#N/A</v>
      </c>
      <c r="Y168" s="16">
        <f t="shared" ca="1" si="52"/>
        <v>0</v>
      </c>
      <c r="Z168" s="16" t="str">
        <f t="shared" si="37"/>
        <v/>
      </c>
      <c r="AA168" s="16" t="str">
        <f t="shared" si="53"/>
        <v/>
      </c>
      <c r="AB168" s="16">
        <f t="shared" si="38"/>
        <v>0</v>
      </c>
      <c r="AC168" s="16">
        <f t="shared" si="54"/>
        <v>0</v>
      </c>
      <c r="AD168" s="16">
        <f t="shared" si="63"/>
        <v>1</v>
      </c>
      <c r="AE168" s="16">
        <f t="shared" si="39"/>
        <v>1</v>
      </c>
      <c r="AF168" s="16">
        <f t="shared" si="40"/>
        <v>1</v>
      </c>
      <c r="AG168" s="16">
        <f t="shared" si="56"/>
        <v>1</v>
      </c>
      <c r="AH168" s="16">
        <f t="shared" si="41"/>
        <v>1</v>
      </c>
      <c r="AI168" s="16">
        <f t="shared" si="57"/>
        <v>1</v>
      </c>
      <c r="AJ168" s="16">
        <f t="shared" si="58"/>
        <v>1</v>
      </c>
      <c r="AK168" s="16">
        <f t="shared" si="59"/>
        <v>1</v>
      </c>
      <c r="AL168" s="16">
        <f t="shared" si="42"/>
        <v>1</v>
      </c>
      <c r="AM168" s="16">
        <f t="shared" si="43"/>
        <v>1</v>
      </c>
      <c r="AN168" s="16">
        <f t="shared" si="44"/>
        <v>1</v>
      </c>
      <c r="AO168" s="16">
        <f t="shared" si="45"/>
        <v>1</v>
      </c>
      <c r="AP168" s="16">
        <f t="shared" si="46"/>
        <v>1</v>
      </c>
      <c r="AQ168" s="16">
        <f t="shared" si="47"/>
        <v>1</v>
      </c>
      <c r="AR168" s="16">
        <f t="shared" si="48"/>
        <v>1</v>
      </c>
      <c r="AS168" s="16">
        <f t="shared" si="49"/>
        <v>1</v>
      </c>
      <c r="AT168" s="16">
        <f t="shared" si="60"/>
        <v>1</v>
      </c>
      <c r="AU168" s="16">
        <f t="shared" si="61"/>
        <v>1</v>
      </c>
      <c r="AV168" s="16">
        <f t="shared" si="62"/>
        <v>1</v>
      </c>
      <c r="AW168" s="16"/>
      <c r="AX168" s="16">
        <f t="array" ref="AX168">SUM(IF(ISERROR(AD168:AT168),1))</f>
        <v>0</v>
      </c>
      <c r="AY168" s="16" t="str">
        <f t="shared" si="50"/>
        <v/>
      </c>
      <c r="AZ168" s="16"/>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row>
    <row r="169" spans="2:79" ht="45" customHeight="1" x14ac:dyDescent="0.25">
      <c r="B169" s="75"/>
      <c r="C169" s="75"/>
      <c r="D169" s="75"/>
      <c r="E169" s="75"/>
      <c r="F169" s="156"/>
      <c r="G169" s="156"/>
      <c r="H169" s="156"/>
      <c r="I169" s="156"/>
      <c r="J169" s="282" t="str">
        <f>IFERROR(VLOOKUP($E169&amp;$F169,units!$A:$D,4,0),"")</f>
        <v/>
      </c>
      <c r="K169" s="75"/>
      <c r="L169" s="156"/>
      <c r="M169" s="75"/>
      <c r="N169" s="161"/>
      <c r="O169" s="162" t="str">
        <f t="shared" si="36"/>
        <v/>
      </c>
      <c r="P169" s="75"/>
      <c r="Q169" s="75"/>
      <c r="R169" s="75"/>
      <c r="S169" s="153"/>
      <c r="T169" s="153"/>
      <c r="U169" s="240"/>
      <c r="X169" s="16" t="e">
        <f t="shared" si="51"/>
        <v>#N/A</v>
      </c>
      <c r="Y169" s="16">
        <f t="shared" ca="1" si="52"/>
        <v>0</v>
      </c>
      <c r="Z169" s="16" t="str">
        <f t="shared" si="37"/>
        <v/>
      </c>
      <c r="AA169" s="16" t="str">
        <f t="shared" si="53"/>
        <v/>
      </c>
      <c r="AB169" s="16">
        <f t="shared" si="38"/>
        <v>0</v>
      </c>
      <c r="AC169" s="16">
        <f t="shared" si="54"/>
        <v>0</v>
      </c>
      <c r="AD169" s="16">
        <f t="shared" si="63"/>
        <v>1</v>
      </c>
      <c r="AE169" s="16">
        <f t="shared" si="39"/>
        <v>1</v>
      </c>
      <c r="AF169" s="16">
        <f t="shared" si="40"/>
        <v>1</v>
      </c>
      <c r="AG169" s="16">
        <f t="shared" si="56"/>
        <v>1</v>
      </c>
      <c r="AH169" s="16">
        <f t="shared" si="41"/>
        <v>1</v>
      </c>
      <c r="AI169" s="16">
        <f t="shared" si="57"/>
        <v>1</v>
      </c>
      <c r="AJ169" s="16">
        <f t="shared" si="58"/>
        <v>1</v>
      </c>
      <c r="AK169" s="16">
        <f t="shared" si="59"/>
        <v>1</v>
      </c>
      <c r="AL169" s="16">
        <f t="shared" si="42"/>
        <v>1</v>
      </c>
      <c r="AM169" s="16">
        <f t="shared" si="43"/>
        <v>1</v>
      </c>
      <c r="AN169" s="16">
        <f t="shared" si="44"/>
        <v>1</v>
      </c>
      <c r="AO169" s="16">
        <f t="shared" si="45"/>
        <v>1</v>
      </c>
      <c r="AP169" s="16">
        <f t="shared" si="46"/>
        <v>1</v>
      </c>
      <c r="AQ169" s="16">
        <f t="shared" si="47"/>
        <v>1</v>
      </c>
      <c r="AR169" s="16">
        <f t="shared" si="48"/>
        <v>1</v>
      </c>
      <c r="AS169" s="16">
        <f t="shared" si="49"/>
        <v>1</v>
      </c>
      <c r="AT169" s="16">
        <f t="shared" si="60"/>
        <v>1</v>
      </c>
      <c r="AU169" s="16">
        <f t="shared" si="61"/>
        <v>1</v>
      </c>
      <c r="AV169" s="16">
        <f t="shared" si="62"/>
        <v>1</v>
      </c>
      <c r="AW169" s="16"/>
      <c r="AX169" s="16">
        <f t="array" ref="AX169">SUM(IF(ISERROR(AD169:AT169),1))</f>
        <v>0</v>
      </c>
      <c r="AY169" s="16" t="str">
        <f t="shared" si="50"/>
        <v/>
      </c>
      <c r="AZ169" s="16"/>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row>
    <row r="170" spans="2:79" ht="45" customHeight="1" x14ac:dyDescent="0.25">
      <c r="B170" s="75"/>
      <c r="C170" s="75"/>
      <c r="D170" s="75"/>
      <c r="E170" s="75"/>
      <c r="F170" s="156"/>
      <c r="G170" s="156"/>
      <c r="H170" s="156"/>
      <c r="I170" s="156"/>
      <c r="J170" s="282" t="str">
        <f>IFERROR(VLOOKUP($E170&amp;$F170,units!$A:$D,4,0),"")</f>
        <v/>
      </c>
      <c r="K170" s="75"/>
      <c r="L170" s="156"/>
      <c r="M170" s="75"/>
      <c r="N170" s="161"/>
      <c r="O170" s="162" t="str">
        <f t="shared" si="36"/>
        <v/>
      </c>
      <c r="P170" s="75"/>
      <c r="Q170" s="75"/>
      <c r="R170" s="75"/>
      <c r="S170" s="153"/>
      <c r="T170" s="153"/>
      <c r="U170" s="240"/>
      <c r="X170" s="16" t="e">
        <f t="shared" si="51"/>
        <v>#N/A</v>
      </c>
      <c r="Y170" s="16">
        <f t="shared" ca="1" si="52"/>
        <v>0</v>
      </c>
      <c r="Z170" s="16" t="str">
        <f t="shared" si="37"/>
        <v/>
      </c>
      <c r="AA170" s="16" t="str">
        <f t="shared" si="53"/>
        <v/>
      </c>
      <c r="AB170" s="16">
        <f t="shared" si="38"/>
        <v>0</v>
      </c>
      <c r="AC170" s="16">
        <f t="shared" si="54"/>
        <v>0</v>
      </c>
      <c r="AD170" s="16">
        <f t="shared" si="63"/>
        <v>1</v>
      </c>
      <c r="AE170" s="16">
        <f t="shared" si="39"/>
        <v>1</v>
      </c>
      <c r="AF170" s="16">
        <f t="shared" si="40"/>
        <v>1</v>
      </c>
      <c r="AG170" s="16">
        <f t="shared" si="56"/>
        <v>1</v>
      </c>
      <c r="AH170" s="16">
        <f t="shared" si="41"/>
        <v>1</v>
      </c>
      <c r="AI170" s="16">
        <f t="shared" si="57"/>
        <v>1</v>
      </c>
      <c r="AJ170" s="16">
        <f t="shared" si="58"/>
        <v>1</v>
      </c>
      <c r="AK170" s="16">
        <f t="shared" si="59"/>
        <v>1</v>
      </c>
      <c r="AL170" s="16">
        <f t="shared" si="42"/>
        <v>1</v>
      </c>
      <c r="AM170" s="16">
        <f t="shared" si="43"/>
        <v>1</v>
      </c>
      <c r="AN170" s="16">
        <f t="shared" si="44"/>
        <v>1</v>
      </c>
      <c r="AO170" s="16">
        <f t="shared" si="45"/>
        <v>1</v>
      </c>
      <c r="AP170" s="16">
        <f t="shared" si="46"/>
        <v>1</v>
      </c>
      <c r="AQ170" s="16">
        <f t="shared" si="47"/>
        <v>1</v>
      </c>
      <c r="AR170" s="16">
        <f t="shared" si="48"/>
        <v>1</v>
      </c>
      <c r="AS170" s="16">
        <f t="shared" si="49"/>
        <v>1</v>
      </c>
      <c r="AT170" s="16">
        <f t="shared" si="60"/>
        <v>1</v>
      </c>
      <c r="AU170" s="16">
        <f t="shared" si="61"/>
        <v>1</v>
      </c>
      <c r="AV170" s="16">
        <f t="shared" si="62"/>
        <v>1</v>
      </c>
      <c r="AW170" s="16"/>
      <c r="AX170" s="16">
        <f t="array" ref="AX170">SUM(IF(ISERROR(AD170:AT170),1))</f>
        <v>0</v>
      </c>
      <c r="AY170" s="16" t="str">
        <f t="shared" si="50"/>
        <v/>
      </c>
      <c r="AZ170" s="16"/>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row>
    <row r="171" spans="2:79" ht="45" customHeight="1" x14ac:dyDescent="0.25">
      <c r="B171" s="75"/>
      <c r="C171" s="75"/>
      <c r="D171" s="75"/>
      <c r="E171" s="75"/>
      <c r="F171" s="156"/>
      <c r="G171" s="156"/>
      <c r="H171" s="156"/>
      <c r="I171" s="156"/>
      <c r="J171" s="282" t="str">
        <f>IFERROR(VLOOKUP($E171&amp;$F171,units!$A:$D,4,0),"")</f>
        <v/>
      </c>
      <c r="K171" s="75"/>
      <c r="L171" s="156"/>
      <c r="M171" s="75"/>
      <c r="N171" s="161"/>
      <c r="O171" s="162" t="str">
        <f t="shared" si="36"/>
        <v/>
      </c>
      <c r="P171" s="75"/>
      <c r="Q171" s="75"/>
      <c r="R171" s="75"/>
      <c r="S171" s="153"/>
      <c r="T171" s="153"/>
      <c r="U171" s="240"/>
      <c r="X171" s="16" t="e">
        <f t="shared" si="51"/>
        <v>#N/A</v>
      </c>
      <c r="Y171" s="16">
        <f t="shared" ca="1" si="52"/>
        <v>0</v>
      </c>
      <c r="Z171" s="16" t="str">
        <f t="shared" si="37"/>
        <v/>
      </c>
      <c r="AA171" s="16" t="str">
        <f t="shared" si="53"/>
        <v/>
      </c>
      <c r="AB171" s="16">
        <f t="shared" si="38"/>
        <v>0</v>
      </c>
      <c r="AC171" s="16">
        <f t="shared" si="54"/>
        <v>0</v>
      </c>
      <c r="AD171" s="16">
        <f t="shared" si="63"/>
        <v>1</v>
      </c>
      <c r="AE171" s="16">
        <f t="shared" si="39"/>
        <v>1</v>
      </c>
      <c r="AF171" s="16">
        <f t="shared" si="40"/>
        <v>1</v>
      </c>
      <c r="AG171" s="16">
        <f t="shared" si="56"/>
        <v>1</v>
      </c>
      <c r="AH171" s="16">
        <f t="shared" si="41"/>
        <v>1</v>
      </c>
      <c r="AI171" s="16">
        <f t="shared" si="57"/>
        <v>1</v>
      </c>
      <c r="AJ171" s="16">
        <f t="shared" si="58"/>
        <v>1</v>
      </c>
      <c r="AK171" s="16">
        <f t="shared" si="59"/>
        <v>1</v>
      </c>
      <c r="AL171" s="16">
        <f t="shared" si="42"/>
        <v>1</v>
      </c>
      <c r="AM171" s="16">
        <f t="shared" si="43"/>
        <v>1</v>
      </c>
      <c r="AN171" s="16">
        <f t="shared" si="44"/>
        <v>1</v>
      </c>
      <c r="AO171" s="16">
        <f t="shared" si="45"/>
        <v>1</v>
      </c>
      <c r="AP171" s="16">
        <f t="shared" si="46"/>
        <v>1</v>
      </c>
      <c r="AQ171" s="16">
        <f t="shared" si="47"/>
        <v>1</v>
      </c>
      <c r="AR171" s="16">
        <f t="shared" si="48"/>
        <v>1</v>
      </c>
      <c r="AS171" s="16">
        <f t="shared" si="49"/>
        <v>1</v>
      </c>
      <c r="AT171" s="16">
        <f t="shared" si="60"/>
        <v>1</v>
      </c>
      <c r="AU171" s="16">
        <f t="shared" si="61"/>
        <v>1</v>
      </c>
      <c r="AV171" s="16">
        <f t="shared" si="62"/>
        <v>1</v>
      </c>
      <c r="AW171" s="16"/>
      <c r="AX171" s="16">
        <f t="array" ref="AX171">SUM(IF(ISERROR(AD171:AT171),1))</f>
        <v>0</v>
      </c>
      <c r="AY171" s="16" t="str">
        <f t="shared" si="50"/>
        <v/>
      </c>
      <c r="AZ171" s="16"/>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row>
    <row r="172" spans="2:79" ht="45" customHeight="1" x14ac:dyDescent="0.25">
      <c r="B172" s="75"/>
      <c r="C172" s="75"/>
      <c r="D172" s="75"/>
      <c r="E172" s="75"/>
      <c r="F172" s="156"/>
      <c r="G172" s="156"/>
      <c r="H172" s="156"/>
      <c r="I172" s="156"/>
      <c r="J172" s="282" t="str">
        <f>IFERROR(VLOOKUP($E172&amp;$F172,units!$A:$D,4,0),"")</f>
        <v/>
      </c>
      <c r="K172" s="75"/>
      <c r="L172" s="156"/>
      <c r="M172" s="75"/>
      <c r="N172" s="161"/>
      <c r="O172" s="162" t="str">
        <f t="shared" si="36"/>
        <v/>
      </c>
      <c r="P172" s="75"/>
      <c r="Q172" s="75"/>
      <c r="R172" s="75"/>
      <c r="S172" s="153"/>
      <c r="T172" s="153"/>
      <c r="U172" s="240"/>
      <c r="X172" s="16" t="e">
        <f t="shared" si="51"/>
        <v>#N/A</v>
      </c>
      <c r="Y172" s="16">
        <f t="shared" ca="1" si="52"/>
        <v>0</v>
      </c>
      <c r="Z172" s="16" t="str">
        <f t="shared" si="37"/>
        <v/>
      </c>
      <c r="AA172" s="16" t="str">
        <f t="shared" si="53"/>
        <v/>
      </c>
      <c r="AB172" s="16">
        <f t="shared" si="38"/>
        <v>0</v>
      </c>
      <c r="AC172" s="16">
        <f t="shared" si="54"/>
        <v>0</v>
      </c>
      <c r="AD172" s="16">
        <f t="shared" si="63"/>
        <v>1</v>
      </c>
      <c r="AE172" s="16">
        <f t="shared" si="39"/>
        <v>1</v>
      </c>
      <c r="AF172" s="16">
        <f t="shared" si="40"/>
        <v>1</v>
      </c>
      <c r="AG172" s="16">
        <f t="shared" si="56"/>
        <v>1</v>
      </c>
      <c r="AH172" s="16">
        <f t="shared" si="41"/>
        <v>1</v>
      </c>
      <c r="AI172" s="16">
        <f t="shared" si="57"/>
        <v>1</v>
      </c>
      <c r="AJ172" s="16">
        <f t="shared" si="58"/>
        <v>1</v>
      </c>
      <c r="AK172" s="16">
        <f t="shared" si="59"/>
        <v>1</v>
      </c>
      <c r="AL172" s="16">
        <f t="shared" si="42"/>
        <v>1</v>
      </c>
      <c r="AM172" s="16">
        <f t="shared" si="43"/>
        <v>1</v>
      </c>
      <c r="AN172" s="16">
        <f t="shared" si="44"/>
        <v>1</v>
      </c>
      <c r="AO172" s="16">
        <f t="shared" si="45"/>
        <v>1</v>
      </c>
      <c r="AP172" s="16">
        <f t="shared" si="46"/>
        <v>1</v>
      </c>
      <c r="AQ172" s="16">
        <f t="shared" si="47"/>
        <v>1</v>
      </c>
      <c r="AR172" s="16">
        <f t="shared" si="48"/>
        <v>1</v>
      </c>
      <c r="AS172" s="16">
        <f t="shared" si="49"/>
        <v>1</v>
      </c>
      <c r="AT172" s="16">
        <f t="shared" si="60"/>
        <v>1</v>
      </c>
      <c r="AU172" s="16">
        <f t="shared" si="61"/>
        <v>1</v>
      </c>
      <c r="AV172" s="16">
        <f t="shared" si="62"/>
        <v>1</v>
      </c>
      <c r="AW172" s="16"/>
      <c r="AX172" s="16">
        <f t="array" ref="AX172">SUM(IF(ISERROR(AD172:AT172),1))</f>
        <v>0</v>
      </c>
      <c r="AY172" s="16" t="str">
        <f t="shared" si="50"/>
        <v/>
      </c>
      <c r="AZ172" s="16"/>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row>
    <row r="173" spans="2:79" ht="45" customHeight="1" x14ac:dyDescent="0.25">
      <c r="B173" s="75"/>
      <c r="C173" s="75"/>
      <c r="D173" s="75"/>
      <c r="E173" s="75"/>
      <c r="F173" s="156"/>
      <c r="G173" s="156"/>
      <c r="H173" s="156"/>
      <c r="I173" s="156"/>
      <c r="J173" s="282" t="str">
        <f>IFERROR(VLOOKUP($E173&amp;$F173,units!$A:$D,4,0),"")</f>
        <v/>
      </c>
      <c r="K173" s="75"/>
      <c r="L173" s="156"/>
      <c r="M173" s="75"/>
      <c r="N173" s="161"/>
      <c r="O173" s="162" t="str">
        <f t="shared" si="36"/>
        <v/>
      </c>
      <c r="P173" s="75"/>
      <c r="Q173" s="75"/>
      <c r="R173" s="75"/>
      <c r="S173" s="153"/>
      <c r="T173" s="153"/>
      <c r="U173" s="240"/>
      <c r="X173" s="16" t="e">
        <f t="shared" si="51"/>
        <v>#N/A</v>
      </c>
      <c r="Y173" s="16">
        <f t="shared" ca="1" si="52"/>
        <v>0</v>
      </c>
      <c r="Z173" s="16" t="str">
        <f t="shared" si="37"/>
        <v/>
      </c>
      <c r="AA173" s="16" t="str">
        <f t="shared" si="53"/>
        <v/>
      </c>
      <c r="AB173" s="16">
        <f t="shared" si="38"/>
        <v>0</v>
      </c>
      <c r="AC173" s="16">
        <f t="shared" si="54"/>
        <v>0</v>
      </c>
      <c r="AD173" s="16">
        <f t="shared" si="63"/>
        <v>1</v>
      </c>
      <c r="AE173" s="16">
        <f t="shared" si="39"/>
        <v>1</v>
      </c>
      <c r="AF173" s="16">
        <f t="shared" si="40"/>
        <v>1</v>
      </c>
      <c r="AG173" s="16">
        <f t="shared" si="56"/>
        <v>1</v>
      </c>
      <c r="AH173" s="16">
        <f t="shared" si="41"/>
        <v>1</v>
      </c>
      <c r="AI173" s="16">
        <f t="shared" si="57"/>
        <v>1</v>
      </c>
      <c r="AJ173" s="16">
        <f t="shared" si="58"/>
        <v>1</v>
      </c>
      <c r="AK173" s="16">
        <f t="shared" si="59"/>
        <v>1</v>
      </c>
      <c r="AL173" s="16">
        <f t="shared" si="42"/>
        <v>1</v>
      </c>
      <c r="AM173" s="16">
        <f t="shared" si="43"/>
        <v>1</v>
      </c>
      <c r="AN173" s="16">
        <f t="shared" si="44"/>
        <v>1</v>
      </c>
      <c r="AO173" s="16">
        <f t="shared" si="45"/>
        <v>1</v>
      </c>
      <c r="AP173" s="16">
        <f t="shared" si="46"/>
        <v>1</v>
      </c>
      <c r="AQ173" s="16">
        <f t="shared" si="47"/>
        <v>1</v>
      </c>
      <c r="AR173" s="16">
        <f t="shared" si="48"/>
        <v>1</v>
      </c>
      <c r="AS173" s="16">
        <f t="shared" si="49"/>
        <v>1</v>
      </c>
      <c r="AT173" s="16">
        <f t="shared" si="60"/>
        <v>1</v>
      </c>
      <c r="AU173" s="16">
        <f t="shared" si="61"/>
        <v>1</v>
      </c>
      <c r="AV173" s="16">
        <f t="shared" si="62"/>
        <v>1</v>
      </c>
      <c r="AW173" s="16"/>
      <c r="AX173" s="16">
        <f t="array" ref="AX173">SUM(IF(ISERROR(AD173:AT173),1))</f>
        <v>0</v>
      </c>
      <c r="AY173" s="16" t="str">
        <f t="shared" si="50"/>
        <v/>
      </c>
      <c r="AZ173" s="16"/>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row>
    <row r="174" spans="2:79" ht="45" customHeight="1" x14ac:dyDescent="0.25">
      <c r="B174" s="75"/>
      <c r="C174" s="75"/>
      <c r="D174" s="75"/>
      <c r="E174" s="75"/>
      <c r="F174" s="156"/>
      <c r="G174" s="156"/>
      <c r="H174" s="156"/>
      <c r="I174" s="156"/>
      <c r="J174" s="282" t="str">
        <f>IFERROR(VLOOKUP($E174&amp;$F174,units!$A:$D,4,0),"")</f>
        <v/>
      </c>
      <c r="K174" s="75"/>
      <c r="L174" s="156"/>
      <c r="M174" s="75"/>
      <c r="N174" s="161"/>
      <c r="O174" s="162" t="str">
        <f t="shared" si="36"/>
        <v/>
      </c>
      <c r="P174" s="75"/>
      <c r="Q174" s="75"/>
      <c r="R174" s="75"/>
      <c r="S174" s="153"/>
      <c r="T174" s="153"/>
      <c r="U174" s="240"/>
      <c r="X174" s="16" t="e">
        <f t="shared" si="51"/>
        <v>#N/A</v>
      </c>
      <c r="Y174" s="16">
        <f t="shared" ca="1" si="52"/>
        <v>0</v>
      </c>
      <c r="Z174" s="16" t="str">
        <f t="shared" si="37"/>
        <v/>
      </c>
      <c r="AA174" s="16" t="str">
        <f t="shared" si="53"/>
        <v/>
      </c>
      <c r="AB174" s="16">
        <f t="shared" si="38"/>
        <v>0</v>
      </c>
      <c r="AC174" s="16">
        <f t="shared" si="54"/>
        <v>0</v>
      </c>
      <c r="AD174" s="16">
        <f t="shared" si="63"/>
        <v>1</v>
      </c>
      <c r="AE174" s="16">
        <f t="shared" si="39"/>
        <v>1</v>
      </c>
      <c r="AF174" s="16">
        <f t="shared" si="40"/>
        <v>1</v>
      </c>
      <c r="AG174" s="16">
        <f t="shared" si="56"/>
        <v>1</v>
      </c>
      <c r="AH174" s="16">
        <f t="shared" si="41"/>
        <v>1</v>
      </c>
      <c r="AI174" s="16">
        <f t="shared" si="57"/>
        <v>1</v>
      </c>
      <c r="AJ174" s="16">
        <f t="shared" si="58"/>
        <v>1</v>
      </c>
      <c r="AK174" s="16">
        <f t="shared" si="59"/>
        <v>1</v>
      </c>
      <c r="AL174" s="16">
        <f t="shared" si="42"/>
        <v>1</v>
      </c>
      <c r="AM174" s="16">
        <f t="shared" si="43"/>
        <v>1</v>
      </c>
      <c r="AN174" s="16">
        <f t="shared" si="44"/>
        <v>1</v>
      </c>
      <c r="AO174" s="16">
        <f t="shared" si="45"/>
        <v>1</v>
      </c>
      <c r="AP174" s="16">
        <f t="shared" si="46"/>
        <v>1</v>
      </c>
      <c r="AQ174" s="16">
        <f t="shared" si="47"/>
        <v>1</v>
      </c>
      <c r="AR174" s="16">
        <f t="shared" si="48"/>
        <v>1</v>
      </c>
      <c r="AS174" s="16">
        <f t="shared" si="49"/>
        <v>1</v>
      </c>
      <c r="AT174" s="16">
        <f t="shared" si="60"/>
        <v>1</v>
      </c>
      <c r="AU174" s="16">
        <f t="shared" si="61"/>
        <v>1</v>
      </c>
      <c r="AV174" s="16">
        <f t="shared" si="62"/>
        <v>1</v>
      </c>
      <c r="AW174" s="16"/>
      <c r="AX174" s="16">
        <f t="array" ref="AX174">SUM(IF(ISERROR(AD174:AT174),1))</f>
        <v>0</v>
      </c>
      <c r="AY174" s="16" t="str">
        <f t="shared" si="50"/>
        <v/>
      </c>
      <c r="AZ174" s="16"/>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row>
    <row r="175" spans="2:79" ht="45" customHeight="1" x14ac:dyDescent="0.25">
      <c r="B175" s="75"/>
      <c r="C175" s="75"/>
      <c r="D175" s="75"/>
      <c r="E175" s="75"/>
      <c r="F175" s="156"/>
      <c r="G175" s="156"/>
      <c r="H175" s="156"/>
      <c r="I175" s="156"/>
      <c r="J175" s="282" t="str">
        <f>IFERROR(VLOOKUP($E175&amp;$F175,units!$A:$D,4,0),"")</f>
        <v/>
      </c>
      <c r="K175" s="75"/>
      <c r="L175" s="156"/>
      <c r="M175" s="75"/>
      <c r="N175" s="161"/>
      <c r="O175" s="162" t="str">
        <f t="shared" si="36"/>
        <v/>
      </c>
      <c r="P175" s="75"/>
      <c r="Q175" s="75"/>
      <c r="R175" s="75"/>
      <c r="S175" s="153"/>
      <c r="T175" s="153"/>
      <c r="U175" s="240"/>
      <c r="X175" s="16" t="e">
        <f t="shared" si="51"/>
        <v>#N/A</v>
      </c>
      <c r="Y175" s="16">
        <f t="shared" ca="1" si="52"/>
        <v>0</v>
      </c>
      <c r="Z175" s="16" t="str">
        <f t="shared" si="37"/>
        <v/>
      </c>
      <c r="AA175" s="16" t="str">
        <f t="shared" si="53"/>
        <v/>
      </c>
      <c r="AB175" s="16">
        <f t="shared" si="38"/>
        <v>0</v>
      </c>
      <c r="AC175" s="16">
        <f t="shared" si="54"/>
        <v>0</v>
      </c>
      <c r="AD175" s="16">
        <f t="shared" si="63"/>
        <v>1</v>
      </c>
      <c r="AE175" s="16">
        <f t="shared" si="39"/>
        <v>1</v>
      </c>
      <c r="AF175" s="16">
        <f t="shared" si="40"/>
        <v>1</v>
      </c>
      <c r="AG175" s="16">
        <f t="shared" si="56"/>
        <v>1</v>
      </c>
      <c r="AH175" s="16">
        <f t="shared" si="41"/>
        <v>1</v>
      </c>
      <c r="AI175" s="16">
        <f t="shared" si="57"/>
        <v>1</v>
      </c>
      <c r="AJ175" s="16">
        <f t="shared" si="58"/>
        <v>1</v>
      </c>
      <c r="AK175" s="16">
        <f t="shared" si="59"/>
        <v>1</v>
      </c>
      <c r="AL175" s="16">
        <f t="shared" si="42"/>
        <v>1</v>
      </c>
      <c r="AM175" s="16">
        <f t="shared" si="43"/>
        <v>1</v>
      </c>
      <c r="AN175" s="16">
        <f t="shared" si="44"/>
        <v>1</v>
      </c>
      <c r="AO175" s="16">
        <f t="shared" si="45"/>
        <v>1</v>
      </c>
      <c r="AP175" s="16">
        <f t="shared" si="46"/>
        <v>1</v>
      </c>
      <c r="AQ175" s="16">
        <f t="shared" si="47"/>
        <v>1</v>
      </c>
      <c r="AR175" s="16">
        <f t="shared" si="48"/>
        <v>1</v>
      </c>
      <c r="AS175" s="16">
        <f t="shared" si="49"/>
        <v>1</v>
      </c>
      <c r="AT175" s="16">
        <f t="shared" si="60"/>
        <v>1</v>
      </c>
      <c r="AU175" s="16">
        <f t="shared" si="61"/>
        <v>1</v>
      </c>
      <c r="AV175" s="16">
        <f t="shared" si="62"/>
        <v>1</v>
      </c>
      <c r="AW175" s="16"/>
      <c r="AX175" s="16">
        <f t="array" ref="AX175">SUM(IF(ISERROR(AD175:AT175),1))</f>
        <v>0</v>
      </c>
      <c r="AY175" s="16" t="str">
        <f t="shared" si="50"/>
        <v/>
      </c>
      <c r="AZ175" s="16"/>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row>
    <row r="176" spans="2:79" ht="45" customHeight="1" x14ac:dyDescent="0.25">
      <c r="B176" s="75"/>
      <c r="C176" s="75"/>
      <c r="D176" s="75"/>
      <c r="E176" s="75"/>
      <c r="F176" s="156"/>
      <c r="G176" s="156"/>
      <c r="H176" s="156"/>
      <c r="I176" s="156"/>
      <c r="J176" s="282" t="str">
        <f>IFERROR(VLOOKUP($E176&amp;$F176,units!$A:$D,4,0),"")</f>
        <v/>
      </c>
      <c r="K176" s="75"/>
      <c r="L176" s="156"/>
      <c r="M176" s="75"/>
      <c r="N176" s="161"/>
      <c r="O176" s="162" t="str">
        <f t="shared" si="36"/>
        <v/>
      </c>
      <c r="P176" s="75"/>
      <c r="Q176" s="75"/>
      <c r="R176" s="75"/>
      <c r="S176" s="153"/>
      <c r="T176" s="153"/>
      <c r="U176" s="240"/>
      <c r="X176" s="16" t="e">
        <f t="shared" si="51"/>
        <v>#N/A</v>
      </c>
      <c r="Y176" s="16">
        <f t="shared" ca="1" si="52"/>
        <v>0</v>
      </c>
      <c r="Z176" s="16" t="str">
        <f t="shared" si="37"/>
        <v/>
      </c>
      <c r="AA176" s="16" t="str">
        <f t="shared" si="53"/>
        <v/>
      </c>
      <c r="AB176" s="16">
        <f t="shared" si="38"/>
        <v>0</v>
      </c>
      <c r="AC176" s="16">
        <f t="shared" si="54"/>
        <v>0</v>
      </c>
      <c r="AD176" s="16">
        <f t="shared" si="63"/>
        <v>1</v>
      </c>
      <c r="AE176" s="16">
        <f t="shared" si="39"/>
        <v>1</v>
      </c>
      <c r="AF176" s="16">
        <f t="shared" si="40"/>
        <v>1</v>
      </c>
      <c r="AG176" s="16">
        <f t="shared" si="56"/>
        <v>1</v>
      </c>
      <c r="AH176" s="16">
        <f t="shared" si="41"/>
        <v>1</v>
      </c>
      <c r="AI176" s="16">
        <f t="shared" si="57"/>
        <v>1</v>
      </c>
      <c r="AJ176" s="16">
        <f t="shared" si="58"/>
        <v>1</v>
      </c>
      <c r="AK176" s="16">
        <f t="shared" si="59"/>
        <v>1</v>
      </c>
      <c r="AL176" s="16">
        <f t="shared" si="42"/>
        <v>1</v>
      </c>
      <c r="AM176" s="16">
        <f t="shared" si="43"/>
        <v>1</v>
      </c>
      <c r="AN176" s="16">
        <f t="shared" si="44"/>
        <v>1</v>
      </c>
      <c r="AO176" s="16">
        <f t="shared" si="45"/>
        <v>1</v>
      </c>
      <c r="AP176" s="16">
        <f t="shared" si="46"/>
        <v>1</v>
      </c>
      <c r="AQ176" s="16">
        <f t="shared" si="47"/>
        <v>1</v>
      </c>
      <c r="AR176" s="16">
        <f t="shared" si="48"/>
        <v>1</v>
      </c>
      <c r="AS176" s="16">
        <f t="shared" si="49"/>
        <v>1</v>
      </c>
      <c r="AT176" s="16">
        <f t="shared" si="60"/>
        <v>1</v>
      </c>
      <c r="AU176" s="16">
        <f t="shared" si="61"/>
        <v>1</v>
      </c>
      <c r="AV176" s="16">
        <f t="shared" si="62"/>
        <v>1</v>
      </c>
      <c r="AW176" s="16"/>
      <c r="AX176" s="16">
        <f t="array" ref="AX176">SUM(IF(ISERROR(AD176:AT176),1))</f>
        <v>0</v>
      </c>
      <c r="AY176" s="16" t="str">
        <f t="shared" si="50"/>
        <v/>
      </c>
      <c r="AZ176" s="16"/>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row>
    <row r="177" spans="2:79" ht="45" customHeight="1" x14ac:dyDescent="0.25">
      <c r="B177" s="75"/>
      <c r="C177" s="75"/>
      <c r="D177" s="75"/>
      <c r="E177" s="75"/>
      <c r="F177" s="156"/>
      <c r="G177" s="156"/>
      <c r="H177" s="156"/>
      <c r="I177" s="156"/>
      <c r="J177" s="282" t="str">
        <f>IFERROR(VLOOKUP($E177&amp;$F177,units!$A:$D,4,0),"")</f>
        <v/>
      </c>
      <c r="K177" s="75"/>
      <c r="L177" s="156"/>
      <c r="M177" s="75"/>
      <c r="N177" s="161"/>
      <c r="O177" s="162" t="str">
        <f t="shared" si="36"/>
        <v/>
      </c>
      <c r="P177" s="75"/>
      <c r="Q177" s="75"/>
      <c r="R177" s="75"/>
      <c r="S177" s="153"/>
      <c r="T177" s="153"/>
      <c r="U177" s="240"/>
      <c r="X177" s="16" t="e">
        <f t="shared" si="51"/>
        <v>#N/A</v>
      </c>
      <c r="Y177" s="16">
        <f t="shared" ca="1" si="52"/>
        <v>0</v>
      </c>
      <c r="Z177" s="16" t="str">
        <f t="shared" si="37"/>
        <v/>
      </c>
      <c r="AA177" s="16" t="str">
        <f t="shared" si="53"/>
        <v/>
      </c>
      <c r="AB177" s="16">
        <f t="shared" si="38"/>
        <v>0</v>
      </c>
      <c r="AC177" s="16">
        <f t="shared" si="54"/>
        <v>0</v>
      </c>
      <c r="AD177" s="16">
        <f t="shared" si="63"/>
        <v>1</v>
      </c>
      <c r="AE177" s="16">
        <f t="shared" si="39"/>
        <v>1</v>
      </c>
      <c r="AF177" s="16">
        <f t="shared" si="40"/>
        <v>1</v>
      </c>
      <c r="AG177" s="16">
        <f t="shared" si="56"/>
        <v>1</v>
      </c>
      <c r="AH177" s="16">
        <f t="shared" si="41"/>
        <v>1</v>
      </c>
      <c r="AI177" s="16">
        <f t="shared" si="57"/>
        <v>1</v>
      </c>
      <c r="AJ177" s="16">
        <f t="shared" si="58"/>
        <v>1</v>
      </c>
      <c r="AK177" s="16">
        <f t="shared" si="59"/>
        <v>1</v>
      </c>
      <c r="AL177" s="16">
        <f t="shared" si="42"/>
        <v>1</v>
      </c>
      <c r="AM177" s="16">
        <f t="shared" si="43"/>
        <v>1</v>
      </c>
      <c r="AN177" s="16">
        <f t="shared" si="44"/>
        <v>1</v>
      </c>
      <c r="AO177" s="16">
        <f t="shared" si="45"/>
        <v>1</v>
      </c>
      <c r="AP177" s="16">
        <f t="shared" si="46"/>
        <v>1</v>
      </c>
      <c r="AQ177" s="16">
        <f t="shared" si="47"/>
        <v>1</v>
      </c>
      <c r="AR177" s="16">
        <f t="shared" si="48"/>
        <v>1</v>
      </c>
      <c r="AS177" s="16">
        <f t="shared" si="49"/>
        <v>1</v>
      </c>
      <c r="AT177" s="16">
        <f t="shared" si="60"/>
        <v>1</v>
      </c>
      <c r="AU177" s="16">
        <f t="shared" si="61"/>
        <v>1</v>
      </c>
      <c r="AV177" s="16">
        <f t="shared" si="62"/>
        <v>1</v>
      </c>
      <c r="AW177" s="16"/>
      <c r="AX177" s="16">
        <f t="array" ref="AX177">SUM(IF(ISERROR(AD177:AT177),1))</f>
        <v>0</v>
      </c>
      <c r="AY177" s="16" t="str">
        <f t="shared" si="50"/>
        <v/>
      </c>
      <c r="AZ177" s="16"/>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row>
    <row r="178" spans="2:79" ht="45" customHeight="1" x14ac:dyDescent="0.25">
      <c r="B178" s="75"/>
      <c r="C178" s="75"/>
      <c r="D178" s="75"/>
      <c r="E178" s="75"/>
      <c r="F178" s="156"/>
      <c r="G178" s="156"/>
      <c r="H178" s="156"/>
      <c r="I178" s="156"/>
      <c r="J178" s="282" t="str">
        <f>IFERROR(VLOOKUP($E178&amp;$F178,units!$A:$D,4,0),"")</f>
        <v/>
      </c>
      <c r="K178" s="75"/>
      <c r="L178" s="156"/>
      <c r="M178" s="75"/>
      <c r="N178" s="161"/>
      <c r="O178" s="162" t="str">
        <f t="shared" si="36"/>
        <v/>
      </c>
      <c r="P178" s="75"/>
      <c r="Q178" s="75"/>
      <c r="R178" s="75"/>
      <c r="S178" s="153"/>
      <c r="T178" s="153"/>
      <c r="U178" s="240"/>
      <c r="X178" s="16" t="e">
        <f t="shared" si="51"/>
        <v>#N/A</v>
      </c>
      <c r="Y178" s="16">
        <f t="shared" ca="1" si="52"/>
        <v>0</v>
      </c>
      <c r="Z178" s="16" t="str">
        <f t="shared" si="37"/>
        <v/>
      </c>
      <c r="AA178" s="16" t="str">
        <f t="shared" si="53"/>
        <v/>
      </c>
      <c r="AB178" s="16">
        <f t="shared" si="38"/>
        <v>0</v>
      </c>
      <c r="AC178" s="16">
        <f t="shared" si="54"/>
        <v>0</v>
      </c>
      <c r="AD178" s="16">
        <f t="shared" si="63"/>
        <v>1</v>
      </c>
      <c r="AE178" s="16">
        <f t="shared" si="39"/>
        <v>1</v>
      </c>
      <c r="AF178" s="16">
        <f t="shared" si="40"/>
        <v>1</v>
      </c>
      <c r="AG178" s="16">
        <f t="shared" si="56"/>
        <v>1</v>
      </c>
      <c r="AH178" s="16">
        <f t="shared" si="41"/>
        <v>1</v>
      </c>
      <c r="AI178" s="16">
        <f t="shared" si="57"/>
        <v>1</v>
      </c>
      <c r="AJ178" s="16">
        <f t="shared" si="58"/>
        <v>1</v>
      </c>
      <c r="AK178" s="16">
        <f t="shared" si="59"/>
        <v>1</v>
      </c>
      <c r="AL178" s="16">
        <f t="shared" si="42"/>
        <v>1</v>
      </c>
      <c r="AM178" s="16">
        <f t="shared" si="43"/>
        <v>1</v>
      </c>
      <c r="AN178" s="16">
        <f t="shared" si="44"/>
        <v>1</v>
      </c>
      <c r="AO178" s="16">
        <f t="shared" si="45"/>
        <v>1</v>
      </c>
      <c r="AP178" s="16">
        <f t="shared" si="46"/>
        <v>1</v>
      </c>
      <c r="AQ178" s="16">
        <f t="shared" si="47"/>
        <v>1</v>
      </c>
      <c r="AR178" s="16">
        <f t="shared" si="48"/>
        <v>1</v>
      </c>
      <c r="AS178" s="16">
        <f t="shared" si="49"/>
        <v>1</v>
      </c>
      <c r="AT178" s="16">
        <f t="shared" si="60"/>
        <v>1</v>
      </c>
      <c r="AU178" s="16">
        <f t="shared" si="61"/>
        <v>1</v>
      </c>
      <c r="AV178" s="16">
        <f t="shared" si="62"/>
        <v>1</v>
      </c>
      <c r="AW178" s="16"/>
      <c r="AX178" s="16">
        <f t="array" ref="AX178">SUM(IF(ISERROR(AD178:AT178),1))</f>
        <v>0</v>
      </c>
      <c r="AY178" s="16" t="str">
        <f t="shared" si="50"/>
        <v/>
      </c>
      <c r="AZ178" s="16"/>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row>
    <row r="179" spans="2:79" ht="45" customHeight="1" x14ac:dyDescent="0.25">
      <c r="B179" s="75"/>
      <c r="C179" s="75"/>
      <c r="D179" s="75"/>
      <c r="E179" s="75"/>
      <c r="F179" s="156"/>
      <c r="G179" s="156"/>
      <c r="H179" s="156"/>
      <c r="I179" s="156"/>
      <c r="J179" s="282" t="str">
        <f>IFERROR(VLOOKUP($E179&amp;$F179,units!$A:$D,4,0),"")</f>
        <v/>
      </c>
      <c r="K179" s="75"/>
      <c r="L179" s="156"/>
      <c r="M179" s="75"/>
      <c r="N179" s="161"/>
      <c r="O179" s="162" t="str">
        <f t="shared" si="36"/>
        <v/>
      </c>
      <c r="P179" s="75"/>
      <c r="Q179" s="75"/>
      <c r="R179" s="75"/>
      <c r="S179" s="153"/>
      <c r="T179" s="153"/>
      <c r="U179" s="240"/>
      <c r="X179" s="16" t="e">
        <f t="shared" si="51"/>
        <v>#N/A</v>
      </c>
      <c r="Y179" s="16">
        <f t="shared" ca="1" si="52"/>
        <v>0</v>
      </c>
      <c r="Z179" s="16" t="str">
        <f t="shared" si="37"/>
        <v/>
      </c>
      <c r="AA179" s="16" t="str">
        <f t="shared" si="53"/>
        <v/>
      </c>
      <c r="AB179" s="16">
        <f t="shared" si="38"/>
        <v>0</v>
      </c>
      <c r="AC179" s="16">
        <f t="shared" si="54"/>
        <v>0</v>
      </c>
      <c r="AD179" s="16">
        <f t="shared" si="63"/>
        <v>1</v>
      </c>
      <c r="AE179" s="16">
        <f t="shared" si="39"/>
        <v>1</v>
      </c>
      <c r="AF179" s="16">
        <f t="shared" si="40"/>
        <v>1</v>
      </c>
      <c r="AG179" s="16">
        <f t="shared" si="56"/>
        <v>1</v>
      </c>
      <c r="AH179" s="16">
        <f t="shared" si="41"/>
        <v>1</v>
      </c>
      <c r="AI179" s="16">
        <f t="shared" si="57"/>
        <v>1</v>
      </c>
      <c r="AJ179" s="16">
        <f t="shared" si="58"/>
        <v>1</v>
      </c>
      <c r="AK179" s="16">
        <f t="shared" si="59"/>
        <v>1</v>
      </c>
      <c r="AL179" s="16">
        <f t="shared" si="42"/>
        <v>1</v>
      </c>
      <c r="AM179" s="16">
        <f t="shared" si="43"/>
        <v>1</v>
      </c>
      <c r="AN179" s="16">
        <f t="shared" si="44"/>
        <v>1</v>
      </c>
      <c r="AO179" s="16">
        <f t="shared" si="45"/>
        <v>1</v>
      </c>
      <c r="AP179" s="16">
        <f t="shared" si="46"/>
        <v>1</v>
      </c>
      <c r="AQ179" s="16">
        <f t="shared" si="47"/>
        <v>1</v>
      </c>
      <c r="AR179" s="16">
        <f t="shared" si="48"/>
        <v>1</v>
      </c>
      <c r="AS179" s="16">
        <f t="shared" si="49"/>
        <v>1</v>
      </c>
      <c r="AT179" s="16">
        <f t="shared" si="60"/>
        <v>1</v>
      </c>
      <c r="AU179" s="16">
        <f t="shared" si="61"/>
        <v>1</v>
      </c>
      <c r="AV179" s="16">
        <f t="shared" si="62"/>
        <v>1</v>
      </c>
      <c r="AW179" s="16"/>
      <c r="AX179" s="16">
        <f t="array" ref="AX179">SUM(IF(ISERROR(AD179:AT179),1))</f>
        <v>0</v>
      </c>
      <c r="AY179" s="16" t="str">
        <f t="shared" si="50"/>
        <v/>
      </c>
      <c r="AZ179" s="16"/>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row>
    <row r="180" spans="2:79" ht="45" customHeight="1" x14ac:dyDescent="0.25">
      <c r="B180" s="75"/>
      <c r="C180" s="75"/>
      <c r="D180" s="75"/>
      <c r="E180" s="75"/>
      <c r="F180" s="156"/>
      <c r="G180" s="156"/>
      <c r="H180" s="156"/>
      <c r="I180" s="156"/>
      <c r="J180" s="282" t="str">
        <f>IFERROR(VLOOKUP($E180&amp;$F180,units!$A:$D,4,0),"")</f>
        <v/>
      </c>
      <c r="K180" s="75"/>
      <c r="L180" s="156"/>
      <c r="M180" s="75"/>
      <c r="N180" s="161"/>
      <c r="O180" s="162" t="str">
        <f t="shared" si="36"/>
        <v/>
      </c>
      <c r="P180" s="75"/>
      <c r="Q180" s="75"/>
      <c r="R180" s="75"/>
      <c r="S180" s="153"/>
      <c r="T180" s="153"/>
      <c r="U180" s="240"/>
      <c r="X180" s="16" t="e">
        <f t="shared" si="51"/>
        <v>#N/A</v>
      </c>
      <c r="Y180" s="16">
        <f t="shared" ca="1" si="52"/>
        <v>0</v>
      </c>
      <c r="Z180" s="16" t="str">
        <f t="shared" si="37"/>
        <v/>
      </c>
      <c r="AA180" s="16" t="str">
        <f t="shared" si="53"/>
        <v/>
      </c>
      <c r="AB180" s="16">
        <f t="shared" si="38"/>
        <v>0</v>
      </c>
      <c r="AC180" s="16">
        <f t="shared" si="54"/>
        <v>0</v>
      </c>
      <c r="AD180" s="16">
        <f t="shared" si="63"/>
        <v>1</v>
      </c>
      <c r="AE180" s="16">
        <f t="shared" si="39"/>
        <v>1</v>
      </c>
      <c r="AF180" s="16">
        <f t="shared" si="40"/>
        <v>1</v>
      </c>
      <c r="AG180" s="16">
        <f t="shared" si="56"/>
        <v>1</v>
      </c>
      <c r="AH180" s="16">
        <f t="shared" si="41"/>
        <v>1</v>
      </c>
      <c r="AI180" s="16">
        <f t="shared" si="57"/>
        <v>1</v>
      </c>
      <c r="AJ180" s="16">
        <f t="shared" si="58"/>
        <v>1</v>
      </c>
      <c r="AK180" s="16">
        <f t="shared" si="59"/>
        <v>1</v>
      </c>
      <c r="AL180" s="16">
        <f t="shared" si="42"/>
        <v>1</v>
      </c>
      <c r="AM180" s="16">
        <f t="shared" si="43"/>
        <v>1</v>
      </c>
      <c r="AN180" s="16">
        <f t="shared" si="44"/>
        <v>1</v>
      </c>
      <c r="AO180" s="16">
        <f t="shared" si="45"/>
        <v>1</v>
      </c>
      <c r="AP180" s="16">
        <f t="shared" si="46"/>
        <v>1</v>
      </c>
      <c r="AQ180" s="16">
        <f t="shared" si="47"/>
        <v>1</v>
      </c>
      <c r="AR180" s="16">
        <f t="shared" si="48"/>
        <v>1</v>
      </c>
      <c r="AS180" s="16">
        <f t="shared" si="49"/>
        <v>1</v>
      </c>
      <c r="AT180" s="16">
        <f t="shared" si="60"/>
        <v>1</v>
      </c>
      <c r="AU180" s="16">
        <f t="shared" si="61"/>
        <v>1</v>
      </c>
      <c r="AV180" s="16">
        <f t="shared" si="62"/>
        <v>1</v>
      </c>
      <c r="AW180" s="16"/>
      <c r="AX180" s="16">
        <f t="array" ref="AX180">SUM(IF(ISERROR(AD180:AT180),1))</f>
        <v>0</v>
      </c>
      <c r="AY180" s="16" t="str">
        <f t="shared" si="50"/>
        <v/>
      </c>
      <c r="AZ180" s="16"/>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row>
    <row r="181" spans="2:79" ht="45" customHeight="1" x14ac:dyDescent="0.25">
      <c r="B181" s="75"/>
      <c r="C181" s="75"/>
      <c r="D181" s="75"/>
      <c r="E181" s="75"/>
      <c r="F181" s="156"/>
      <c r="G181" s="156"/>
      <c r="H181" s="156"/>
      <c r="I181" s="156"/>
      <c r="J181" s="282" t="str">
        <f>IFERROR(VLOOKUP($E181&amp;$F181,units!$A:$D,4,0),"")</f>
        <v/>
      </c>
      <c r="K181" s="75"/>
      <c r="L181" s="156"/>
      <c r="M181" s="75"/>
      <c r="N181" s="161"/>
      <c r="O181" s="162" t="str">
        <f t="shared" si="36"/>
        <v/>
      </c>
      <c r="P181" s="75"/>
      <c r="Q181" s="75"/>
      <c r="R181" s="75"/>
      <c r="S181" s="153"/>
      <c r="T181" s="153"/>
      <c r="U181" s="240"/>
      <c r="X181" s="16" t="e">
        <f t="shared" si="51"/>
        <v>#N/A</v>
      </c>
      <c r="Y181" s="16">
        <f t="shared" ca="1" si="52"/>
        <v>0</v>
      </c>
      <c r="Z181" s="16" t="str">
        <f t="shared" si="37"/>
        <v/>
      </c>
      <c r="AA181" s="16" t="str">
        <f t="shared" si="53"/>
        <v/>
      </c>
      <c r="AB181" s="16">
        <f t="shared" si="38"/>
        <v>0</v>
      </c>
      <c r="AC181" s="16">
        <f t="shared" si="54"/>
        <v>0</v>
      </c>
      <c r="AD181" s="16">
        <f t="shared" si="63"/>
        <v>1</v>
      </c>
      <c r="AE181" s="16">
        <f t="shared" si="39"/>
        <v>1</v>
      </c>
      <c r="AF181" s="16">
        <f t="shared" si="40"/>
        <v>1</v>
      </c>
      <c r="AG181" s="16">
        <f t="shared" si="56"/>
        <v>1</v>
      </c>
      <c r="AH181" s="16">
        <f t="shared" si="41"/>
        <v>1</v>
      </c>
      <c r="AI181" s="16">
        <f t="shared" si="57"/>
        <v>1</v>
      </c>
      <c r="AJ181" s="16">
        <f t="shared" si="58"/>
        <v>1</v>
      </c>
      <c r="AK181" s="16">
        <f t="shared" si="59"/>
        <v>1</v>
      </c>
      <c r="AL181" s="16">
        <f t="shared" si="42"/>
        <v>1</v>
      </c>
      <c r="AM181" s="16">
        <f t="shared" si="43"/>
        <v>1</v>
      </c>
      <c r="AN181" s="16">
        <f t="shared" si="44"/>
        <v>1</v>
      </c>
      <c r="AO181" s="16">
        <f t="shared" si="45"/>
        <v>1</v>
      </c>
      <c r="AP181" s="16">
        <f t="shared" si="46"/>
        <v>1</v>
      </c>
      <c r="AQ181" s="16">
        <f t="shared" si="47"/>
        <v>1</v>
      </c>
      <c r="AR181" s="16">
        <f t="shared" si="48"/>
        <v>1</v>
      </c>
      <c r="AS181" s="16">
        <f t="shared" si="49"/>
        <v>1</v>
      </c>
      <c r="AT181" s="16">
        <f t="shared" si="60"/>
        <v>1</v>
      </c>
      <c r="AU181" s="16">
        <f t="shared" si="61"/>
        <v>1</v>
      </c>
      <c r="AV181" s="16">
        <f t="shared" si="62"/>
        <v>1</v>
      </c>
      <c r="AW181" s="16"/>
      <c r="AX181" s="16">
        <f t="array" ref="AX181">SUM(IF(ISERROR(AD181:AT181),1))</f>
        <v>0</v>
      </c>
      <c r="AY181" s="16" t="str">
        <f t="shared" si="50"/>
        <v/>
      </c>
      <c r="AZ181" s="16"/>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row>
    <row r="182" spans="2:79" ht="45" customHeight="1" x14ac:dyDescent="0.25">
      <c r="B182" s="75"/>
      <c r="C182" s="75"/>
      <c r="D182" s="75"/>
      <c r="E182" s="75"/>
      <c r="F182" s="156"/>
      <c r="G182" s="156"/>
      <c r="H182" s="156"/>
      <c r="I182" s="156"/>
      <c r="J182" s="282" t="str">
        <f>IFERROR(VLOOKUP($E182&amp;$F182,units!$A:$D,4,0),"")</f>
        <v/>
      </c>
      <c r="K182" s="75"/>
      <c r="L182" s="156"/>
      <c r="M182" s="75"/>
      <c r="N182" s="161"/>
      <c r="O182" s="162" t="str">
        <f t="shared" si="36"/>
        <v/>
      </c>
      <c r="P182" s="75"/>
      <c r="Q182" s="75"/>
      <c r="R182" s="75"/>
      <c r="S182" s="153"/>
      <c r="T182" s="153"/>
      <c r="U182" s="240"/>
      <c r="X182" s="16" t="e">
        <f t="shared" si="51"/>
        <v>#N/A</v>
      </c>
      <c r="Y182" s="16">
        <f t="shared" ca="1" si="52"/>
        <v>0</v>
      </c>
      <c r="Z182" s="16" t="str">
        <f t="shared" si="37"/>
        <v/>
      </c>
      <c r="AA182" s="16" t="str">
        <f t="shared" si="53"/>
        <v/>
      </c>
      <c r="AB182" s="16">
        <f t="shared" si="38"/>
        <v>0</v>
      </c>
      <c r="AC182" s="16">
        <f t="shared" si="54"/>
        <v>0</v>
      </c>
      <c r="AD182" s="16">
        <f t="shared" si="63"/>
        <v>1</v>
      </c>
      <c r="AE182" s="16">
        <f t="shared" si="39"/>
        <v>1</v>
      </c>
      <c r="AF182" s="16">
        <f t="shared" si="40"/>
        <v>1</v>
      </c>
      <c r="AG182" s="16">
        <f t="shared" si="56"/>
        <v>1</v>
      </c>
      <c r="AH182" s="16">
        <f t="shared" si="41"/>
        <v>1</v>
      </c>
      <c r="AI182" s="16">
        <f t="shared" si="57"/>
        <v>1</v>
      </c>
      <c r="AJ182" s="16">
        <f t="shared" si="58"/>
        <v>1</v>
      </c>
      <c r="AK182" s="16">
        <f t="shared" si="59"/>
        <v>1</v>
      </c>
      <c r="AL182" s="16">
        <f t="shared" si="42"/>
        <v>1</v>
      </c>
      <c r="AM182" s="16">
        <f t="shared" si="43"/>
        <v>1</v>
      </c>
      <c r="AN182" s="16">
        <f t="shared" si="44"/>
        <v>1</v>
      </c>
      <c r="AO182" s="16">
        <f t="shared" si="45"/>
        <v>1</v>
      </c>
      <c r="AP182" s="16">
        <f t="shared" si="46"/>
        <v>1</v>
      </c>
      <c r="AQ182" s="16">
        <f t="shared" si="47"/>
        <v>1</v>
      </c>
      <c r="AR182" s="16">
        <f t="shared" si="48"/>
        <v>1</v>
      </c>
      <c r="AS182" s="16">
        <f t="shared" si="49"/>
        <v>1</v>
      </c>
      <c r="AT182" s="16">
        <f t="shared" si="60"/>
        <v>1</v>
      </c>
      <c r="AU182" s="16">
        <f t="shared" si="61"/>
        <v>1</v>
      </c>
      <c r="AV182" s="16">
        <f t="shared" si="62"/>
        <v>1</v>
      </c>
      <c r="AW182" s="16"/>
      <c r="AX182" s="16">
        <f t="array" ref="AX182">SUM(IF(ISERROR(AD182:AT182),1))</f>
        <v>0</v>
      </c>
      <c r="AY182" s="16" t="str">
        <f t="shared" si="50"/>
        <v/>
      </c>
      <c r="AZ182" s="16"/>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row>
    <row r="183" spans="2:79" ht="45" customHeight="1" x14ac:dyDescent="0.25">
      <c r="B183" s="75"/>
      <c r="C183" s="75"/>
      <c r="D183" s="75"/>
      <c r="E183" s="75"/>
      <c r="F183" s="156"/>
      <c r="G183" s="156"/>
      <c r="H183" s="156"/>
      <c r="I183" s="156"/>
      <c r="J183" s="282" t="str">
        <f>IFERROR(VLOOKUP($E183&amp;$F183,units!$A:$D,4,0),"")</f>
        <v/>
      </c>
      <c r="K183" s="75"/>
      <c r="L183" s="156"/>
      <c r="M183" s="75"/>
      <c r="N183" s="161"/>
      <c r="O183" s="162" t="str">
        <f t="shared" si="36"/>
        <v/>
      </c>
      <c r="P183" s="75"/>
      <c r="Q183" s="75"/>
      <c r="R183" s="75"/>
      <c r="S183" s="153"/>
      <c r="T183" s="153"/>
      <c r="U183" s="240"/>
      <c r="X183" s="16" t="e">
        <f t="shared" si="51"/>
        <v>#N/A</v>
      </c>
      <c r="Y183" s="16">
        <f t="shared" ca="1" si="52"/>
        <v>0</v>
      </c>
      <c r="Z183" s="16" t="str">
        <f t="shared" si="37"/>
        <v/>
      </c>
      <c r="AA183" s="16" t="str">
        <f t="shared" si="53"/>
        <v/>
      </c>
      <c r="AB183" s="16">
        <f t="shared" si="38"/>
        <v>0</v>
      </c>
      <c r="AC183" s="16">
        <f t="shared" si="54"/>
        <v>0</v>
      </c>
      <c r="AD183" s="16">
        <f t="shared" si="63"/>
        <v>1</v>
      </c>
      <c r="AE183" s="16">
        <f t="shared" si="39"/>
        <v>1</v>
      </c>
      <c r="AF183" s="16">
        <f t="shared" si="40"/>
        <v>1</v>
      </c>
      <c r="AG183" s="16">
        <f t="shared" si="56"/>
        <v>1</v>
      </c>
      <c r="AH183" s="16">
        <f t="shared" si="41"/>
        <v>1</v>
      </c>
      <c r="AI183" s="16">
        <f t="shared" si="57"/>
        <v>1</v>
      </c>
      <c r="AJ183" s="16">
        <f t="shared" si="58"/>
        <v>1</v>
      </c>
      <c r="AK183" s="16">
        <f t="shared" si="59"/>
        <v>1</v>
      </c>
      <c r="AL183" s="16">
        <f t="shared" si="42"/>
        <v>1</v>
      </c>
      <c r="AM183" s="16">
        <f t="shared" si="43"/>
        <v>1</v>
      </c>
      <c r="AN183" s="16">
        <f t="shared" si="44"/>
        <v>1</v>
      </c>
      <c r="AO183" s="16">
        <f t="shared" si="45"/>
        <v>1</v>
      </c>
      <c r="AP183" s="16">
        <f t="shared" si="46"/>
        <v>1</v>
      </c>
      <c r="AQ183" s="16">
        <f t="shared" si="47"/>
        <v>1</v>
      </c>
      <c r="AR183" s="16">
        <f t="shared" si="48"/>
        <v>1</v>
      </c>
      <c r="AS183" s="16">
        <f t="shared" si="49"/>
        <v>1</v>
      </c>
      <c r="AT183" s="16">
        <f t="shared" si="60"/>
        <v>1</v>
      </c>
      <c r="AU183" s="16">
        <f t="shared" si="61"/>
        <v>1</v>
      </c>
      <c r="AV183" s="16">
        <f t="shared" si="62"/>
        <v>1</v>
      </c>
      <c r="AW183" s="16"/>
      <c r="AX183" s="16">
        <f t="array" ref="AX183">SUM(IF(ISERROR(AD183:AT183),1))</f>
        <v>0</v>
      </c>
      <c r="AY183" s="16" t="str">
        <f t="shared" si="50"/>
        <v/>
      </c>
      <c r="AZ183" s="16"/>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row>
    <row r="184" spans="2:79" ht="45" customHeight="1" x14ac:dyDescent="0.25">
      <c r="B184" s="75"/>
      <c r="C184" s="75"/>
      <c r="D184" s="75"/>
      <c r="E184" s="75"/>
      <c r="F184" s="156"/>
      <c r="G184" s="156"/>
      <c r="H184" s="156"/>
      <c r="I184" s="156"/>
      <c r="J184" s="282" t="str">
        <f>IFERROR(VLOOKUP($E184&amp;$F184,units!$A:$D,4,0),"")</f>
        <v/>
      </c>
      <c r="K184" s="75"/>
      <c r="L184" s="156"/>
      <c r="M184" s="75"/>
      <c r="N184" s="161"/>
      <c r="O184" s="162" t="str">
        <f t="shared" si="36"/>
        <v/>
      </c>
      <c r="P184" s="75"/>
      <c r="Q184" s="75"/>
      <c r="R184" s="75"/>
      <c r="S184" s="153"/>
      <c r="T184" s="153"/>
      <c r="U184" s="240"/>
      <c r="X184" s="16" t="e">
        <f t="shared" si="51"/>
        <v>#N/A</v>
      </c>
      <c r="Y184" s="16">
        <f t="shared" ca="1" si="52"/>
        <v>0</v>
      </c>
      <c r="Z184" s="16" t="str">
        <f t="shared" si="37"/>
        <v/>
      </c>
      <c r="AA184" s="16" t="str">
        <f t="shared" si="53"/>
        <v/>
      </c>
      <c r="AB184" s="16">
        <f t="shared" si="38"/>
        <v>0</v>
      </c>
      <c r="AC184" s="16">
        <f t="shared" si="54"/>
        <v>0</v>
      </c>
      <c r="AD184" s="16">
        <f t="shared" si="63"/>
        <v>1</v>
      </c>
      <c r="AE184" s="16">
        <f t="shared" si="39"/>
        <v>1</v>
      </c>
      <c r="AF184" s="16">
        <f t="shared" si="40"/>
        <v>1</v>
      </c>
      <c r="AG184" s="16">
        <f t="shared" si="56"/>
        <v>1</v>
      </c>
      <c r="AH184" s="16">
        <f t="shared" si="41"/>
        <v>1</v>
      </c>
      <c r="AI184" s="16">
        <f t="shared" si="57"/>
        <v>1</v>
      </c>
      <c r="AJ184" s="16">
        <f t="shared" si="58"/>
        <v>1</v>
      </c>
      <c r="AK184" s="16">
        <f t="shared" si="59"/>
        <v>1</v>
      </c>
      <c r="AL184" s="16">
        <f t="shared" si="42"/>
        <v>1</v>
      </c>
      <c r="AM184" s="16">
        <f t="shared" si="43"/>
        <v>1</v>
      </c>
      <c r="AN184" s="16">
        <f t="shared" si="44"/>
        <v>1</v>
      </c>
      <c r="AO184" s="16">
        <f t="shared" si="45"/>
        <v>1</v>
      </c>
      <c r="AP184" s="16">
        <f t="shared" si="46"/>
        <v>1</v>
      </c>
      <c r="AQ184" s="16">
        <f t="shared" si="47"/>
        <v>1</v>
      </c>
      <c r="AR184" s="16">
        <f t="shared" si="48"/>
        <v>1</v>
      </c>
      <c r="AS184" s="16">
        <f t="shared" si="49"/>
        <v>1</v>
      </c>
      <c r="AT184" s="16">
        <f t="shared" si="60"/>
        <v>1</v>
      </c>
      <c r="AU184" s="16">
        <f t="shared" si="61"/>
        <v>1</v>
      </c>
      <c r="AV184" s="16">
        <f t="shared" si="62"/>
        <v>1</v>
      </c>
      <c r="AW184" s="16"/>
      <c r="AX184" s="16">
        <f t="array" ref="AX184">SUM(IF(ISERROR(AD184:AT184),1))</f>
        <v>0</v>
      </c>
      <c r="AY184" s="16" t="str">
        <f t="shared" si="50"/>
        <v/>
      </c>
      <c r="AZ184" s="16"/>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row>
    <row r="185" spans="2:79" ht="45" customHeight="1" x14ac:dyDescent="0.25">
      <c r="B185" s="75"/>
      <c r="C185" s="75"/>
      <c r="D185" s="75"/>
      <c r="E185" s="75"/>
      <c r="F185" s="156"/>
      <c r="G185" s="156"/>
      <c r="H185" s="156"/>
      <c r="I185" s="156"/>
      <c r="J185" s="282" t="str">
        <f>IFERROR(VLOOKUP($E185&amp;$F185,units!$A:$D,4,0),"")</f>
        <v/>
      </c>
      <c r="K185" s="75"/>
      <c r="L185" s="156"/>
      <c r="M185" s="75"/>
      <c r="N185" s="161"/>
      <c r="O185" s="162" t="str">
        <f t="shared" si="36"/>
        <v/>
      </c>
      <c r="P185" s="75"/>
      <c r="Q185" s="75"/>
      <c r="R185" s="75"/>
      <c r="S185" s="153"/>
      <c r="T185" s="153"/>
      <c r="U185" s="240"/>
      <c r="X185" s="16" t="e">
        <f t="shared" si="51"/>
        <v>#N/A</v>
      </c>
      <c r="Y185" s="16">
        <f t="shared" ca="1" si="52"/>
        <v>0</v>
      </c>
      <c r="Z185" s="16" t="str">
        <f t="shared" si="37"/>
        <v/>
      </c>
      <c r="AA185" s="16" t="str">
        <f t="shared" si="53"/>
        <v/>
      </c>
      <c r="AB185" s="16">
        <f t="shared" si="38"/>
        <v>0</v>
      </c>
      <c r="AC185" s="16">
        <f t="shared" si="54"/>
        <v>0</v>
      </c>
      <c r="AD185" s="16">
        <f t="shared" si="63"/>
        <v>1</v>
      </c>
      <c r="AE185" s="16">
        <f t="shared" si="39"/>
        <v>1</v>
      </c>
      <c r="AF185" s="16">
        <f t="shared" si="40"/>
        <v>1</v>
      </c>
      <c r="AG185" s="16">
        <f t="shared" si="56"/>
        <v>1</v>
      </c>
      <c r="AH185" s="16">
        <f t="shared" si="41"/>
        <v>1</v>
      </c>
      <c r="AI185" s="16">
        <f t="shared" si="57"/>
        <v>1</v>
      </c>
      <c r="AJ185" s="16">
        <f t="shared" si="58"/>
        <v>1</v>
      </c>
      <c r="AK185" s="16">
        <f t="shared" si="59"/>
        <v>1</v>
      </c>
      <c r="AL185" s="16">
        <f t="shared" si="42"/>
        <v>1</v>
      </c>
      <c r="AM185" s="16">
        <f t="shared" si="43"/>
        <v>1</v>
      </c>
      <c r="AN185" s="16">
        <f t="shared" si="44"/>
        <v>1</v>
      </c>
      <c r="AO185" s="16">
        <f t="shared" si="45"/>
        <v>1</v>
      </c>
      <c r="AP185" s="16">
        <f t="shared" si="46"/>
        <v>1</v>
      </c>
      <c r="AQ185" s="16">
        <f t="shared" si="47"/>
        <v>1</v>
      </c>
      <c r="AR185" s="16">
        <f t="shared" si="48"/>
        <v>1</v>
      </c>
      <c r="AS185" s="16">
        <f t="shared" si="49"/>
        <v>1</v>
      </c>
      <c r="AT185" s="16">
        <f t="shared" si="60"/>
        <v>1</v>
      </c>
      <c r="AU185" s="16">
        <f t="shared" si="61"/>
        <v>1</v>
      </c>
      <c r="AV185" s="16">
        <f t="shared" si="62"/>
        <v>1</v>
      </c>
      <c r="AW185" s="16"/>
      <c r="AX185" s="16">
        <f t="array" ref="AX185">SUM(IF(ISERROR(AD185:AT185),1))</f>
        <v>0</v>
      </c>
      <c r="AY185" s="16" t="str">
        <f t="shared" si="50"/>
        <v/>
      </c>
      <c r="AZ185" s="16"/>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row>
    <row r="186" spans="2:79" ht="45" customHeight="1" x14ac:dyDescent="0.25">
      <c r="B186" s="75"/>
      <c r="C186" s="75"/>
      <c r="D186" s="75"/>
      <c r="E186" s="75"/>
      <c r="F186" s="156"/>
      <c r="G186" s="156"/>
      <c r="H186" s="156"/>
      <c r="I186" s="156"/>
      <c r="J186" s="282" t="str">
        <f>IFERROR(VLOOKUP($E186&amp;$F186,units!$A:$D,4,0),"")</f>
        <v/>
      </c>
      <c r="K186" s="75"/>
      <c r="L186" s="156"/>
      <c r="M186" s="75"/>
      <c r="N186" s="161"/>
      <c r="O186" s="162" t="str">
        <f t="shared" ref="O186:O249" si="64">IF(M186=$BD$8,1-N186,"")</f>
        <v/>
      </c>
      <c r="P186" s="75"/>
      <c r="Q186" s="75"/>
      <c r="R186" s="75"/>
      <c r="S186" s="153"/>
      <c r="T186" s="153"/>
      <c r="U186" s="240"/>
      <c r="X186" s="16" t="e">
        <f t="shared" si="51"/>
        <v>#N/A</v>
      </c>
      <c r="Y186" s="16">
        <f t="shared" ca="1" si="52"/>
        <v>0</v>
      </c>
      <c r="Z186" s="16" t="str">
        <f t="shared" ref="Z186:Z249" si="65">IF(M186=$BD$6,S186,(IF(M186=$BD$8,S186*N186,"")))</f>
        <v/>
      </c>
      <c r="AA186" s="16" t="str">
        <f t="shared" si="53"/>
        <v/>
      </c>
      <c r="AB186" s="16">
        <f t="shared" ref="AB186:AB249" si="66">IF(OR(K186="",K186=$BC$5),0,(COUNTIF($BC$7:$BC$12,K186)))</f>
        <v>0</v>
      </c>
      <c r="AC186" s="16">
        <f t="shared" si="54"/>
        <v>0</v>
      </c>
      <c r="AD186" s="16">
        <f t="shared" si="63"/>
        <v>1</v>
      </c>
      <c r="AE186" s="16">
        <f t="shared" ref="AE186:AE249" si="67">IF(B186="",1,(IF(C186="",0,1)))</f>
        <v>1</v>
      </c>
      <c r="AF186" s="16">
        <f t="shared" ref="AF186:AF249" si="68">IF(B186="",1,(IF(D186="",0,1)))</f>
        <v>1</v>
      </c>
      <c r="AG186" s="16">
        <f t="shared" si="56"/>
        <v>1</v>
      </c>
      <c r="AH186" s="16">
        <f t="shared" ref="AH186:AH249" si="69">IF((COUNTIF($BH$4:$BU$4,X186))=0,1,(IF(OR(F186="",F186=$BA$5,$Y186=0),0,1)))</f>
        <v>1</v>
      </c>
      <c r="AI186" s="16">
        <f t="shared" si="57"/>
        <v>1</v>
      </c>
      <c r="AJ186" s="16">
        <f t="shared" si="58"/>
        <v>1</v>
      </c>
      <c r="AK186" s="16">
        <f t="shared" si="59"/>
        <v>1</v>
      </c>
      <c r="AL186" s="16">
        <f t="shared" ref="AL186:AL249" si="70">IF($B186="",1,(IF(OR(J186=$BG$6,J186=$BG$7),1,0)))</f>
        <v>1</v>
      </c>
      <c r="AM186" s="16">
        <f t="shared" ref="AM186:AM249" si="71">IF($B186="",1,IF(K186=$BC$5,0,IF(COUNTIF($BC$6:$BC$12,K186)&gt;0,1,0)))</f>
        <v>1</v>
      </c>
      <c r="AN186" s="16">
        <f t="shared" ref="AN186:AN249" si="72">IF(OR(K186=$BC$12),(IF(L186="",0,1)),1)</f>
        <v>1</v>
      </c>
      <c r="AO186" s="16">
        <f t="shared" ref="AO186:AO249" si="73">IF($B186="",1,(IF(OR(M186=$BD$6,M186=$BD$7,M186=$BD$8),1,0)))</f>
        <v>1</v>
      </c>
      <c r="AP186" s="16">
        <f t="shared" ref="AP186:AP249" si="74">IF(OR(M186="",M186=$BD$5,M186=$BD$6,M186=$BD$7),1,IF(N186="",0,1))</f>
        <v>1</v>
      </c>
      <c r="AQ186" s="16">
        <f t="shared" ref="AQ186:AQ249" si="75">IF($B186="",1,IF(P186=$BE$5,0,IF(COUNTIF($BE$6:$BE$12,P186)&gt;0,1,0)))</f>
        <v>1</v>
      </c>
      <c r="AR186" s="16">
        <f t="shared" ref="AR186:AR249" si="76">IF($B186="",1,IF(Q186=$BF$5,0,IF(COUNTIF($BF$6:$BF$10,Q186)&gt;0,1,0)))</f>
        <v>1</v>
      </c>
      <c r="AS186" s="16">
        <f t="shared" ref="AS186:AS249" si="77">IF($B186="",1,(IF(OR(R186=$BG$6,R186=$BG$7),1,0)))</f>
        <v>1</v>
      </c>
      <c r="AT186" s="16">
        <f t="shared" si="60"/>
        <v>1</v>
      </c>
      <c r="AU186" s="16">
        <f t="shared" si="61"/>
        <v>1</v>
      </c>
      <c r="AV186" s="16">
        <f t="shared" si="62"/>
        <v>1</v>
      </c>
      <c r="AW186" s="16"/>
      <c r="AX186" s="16">
        <f t="array" ref="AX186">SUM(IF(ISERROR(AD186:AT186),1))</f>
        <v>0</v>
      </c>
      <c r="AY186" s="16" t="str">
        <f t="shared" ref="AY186:AY249" si="78">IF(COUNTIF(AD186:AT186,0)&gt;0,ROW(A186),"")</f>
        <v/>
      </c>
      <c r="AZ186" s="16"/>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row>
    <row r="187" spans="2:79" ht="45" customHeight="1" x14ac:dyDescent="0.25">
      <c r="B187" s="75"/>
      <c r="C187" s="75"/>
      <c r="D187" s="75"/>
      <c r="E187" s="75"/>
      <c r="F187" s="156"/>
      <c r="G187" s="156"/>
      <c r="H187" s="156"/>
      <c r="I187" s="156"/>
      <c r="J187" s="282" t="str">
        <f>IFERROR(VLOOKUP($E187&amp;$F187,units!$A:$D,4,0),"")</f>
        <v/>
      </c>
      <c r="K187" s="75"/>
      <c r="L187" s="156"/>
      <c r="M187" s="75"/>
      <c r="N187" s="161"/>
      <c r="O187" s="162" t="str">
        <f t="shared" si="64"/>
        <v/>
      </c>
      <c r="P187" s="75"/>
      <c r="Q187" s="75"/>
      <c r="R187" s="75"/>
      <c r="S187" s="153"/>
      <c r="T187" s="153"/>
      <c r="U187" s="240"/>
      <c r="X187" s="16" t="e">
        <f t="shared" ref="X187:X250" si="79">IF((INDEX($BB$6:$BB$22,MATCH($E187,$BA$6:$BA$22,0),1))="",#N/A,(INDEX($BB$6:$BB$22,MATCH($E187,$BA$6:$BA$22,0),1)))</f>
        <v>#N/A</v>
      </c>
      <c r="Y187" s="16">
        <f t="shared" ref="Y187:Y250" ca="1" si="80">(IFERROR(COUNTIF(OFFSET($BH$4,2,MATCH($X187,$BH$4:$BV$4,0)-1,INDEX($BH$3:$BV$3,1,MATCH($X187,$BH$4:$BV$4,0))-1,1),$F187),0))</f>
        <v>0</v>
      </c>
      <c r="Z187" s="16" t="str">
        <f t="shared" si="65"/>
        <v/>
      </c>
      <c r="AA187" s="16" t="str">
        <f t="shared" ref="AA187:AA250" si="81">IF(M187=$BD$6,T187,(IF(M187=$BD$8,T187*N187,"")))</f>
        <v/>
      </c>
      <c r="AB187" s="16">
        <f t="shared" si="66"/>
        <v>0</v>
      </c>
      <c r="AC187" s="16">
        <f t="shared" ref="AC187:AC250" si="82">IF(OR(K187="",K187=$BC$5),0,(COUNTIF($BC$7:$BC$12,K187)))</f>
        <v>0</v>
      </c>
      <c r="AD187" s="16">
        <f t="shared" ref="AD187:AD218" si="83">IF(C187="",1,(IF(B187="",0,1)))</f>
        <v>1</v>
      </c>
      <c r="AE187" s="16">
        <f t="shared" si="67"/>
        <v>1</v>
      </c>
      <c r="AF187" s="16">
        <f t="shared" si="68"/>
        <v>1</v>
      </c>
      <c r="AG187" s="16">
        <f t="shared" ref="AG187:AG250" si="84">IF(B187="",1,(IF(E187=$BA$5,0,(COUNTIF($BA$6:$BA$24,$E187)))))</f>
        <v>1</v>
      </c>
      <c r="AH187" s="16">
        <f t="shared" si="69"/>
        <v>1</v>
      </c>
      <c r="AI187" s="16">
        <f t="shared" ref="AI187:AI250" si="85">IF(B187="",1,IF(F187="Other",IF(G187="",0,1),1))</f>
        <v>1</v>
      </c>
      <c r="AJ187" s="16">
        <f t="shared" ref="AJ187:AJ250" si="86">IF(OR($B187="",J187=""),1,(IF(H187="",0,1)))</f>
        <v>1</v>
      </c>
      <c r="AK187" s="16">
        <f t="shared" ref="AK187:AK250" si="87">IF(OR($B187="",J187=""),1,(IF(I187="",0,1)))</f>
        <v>1</v>
      </c>
      <c r="AL187" s="16">
        <f t="shared" si="70"/>
        <v>1</v>
      </c>
      <c r="AM187" s="16">
        <f t="shared" si="71"/>
        <v>1</v>
      </c>
      <c r="AN187" s="16">
        <f t="shared" si="72"/>
        <v>1</v>
      </c>
      <c r="AO187" s="16">
        <f t="shared" si="73"/>
        <v>1</v>
      </c>
      <c r="AP187" s="16">
        <f t="shared" si="74"/>
        <v>1</v>
      </c>
      <c r="AQ187" s="16">
        <f t="shared" si="75"/>
        <v>1</v>
      </c>
      <c r="AR187" s="16">
        <f t="shared" si="76"/>
        <v>1</v>
      </c>
      <c r="AS187" s="16">
        <f t="shared" si="77"/>
        <v>1</v>
      </c>
      <c r="AT187" s="16">
        <f t="shared" ref="AT187:AT250" si="88">IF($B187="",1,(IF(S187="",0,1)))</f>
        <v>1</v>
      </c>
      <c r="AU187" s="16">
        <f t="shared" ref="AU187:AU250" si="89">IF($B187="",1,(IF(T187="",0,1)))</f>
        <v>1</v>
      </c>
      <c r="AV187" s="16">
        <f t="shared" ref="AV187:AV250" si="90">IF($B187="",1,(IF(U187="",0,1)))</f>
        <v>1</v>
      </c>
      <c r="AW187" s="16"/>
      <c r="AX187" s="16">
        <f t="array" ref="AX187">SUM(IF(ISERROR(AD187:AT187),1))</f>
        <v>0</v>
      </c>
      <c r="AY187" s="16" t="str">
        <f t="shared" si="78"/>
        <v/>
      </c>
      <c r="AZ187" s="16"/>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row>
    <row r="188" spans="2:79" ht="45" customHeight="1" x14ac:dyDescent="0.25">
      <c r="B188" s="75"/>
      <c r="C188" s="75"/>
      <c r="D188" s="75"/>
      <c r="E188" s="75"/>
      <c r="F188" s="156"/>
      <c r="G188" s="156"/>
      <c r="H188" s="156"/>
      <c r="I188" s="156"/>
      <c r="J188" s="282" t="str">
        <f>IFERROR(VLOOKUP($E188&amp;$F188,units!$A:$D,4,0),"")</f>
        <v/>
      </c>
      <c r="K188" s="75"/>
      <c r="L188" s="156"/>
      <c r="M188" s="75"/>
      <c r="N188" s="161"/>
      <c r="O188" s="162" t="str">
        <f t="shared" si="64"/>
        <v/>
      </c>
      <c r="P188" s="75"/>
      <c r="Q188" s="75"/>
      <c r="R188" s="75"/>
      <c r="S188" s="153"/>
      <c r="T188" s="153"/>
      <c r="U188" s="240"/>
      <c r="X188" s="16" t="e">
        <f t="shared" si="79"/>
        <v>#N/A</v>
      </c>
      <c r="Y188" s="16">
        <f t="shared" ca="1" si="80"/>
        <v>0</v>
      </c>
      <c r="Z188" s="16" t="str">
        <f t="shared" si="65"/>
        <v/>
      </c>
      <c r="AA188" s="16" t="str">
        <f t="shared" si="81"/>
        <v/>
      </c>
      <c r="AB188" s="16">
        <f t="shared" si="66"/>
        <v>0</v>
      </c>
      <c r="AC188" s="16">
        <f t="shared" si="82"/>
        <v>0</v>
      </c>
      <c r="AD188" s="16">
        <f t="shared" si="83"/>
        <v>1</v>
      </c>
      <c r="AE188" s="16">
        <f t="shared" si="67"/>
        <v>1</v>
      </c>
      <c r="AF188" s="16">
        <f t="shared" si="68"/>
        <v>1</v>
      </c>
      <c r="AG188" s="16">
        <f t="shared" si="84"/>
        <v>1</v>
      </c>
      <c r="AH188" s="16">
        <f t="shared" si="69"/>
        <v>1</v>
      </c>
      <c r="AI188" s="16">
        <f t="shared" si="85"/>
        <v>1</v>
      </c>
      <c r="AJ188" s="16">
        <f t="shared" si="86"/>
        <v>1</v>
      </c>
      <c r="AK188" s="16">
        <f t="shared" si="87"/>
        <v>1</v>
      </c>
      <c r="AL188" s="16">
        <f t="shared" si="70"/>
        <v>1</v>
      </c>
      <c r="AM188" s="16">
        <f t="shared" si="71"/>
        <v>1</v>
      </c>
      <c r="AN188" s="16">
        <f t="shared" si="72"/>
        <v>1</v>
      </c>
      <c r="AO188" s="16">
        <f t="shared" si="73"/>
        <v>1</v>
      </c>
      <c r="AP188" s="16">
        <f t="shared" si="74"/>
        <v>1</v>
      </c>
      <c r="AQ188" s="16">
        <f t="shared" si="75"/>
        <v>1</v>
      </c>
      <c r="AR188" s="16">
        <f t="shared" si="76"/>
        <v>1</v>
      </c>
      <c r="AS188" s="16">
        <f t="shared" si="77"/>
        <v>1</v>
      </c>
      <c r="AT188" s="16">
        <f t="shared" si="88"/>
        <v>1</v>
      </c>
      <c r="AU188" s="16">
        <f t="shared" si="89"/>
        <v>1</v>
      </c>
      <c r="AV188" s="16">
        <f t="shared" si="90"/>
        <v>1</v>
      </c>
      <c r="AW188" s="16"/>
      <c r="AX188" s="16">
        <f t="array" ref="AX188">SUM(IF(ISERROR(AD188:AT188),1))</f>
        <v>0</v>
      </c>
      <c r="AY188" s="16" t="str">
        <f t="shared" si="78"/>
        <v/>
      </c>
      <c r="AZ188" s="16"/>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row>
    <row r="189" spans="2:79" ht="45" customHeight="1" x14ac:dyDescent="0.25">
      <c r="B189" s="75"/>
      <c r="C189" s="75"/>
      <c r="D189" s="75"/>
      <c r="E189" s="75"/>
      <c r="F189" s="156"/>
      <c r="G189" s="156"/>
      <c r="H189" s="156"/>
      <c r="I189" s="156"/>
      <c r="J189" s="282" t="str">
        <f>IFERROR(VLOOKUP($E189&amp;$F189,units!$A:$D,4,0),"")</f>
        <v/>
      </c>
      <c r="K189" s="75"/>
      <c r="L189" s="156"/>
      <c r="M189" s="75"/>
      <c r="N189" s="161"/>
      <c r="O189" s="162" t="str">
        <f t="shared" si="64"/>
        <v/>
      </c>
      <c r="P189" s="75"/>
      <c r="Q189" s="75"/>
      <c r="R189" s="75"/>
      <c r="S189" s="153"/>
      <c r="T189" s="153"/>
      <c r="U189" s="240"/>
      <c r="X189" s="16" t="e">
        <f t="shared" si="79"/>
        <v>#N/A</v>
      </c>
      <c r="Y189" s="16">
        <f t="shared" ca="1" si="80"/>
        <v>0</v>
      </c>
      <c r="Z189" s="16" t="str">
        <f t="shared" si="65"/>
        <v/>
      </c>
      <c r="AA189" s="16" t="str">
        <f t="shared" si="81"/>
        <v/>
      </c>
      <c r="AB189" s="16">
        <f t="shared" si="66"/>
        <v>0</v>
      </c>
      <c r="AC189" s="16">
        <f t="shared" si="82"/>
        <v>0</v>
      </c>
      <c r="AD189" s="16">
        <f t="shared" si="83"/>
        <v>1</v>
      </c>
      <c r="AE189" s="16">
        <f t="shared" si="67"/>
        <v>1</v>
      </c>
      <c r="AF189" s="16">
        <f t="shared" si="68"/>
        <v>1</v>
      </c>
      <c r="AG189" s="16">
        <f t="shared" si="84"/>
        <v>1</v>
      </c>
      <c r="AH189" s="16">
        <f t="shared" si="69"/>
        <v>1</v>
      </c>
      <c r="AI189" s="16">
        <f t="shared" si="85"/>
        <v>1</v>
      </c>
      <c r="AJ189" s="16">
        <f t="shared" si="86"/>
        <v>1</v>
      </c>
      <c r="AK189" s="16">
        <f t="shared" si="87"/>
        <v>1</v>
      </c>
      <c r="AL189" s="16">
        <f t="shared" si="70"/>
        <v>1</v>
      </c>
      <c r="AM189" s="16">
        <f t="shared" si="71"/>
        <v>1</v>
      </c>
      <c r="AN189" s="16">
        <f t="shared" si="72"/>
        <v>1</v>
      </c>
      <c r="AO189" s="16">
        <f t="shared" si="73"/>
        <v>1</v>
      </c>
      <c r="AP189" s="16">
        <f t="shared" si="74"/>
        <v>1</v>
      </c>
      <c r="AQ189" s="16">
        <f t="shared" si="75"/>
        <v>1</v>
      </c>
      <c r="AR189" s="16">
        <f t="shared" si="76"/>
        <v>1</v>
      </c>
      <c r="AS189" s="16">
        <f t="shared" si="77"/>
        <v>1</v>
      </c>
      <c r="AT189" s="16">
        <f t="shared" si="88"/>
        <v>1</v>
      </c>
      <c r="AU189" s="16">
        <f t="shared" si="89"/>
        <v>1</v>
      </c>
      <c r="AV189" s="16">
        <f t="shared" si="90"/>
        <v>1</v>
      </c>
      <c r="AW189" s="16"/>
      <c r="AX189" s="16">
        <f t="array" ref="AX189">SUM(IF(ISERROR(AD189:AT189),1))</f>
        <v>0</v>
      </c>
      <c r="AY189" s="16" t="str">
        <f t="shared" si="78"/>
        <v/>
      </c>
      <c r="AZ189" s="16"/>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row>
    <row r="190" spans="2:79" ht="45" customHeight="1" x14ac:dyDescent="0.25">
      <c r="B190" s="75"/>
      <c r="C190" s="75"/>
      <c r="D190" s="75"/>
      <c r="E190" s="75"/>
      <c r="F190" s="156"/>
      <c r="G190" s="156"/>
      <c r="H190" s="156"/>
      <c r="I190" s="156"/>
      <c r="J190" s="282" t="str">
        <f>IFERROR(VLOOKUP($E190&amp;$F190,units!$A:$D,4,0),"")</f>
        <v/>
      </c>
      <c r="K190" s="75"/>
      <c r="L190" s="156"/>
      <c r="M190" s="75"/>
      <c r="N190" s="161"/>
      <c r="O190" s="162" t="str">
        <f t="shared" si="64"/>
        <v/>
      </c>
      <c r="P190" s="75"/>
      <c r="Q190" s="75"/>
      <c r="R190" s="75"/>
      <c r="S190" s="153"/>
      <c r="T190" s="153"/>
      <c r="U190" s="240"/>
      <c r="X190" s="16" t="e">
        <f t="shared" si="79"/>
        <v>#N/A</v>
      </c>
      <c r="Y190" s="16">
        <f t="shared" ca="1" si="80"/>
        <v>0</v>
      </c>
      <c r="Z190" s="16" t="str">
        <f t="shared" si="65"/>
        <v/>
      </c>
      <c r="AA190" s="16" t="str">
        <f t="shared" si="81"/>
        <v/>
      </c>
      <c r="AB190" s="16">
        <f t="shared" si="66"/>
        <v>0</v>
      </c>
      <c r="AC190" s="16">
        <f t="shared" si="82"/>
        <v>0</v>
      </c>
      <c r="AD190" s="16">
        <f t="shared" si="83"/>
        <v>1</v>
      </c>
      <c r="AE190" s="16">
        <f t="shared" si="67"/>
        <v>1</v>
      </c>
      <c r="AF190" s="16">
        <f t="shared" si="68"/>
        <v>1</v>
      </c>
      <c r="AG190" s="16">
        <f t="shared" si="84"/>
        <v>1</v>
      </c>
      <c r="AH190" s="16">
        <f t="shared" si="69"/>
        <v>1</v>
      </c>
      <c r="AI190" s="16">
        <f t="shared" si="85"/>
        <v>1</v>
      </c>
      <c r="AJ190" s="16">
        <f t="shared" si="86"/>
        <v>1</v>
      </c>
      <c r="AK190" s="16">
        <f t="shared" si="87"/>
        <v>1</v>
      </c>
      <c r="AL190" s="16">
        <f t="shared" si="70"/>
        <v>1</v>
      </c>
      <c r="AM190" s="16">
        <f t="shared" si="71"/>
        <v>1</v>
      </c>
      <c r="AN190" s="16">
        <f t="shared" si="72"/>
        <v>1</v>
      </c>
      <c r="AO190" s="16">
        <f t="shared" si="73"/>
        <v>1</v>
      </c>
      <c r="AP190" s="16">
        <f t="shared" si="74"/>
        <v>1</v>
      </c>
      <c r="AQ190" s="16">
        <f t="shared" si="75"/>
        <v>1</v>
      </c>
      <c r="AR190" s="16">
        <f t="shared" si="76"/>
        <v>1</v>
      </c>
      <c r="AS190" s="16">
        <f t="shared" si="77"/>
        <v>1</v>
      </c>
      <c r="AT190" s="16">
        <f t="shared" si="88"/>
        <v>1</v>
      </c>
      <c r="AU190" s="16">
        <f t="shared" si="89"/>
        <v>1</v>
      </c>
      <c r="AV190" s="16">
        <f t="shared" si="90"/>
        <v>1</v>
      </c>
      <c r="AW190" s="16"/>
      <c r="AX190" s="16">
        <f t="array" ref="AX190">SUM(IF(ISERROR(AD190:AT190),1))</f>
        <v>0</v>
      </c>
      <c r="AY190" s="16" t="str">
        <f t="shared" si="78"/>
        <v/>
      </c>
      <c r="AZ190" s="16"/>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row>
    <row r="191" spans="2:79" ht="45" customHeight="1" x14ac:dyDescent="0.25">
      <c r="B191" s="75"/>
      <c r="C191" s="75"/>
      <c r="D191" s="75"/>
      <c r="E191" s="75"/>
      <c r="F191" s="156"/>
      <c r="G191" s="156"/>
      <c r="H191" s="156"/>
      <c r="I191" s="156"/>
      <c r="J191" s="282" t="str">
        <f>IFERROR(VLOOKUP($E191&amp;$F191,units!$A:$D,4,0),"")</f>
        <v/>
      </c>
      <c r="K191" s="75"/>
      <c r="L191" s="156"/>
      <c r="M191" s="75"/>
      <c r="N191" s="161"/>
      <c r="O191" s="162" t="str">
        <f t="shared" si="64"/>
        <v/>
      </c>
      <c r="P191" s="75"/>
      <c r="Q191" s="75"/>
      <c r="R191" s="75"/>
      <c r="S191" s="153"/>
      <c r="T191" s="153"/>
      <c r="U191" s="240"/>
      <c r="X191" s="16" t="e">
        <f t="shared" si="79"/>
        <v>#N/A</v>
      </c>
      <c r="Y191" s="16">
        <f t="shared" ca="1" si="80"/>
        <v>0</v>
      </c>
      <c r="Z191" s="16" t="str">
        <f t="shared" si="65"/>
        <v/>
      </c>
      <c r="AA191" s="16" t="str">
        <f t="shared" si="81"/>
        <v/>
      </c>
      <c r="AB191" s="16">
        <f t="shared" si="66"/>
        <v>0</v>
      </c>
      <c r="AC191" s="16">
        <f t="shared" si="82"/>
        <v>0</v>
      </c>
      <c r="AD191" s="16">
        <f t="shared" si="83"/>
        <v>1</v>
      </c>
      <c r="AE191" s="16">
        <f t="shared" si="67"/>
        <v>1</v>
      </c>
      <c r="AF191" s="16">
        <f t="shared" si="68"/>
        <v>1</v>
      </c>
      <c r="AG191" s="16">
        <f t="shared" si="84"/>
        <v>1</v>
      </c>
      <c r="AH191" s="16">
        <f t="shared" si="69"/>
        <v>1</v>
      </c>
      <c r="AI191" s="16">
        <f t="shared" si="85"/>
        <v>1</v>
      </c>
      <c r="AJ191" s="16">
        <f t="shared" si="86"/>
        <v>1</v>
      </c>
      <c r="AK191" s="16">
        <f t="shared" si="87"/>
        <v>1</v>
      </c>
      <c r="AL191" s="16">
        <f t="shared" si="70"/>
        <v>1</v>
      </c>
      <c r="AM191" s="16">
        <f t="shared" si="71"/>
        <v>1</v>
      </c>
      <c r="AN191" s="16">
        <f t="shared" si="72"/>
        <v>1</v>
      </c>
      <c r="AO191" s="16">
        <f t="shared" si="73"/>
        <v>1</v>
      </c>
      <c r="AP191" s="16">
        <f t="shared" si="74"/>
        <v>1</v>
      </c>
      <c r="AQ191" s="16">
        <f t="shared" si="75"/>
        <v>1</v>
      </c>
      <c r="AR191" s="16">
        <f t="shared" si="76"/>
        <v>1</v>
      </c>
      <c r="AS191" s="16">
        <f t="shared" si="77"/>
        <v>1</v>
      </c>
      <c r="AT191" s="16">
        <f t="shared" si="88"/>
        <v>1</v>
      </c>
      <c r="AU191" s="16">
        <f t="shared" si="89"/>
        <v>1</v>
      </c>
      <c r="AV191" s="16">
        <f t="shared" si="90"/>
        <v>1</v>
      </c>
      <c r="AW191" s="16"/>
      <c r="AX191" s="16">
        <f t="array" ref="AX191">SUM(IF(ISERROR(AD191:AT191),1))</f>
        <v>0</v>
      </c>
      <c r="AY191" s="16" t="str">
        <f t="shared" si="78"/>
        <v/>
      </c>
      <c r="AZ191" s="16"/>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row>
    <row r="192" spans="2:79" ht="45" customHeight="1" x14ac:dyDescent="0.25">
      <c r="B192" s="75"/>
      <c r="C192" s="75"/>
      <c r="D192" s="75"/>
      <c r="E192" s="75"/>
      <c r="F192" s="156"/>
      <c r="G192" s="156"/>
      <c r="H192" s="156"/>
      <c r="I192" s="156"/>
      <c r="J192" s="282" t="str">
        <f>IFERROR(VLOOKUP($E192&amp;$F192,units!$A:$D,4,0),"")</f>
        <v/>
      </c>
      <c r="K192" s="75"/>
      <c r="L192" s="156"/>
      <c r="M192" s="75"/>
      <c r="N192" s="161"/>
      <c r="O192" s="162" t="str">
        <f t="shared" si="64"/>
        <v/>
      </c>
      <c r="P192" s="75"/>
      <c r="Q192" s="75"/>
      <c r="R192" s="75"/>
      <c r="S192" s="153"/>
      <c r="T192" s="153"/>
      <c r="U192" s="240"/>
      <c r="X192" s="16" t="e">
        <f t="shared" si="79"/>
        <v>#N/A</v>
      </c>
      <c r="Y192" s="16">
        <f t="shared" ca="1" si="80"/>
        <v>0</v>
      </c>
      <c r="Z192" s="16" t="str">
        <f t="shared" si="65"/>
        <v/>
      </c>
      <c r="AA192" s="16" t="str">
        <f t="shared" si="81"/>
        <v/>
      </c>
      <c r="AB192" s="16">
        <f t="shared" si="66"/>
        <v>0</v>
      </c>
      <c r="AC192" s="16">
        <f t="shared" si="82"/>
        <v>0</v>
      </c>
      <c r="AD192" s="16">
        <f t="shared" si="83"/>
        <v>1</v>
      </c>
      <c r="AE192" s="16">
        <f t="shared" si="67"/>
        <v>1</v>
      </c>
      <c r="AF192" s="16">
        <f t="shared" si="68"/>
        <v>1</v>
      </c>
      <c r="AG192" s="16">
        <f t="shared" si="84"/>
        <v>1</v>
      </c>
      <c r="AH192" s="16">
        <f t="shared" si="69"/>
        <v>1</v>
      </c>
      <c r="AI192" s="16">
        <f t="shared" si="85"/>
        <v>1</v>
      </c>
      <c r="AJ192" s="16">
        <f t="shared" si="86"/>
        <v>1</v>
      </c>
      <c r="AK192" s="16">
        <f t="shared" si="87"/>
        <v>1</v>
      </c>
      <c r="AL192" s="16">
        <f t="shared" si="70"/>
        <v>1</v>
      </c>
      <c r="AM192" s="16">
        <f t="shared" si="71"/>
        <v>1</v>
      </c>
      <c r="AN192" s="16">
        <f t="shared" si="72"/>
        <v>1</v>
      </c>
      <c r="AO192" s="16">
        <f t="shared" si="73"/>
        <v>1</v>
      </c>
      <c r="AP192" s="16">
        <f t="shared" si="74"/>
        <v>1</v>
      </c>
      <c r="AQ192" s="16">
        <f t="shared" si="75"/>
        <v>1</v>
      </c>
      <c r="AR192" s="16">
        <f t="shared" si="76"/>
        <v>1</v>
      </c>
      <c r="AS192" s="16">
        <f t="shared" si="77"/>
        <v>1</v>
      </c>
      <c r="AT192" s="16">
        <f t="shared" si="88"/>
        <v>1</v>
      </c>
      <c r="AU192" s="16">
        <f t="shared" si="89"/>
        <v>1</v>
      </c>
      <c r="AV192" s="16">
        <f t="shared" si="90"/>
        <v>1</v>
      </c>
      <c r="AW192" s="16"/>
      <c r="AX192" s="16">
        <f t="array" ref="AX192">SUM(IF(ISERROR(AD192:AT192),1))</f>
        <v>0</v>
      </c>
      <c r="AY192" s="16" t="str">
        <f t="shared" si="78"/>
        <v/>
      </c>
      <c r="AZ192" s="16"/>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row>
    <row r="193" spans="2:79" ht="45" customHeight="1" x14ac:dyDescent="0.25">
      <c r="B193" s="75"/>
      <c r="C193" s="75"/>
      <c r="D193" s="75"/>
      <c r="E193" s="75"/>
      <c r="F193" s="156"/>
      <c r="G193" s="156"/>
      <c r="H193" s="156"/>
      <c r="I193" s="156"/>
      <c r="J193" s="282" t="str">
        <f>IFERROR(VLOOKUP($E193&amp;$F193,units!$A:$D,4,0),"")</f>
        <v/>
      </c>
      <c r="K193" s="75"/>
      <c r="L193" s="156"/>
      <c r="M193" s="75"/>
      <c r="N193" s="161"/>
      <c r="O193" s="162" t="str">
        <f t="shared" si="64"/>
        <v/>
      </c>
      <c r="P193" s="75"/>
      <c r="Q193" s="75"/>
      <c r="R193" s="75"/>
      <c r="S193" s="153"/>
      <c r="T193" s="153"/>
      <c r="U193" s="240"/>
      <c r="X193" s="16" t="e">
        <f t="shared" si="79"/>
        <v>#N/A</v>
      </c>
      <c r="Y193" s="16">
        <f t="shared" ca="1" si="80"/>
        <v>0</v>
      </c>
      <c r="Z193" s="16" t="str">
        <f t="shared" si="65"/>
        <v/>
      </c>
      <c r="AA193" s="16" t="str">
        <f t="shared" si="81"/>
        <v/>
      </c>
      <c r="AB193" s="16">
        <f t="shared" si="66"/>
        <v>0</v>
      </c>
      <c r="AC193" s="16">
        <f t="shared" si="82"/>
        <v>0</v>
      </c>
      <c r="AD193" s="16">
        <f t="shared" si="83"/>
        <v>1</v>
      </c>
      <c r="AE193" s="16">
        <f t="shared" si="67"/>
        <v>1</v>
      </c>
      <c r="AF193" s="16">
        <f t="shared" si="68"/>
        <v>1</v>
      </c>
      <c r="AG193" s="16">
        <f t="shared" si="84"/>
        <v>1</v>
      </c>
      <c r="AH193" s="16">
        <f t="shared" si="69"/>
        <v>1</v>
      </c>
      <c r="AI193" s="16">
        <f t="shared" si="85"/>
        <v>1</v>
      </c>
      <c r="AJ193" s="16">
        <f t="shared" si="86"/>
        <v>1</v>
      </c>
      <c r="AK193" s="16">
        <f t="shared" si="87"/>
        <v>1</v>
      </c>
      <c r="AL193" s="16">
        <f t="shared" si="70"/>
        <v>1</v>
      </c>
      <c r="AM193" s="16">
        <f t="shared" si="71"/>
        <v>1</v>
      </c>
      <c r="AN193" s="16">
        <f t="shared" si="72"/>
        <v>1</v>
      </c>
      <c r="AO193" s="16">
        <f t="shared" si="73"/>
        <v>1</v>
      </c>
      <c r="AP193" s="16">
        <f t="shared" si="74"/>
        <v>1</v>
      </c>
      <c r="AQ193" s="16">
        <f t="shared" si="75"/>
        <v>1</v>
      </c>
      <c r="AR193" s="16">
        <f t="shared" si="76"/>
        <v>1</v>
      </c>
      <c r="AS193" s="16">
        <f t="shared" si="77"/>
        <v>1</v>
      </c>
      <c r="AT193" s="16">
        <f t="shared" si="88"/>
        <v>1</v>
      </c>
      <c r="AU193" s="16">
        <f t="shared" si="89"/>
        <v>1</v>
      </c>
      <c r="AV193" s="16">
        <f t="shared" si="90"/>
        <v>1</v>
      </c>
      <c r="AW193" s="16"/>
      <c r="AX193" s="16">
        <f t="array" ref="AX193">SUM(IF(ISERROR(AD193:AT193),1))</f>
        <v>0</v>
      </c>
      <c r="AY193" s="16" t="str">
        <f t="shared" si="78"/>
        <v/>
      </c>
      <c r="AZ193" s="16"/>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row>
    <row r="194" spans="2:79" ht="45" customHeight="1" x14ac:dyDescent="0.25">
      <c r="B194" s="75"/>
      <c r="C194" s="75"/>
      <c r="D194" s="75"/>
      <c r="E194" s="75"/>
      <c r="F194" s="156"/>
      <c r="G194" s="156"/>
      <c r="H194" s="156"/>
      <c r="I194" s="156"/>
      <c r="J194" s="282" t="str">
        <f>IFERROR(VLOOKUP($E194&amp;$F194,units!$A:$D,4,0),"")</f>
        <v/>
      </c>
      <c r="K194" s="75"/>
      <c r="L194" s="156"/>
      <c r="M194" s="75"/>
      <c r="N194" s="161"/>
      <c r="O194" s="162" t="str">
        <f t="shared" si="64"/>
        <v/>
      </c>
      <c r="P194" s="75"/>
      <c r="Q194" s="75"/>
      <c r="R194" s="75"/>
      <c r="S194" s="153"/>
      <c r="T194" s="153"/>
      <c r="U194" s="240"/>
      <c r="X194" s="16" t="e">
        <f t="shared" si="79"/>
        <v>#N/A</v>
      </c>
      <c r="Y194" s="16">
        <f t="shared" ca="1" si="80"/>
        <v>0</v>
      </c>
      <c r="Z194" s="16" t="str">
        <f t="shared" si="65"/>
        <v/>
      </c>
      <c r="AA194" s="16" t="str">
        <f t="shared" si="81"/>
        <v/>
      </c>
      <c r="AB194" s="16">
        <f t="shared" si="66"/>
        <v>0</v>
      </c>
      <c r="AC194" s="16">
        <f t="shared" si="82"/>
        <v>0</v>
      </c>
      <c r="AD194" s="16">
        <f t="shared" si="83"/>
        <v>1</v>
      </c>
      <c r="AE194" s="16">
        <f t="shared" si="67"/>
        <v>1</v>
      </c>
      <c r="AF194" s="16">
        <f t="shared" si="68"/>
        <v>1</v>
      </c>
      <c r="AG194" s="16">
        <f t="shared" si="84"/>
        <v>1</v>
      </c>
      <c r="AH194" s="16">
        <f t="shared" si="69"/>
        <v>1</v>
      </c>
      <c r="AI194" s="16">
        <f t="shared" si="85"/>
        <v>1</v>
      </c>
      <c r="AJ194" s="16">
        <f t="shared" si="86"/>
        <v>1</v>
      </c>
      <c r="AK194" s="16">
        <f t="shared" si="87"/>
        <v>1</v>
      </c>
      <c r="AL194" s="16">
        <f t="shared" si="70"/>
        <v>1</v>
      </c>
      <c r="AM194" s="16">
        <f t="shared" si="71"/>
        <v>1</v>
      </c>
      <c r="AN194" s="16">
        <f t="shared" si="72"/>
        <v>1</v>
      </c>
      <c r="AO194" s="16">
        <f t="shared" si="73"/>
        <v>1</v>
      </c>
      <c r="AP194" s="16">
        <f t="shared" si="74"/>
        <v>1</v>
      </c>
      <c r="AQ194" s="16">
        <f t="shared" si="75"/>
        <v>1</v>
      </c>
      <c r="AR194" s="16">
        <f t="shared" si="76"/>
        <v>1</v>
      </c>
      <c r="AS194" s="16">
        <f t="shared" si="77"/>
        <v>1</v>
      </c>
      <c r="AT194" s="16">
        <f t="shared" si="88"/>
        <v>1</v>
      </c>
      <c r="AU194" s="16">
        <f t="shared" si="89"/>
        <v>1</v>
      </c>
      <c r="AV194" s="16">
        <f t="shared" si="90"/>
        <v>1</v>
      </c>
      <c r="AW194" s="16"/>
      <c r="AX194" s="16">
        <f t="array" ref="AX194">SUM(IF(ISERROR(AD194:AT194),1))</f>
        <v>0</v>
      </c>
      <c r="AY194" s="16" t="str">
        <f t="shared" si="78"/>
        <v/>
      </c>
      <c r="AZ194" s="16"/>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row>
    <row r="195" spans="2:79" ht="45" customHeight="1" x14ac:dyDescent="0.25">
      <c r="B195" s="75"/>
      <c r="C195" s="75"/>
      <c r="D195" s="75"/>
      <c r="E195" s="75"/>
      <c r="F195" s="156"/>
      <c r="G195" s="156"/>
      <c r="H195" s="156"/>
      <c r="I195" s="156"/>
      <c r="J195" s="282" t="str">
        <f>IFERROR(VLOOKUP($E195&amp;$F195,units!$A:$D,4,0),"")</f>
        <v/>
      </c>
      <c r="K195" s="75"/>
      <c r="L195" s="156"/>
      <c r="M195" s="75"/>
      <c r="N195" s="161"/>
      <c r="O195" s="162" t="str">
        <f t="shared" si="64"/>
        <v/>
      </c>
      <c r="P195" s="75"/>
      <c r="Q195" s="75"/>
      <c r="R195" s="75"/>
      <c r="S195" s="153"/>
      <c r="T195" s="153"/>
      <c r="U195" s="240"/>
      <c r="X195" s="16" t="e">
        <f t="shared" si="79"/>
        <v>#N/A</v>
      </c>
      <c r="Y195" s="16">
        <f t="shared" ca="1" si="80"/>
        <v>0</v>
      </c>
      <c r="Z195" s="16" t="str">
        <f t="shared" si="65"/>
        <v/>
      </c>
      <c r="AA195" s="16" t="str">
        <f t="shared" si="81"/>
        <v/>
      </c>
      <c r="AB195" s="16">
        <f t="shared" si="66"/>
        <v>0</v>
      </c>
      <c r="AC195" s="16">
        <f t="shared" si="82"/>
        <v>0</v>
      </c>
      <c r="AD195" s="16">
        <f t="shared" si="83"/>
        <v>1</v>
      </c>
      <c r="AE195" s="16">
        <f t="shared" si="67"/>
        <v>1</v>
      </c>
      <c r="AF195" s="16">
        <f t="shared" si="68"/>
        <v>1</v>
      </c>
      <c r="AG195" s="16">
        <f t="shared" si="84"/>
        <v>1</v>
      </c>
      <c r="AH195" s="16">
        <f t="shared" si="69"/>
        <v>1</v>
      </c>
      <c r="AI195" s="16">
        <f t="shared" si="85"/>
        <v>1</v>
      </c>
      <c r="AJ195" s="16">
        <f t="shared" si="86"/>
        <v>1</v>
      </c>
      <c r="AK195" s="16">
        <f t="shared" si="87"/>
        <v>1</v>
      </c>
      <c r="AL195" s="16">
        <f t="shared" si="70"/>
        <v>1</v>
      </c>
      <c r="AM195" s="16">
        <f t="shared" si="71"/>
        <v>1</v>
      </c>
      <c r="AN195" s="16">
        <f t="shared" si="72"/>
        <v>1</v>
      </c>
      <c r="AO195" s="16">
        <f t="shared" si="73"/>
        <v>1</v>
      </c>
      <c r="AP195" s="16">
        <f t="shared" si="74"/>
        <v>1</v>
      </c>
      <c r="AQ195" s="16">
        <f t="shared" si="75"/>
        <v>1</v>
      </c>
      <c r="AR195" s="16">
        <f t="shared" si="76"/>
        <v>1</v>
      </c>
      <c r="AS195" s="16">
        <f t="shared" si="77"/>
        <v>1</v>
      </c>
      <c r="AT195" s="16">
        <f t="shared" si="88"/>
        <v>1</v>
      </c>
      <c r="AU195" s="16">
        <f t="shared" si="89"/>
        <v>1</v>
      </c>
      <c r="AV195" s="16">
        <f t="shared" si="90"/>
        <v>1</v>
      </c>
      <c r="AW195" s="16"/>
      <c r="AX195" s="16">
        <f t="array" ref="AX195">SUM(IF(ISERROR(AD195:AT195),1))</f>
        <v>0</v>
      </c>
      <c r="AY195" s="16" t="str">
        <f t="shared" si="78"/>
        <v/>
      </c>
      <c r="AZ195" s="16"/>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row>
    <row r="196" spans="2:79" ht="45" customHeight="1" x14ac:dyDescent="0.25">
      <c r="B196" s="75"/>
      <c r="C196" s="75"/>
      <c r="D196" s="75"/>
      <c r="E196" s="75"/>
      <c r="F196" s="156"/>
      <c r="G196" s="156"/>
      <c r="H196" s="156"/>
      <c r="I196" s="156"/>
      <c r="J196" s="282" t="str">
        <f>IFERROR(VLOOKUP($E196&amp;$F196,units!$A:$D,4,0),"")</f>
        <v/>
      </c>
      <c r="K196" s="75"/>
      <c r="L196" s="156"/>
      <c r="M196" s="75"/>
      <c r="N196" s="161"/>
      <c r="O196" s="162" t="str">
        <f t="shared" si="64"/>
        <v/>
      </c>
      <c r="P196" s="75"/>
      <c r="Q196" s="75"/>
      <c r="R196" s="75"/>
      <c r="S196" s="153"/>
      <c r="T196" s="153"/>
      <c r="U196" s="240"/>
      <c r="X196" s="16" t="e">
        <f t="shared" si="79"/>
        <v>#N/A</v>
      </c>
      <c r="Y196" s="16">
        <f t="shared" ca="1" si="80"/>
        <v>0</v>
      </c>
      <c r="Z196" s="16" t="str">
        <f t="shared" si="65"/>
        <v/>
      </c>
      <c r="AA196" s="16" t="str">
        <f t="shared" si="81"/>
        <v/>
      </c>
      <c r="AB196" s="16">
        <f t="shared" si="66"/>
        <v>0</v>
      </c>
      <c r="AC196" s="16">
        <f t="shared" si="82"/>
        <v>0</v>
      </c>
      <c r="AD196" s="16">
        <f t="shared" si="83"/>
        <v>1</v>
      </c>
      <c r="AE196" s="16">
        <f t="shared" si="67"/>
        <v>1</v>
      </c>
      <c r="AF196" s="16">
        <f t="shared" si="68"/>
        <v>1</v>
      </c>
      <c r="AG196" s="16">
        <f t="shared" si="84"/>
        <v>1</v>
      </c>
      <c r="AH196" s="16">
        <f t="shared" si="69"/>
        <v>1</v>
      </c>
      <c r="AI196" s="16">
        <f t="shared" si="85"/>
        <v>1</v>
      </c>
      <c r="AJ196" s="16">
        <f t="shared" si="86"/>
        <v>1</v>
      </c>
      <c r="AK196" s="16">
        <f t="shared" si="87"/>
        <v>1</v>
      </c>
      <c r="AL196" s="16">
        <f t="shared" si="70"/>
        <v>1</v>
      </c>
      <c r="AM196" s="16">
        <f t="shared" si="71"/>
        <v>1</v>
      </c>
      <c r="AN196" s="16">
        <f t="shared" si="72"/>
        <v>1</v>
      </c>
      <c r="AO196" s="16">
        <f t="shared" si="73"/>
        <v>1</v>
      </c>
      <c r="AP196" s="16">
        <f t="shared" si="74"/>
        <v>1</v>
      </c>
      <c r="AQ196" s="16">
        <f t="shared" si="75"/>
        <v>1</v>
      </c>
      <c r="AR196" s="16">
        <f t="shared" si="76"/>
        <v>1</v>
      </c>
      <c r="AS196" s="16">
        <f t="shared" si="77"/>
        <v>1</v>
      </c>
      <c r="AT196" s="16">
        <f t="shared" si="88"/>
        <v>1</v>
      </c>
      <c r="AU196" s="16">
        <f t="shared" si="89"/>
        <v>1</v>
      </c>
      <c r="AV196" s="16">
        <f t="shared" si="90"/>
        <v>1</v>
      </c>
      <c r="AW196" s="16"/>
      <c r="AX196" s="16">
        <f t="array" ref="AX196">SUM(IF(ISERROR(AD196:AT196),1))</f>
        <v>0</v>
      </c>
      <c r="AY196" s="16" t="str">
        <f t="shared" si="78"/>
        <v/>
      </c>
      <c r="AZ196" s="16"/>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row>
    <row r="197" spans="2:79" ht="45" customHeight="1" x14ac:dyDescent="0.25">
      <c r="B197" s="75"/>
      <c r="C197" s="75"/>
      <c r="D197" s="75"/>
      <c r="E197" s="75"/>
      <c r="F197" s="156"/>
      <c r="G197" s="156"/>
      <c r="H197" s="156"/>
      <c r="I197" s="156"/>
      <c r="J197" s="282" t="str">
        <f>IFERROR(VLOOKUP($E197&amp;$F197,units!$A:$D,4,0),"")</f>
        <v/>
      </c>
      <c r="K197" s="75"/>
      <c r="L197" s="156"/>
      <c r="M197" s="75"/>
      <c r="N197" s="161"/>
      <c r="O197" s="162" t="str">
        <f t="shared" si="64"/>
        <v/>
      </c>
      <c r="P197" s="75"/>
      <c r="Q197" s="75"/>
      <c r="R197" s="75"/>
      <c r="S197" s="153"/>
      <c r="T197" s="153"/>
      <c r="U197" s="240"/>
      <c r="X197" s="16" t="e">
        <f t="shared" si="79"/>
        <v>#N/A</v>
      </c>
      <c r="Y197" s="16">
        <f t="shared" ca="1" si="80"/>
        <v>0</v>
      </c>
      <c r="Z197" s="16" t="str">
        <f t="shared" si="65"/>
        <v/>
      </c>
      <c r="AA197" s="16" t="str">
        <f t="shared" si="81"/>
        <v/>
      </c>
      <c r="AB197" s="16">
        <f t="shared" si="66"/>
        <v>0</v>
      </c>
      <c r="AC197" s="16">
        <f t="shared" si="82"/>
        <v>0</v>
      </c>
      <c r="AD197" s="16">
        <f t="shared" si="83"/>
        <v>1</v>
      </c>
      <c r="AE197" s="16">
        <f t="shared" si="67"/>
        <v>1</v>
      </c>
      <c r="AF197" s="16">
        <f t="shared" si="68"/>
        <v>1</v>
      </c>
      <c r="AG197" s="16">
        <f t="shared" si="84"/>
        <v>1</v>
      </c>
      <c r="AH197" s="16">
        <f t="shared" si="69"/>
        <v>1</v>
      </c>
      <c r="AI197" s="16">
        <f t="shared" si="85"/>
        <v>1</v>
      </c>
      <c r="AJ197" s="16">
        <f t="shared" si="86"/>
        <v>1</v>
      </c>
      <c r="AK197" s="16">
        <f t="shared" si="87"/>
        <v>1</v>
      </c>
      <c r="AL197" s="16">
        <f t="shared" si="70"/>
        <v>1</v>
      </c>
      <c r="AM197" s="16">
        <f t="shared" si="71"/>
        <v>1</v>
      </c>
      <c r="AN197" s="16">
        <f t="shared" si="72"/>
        <v>1</v>
      </c>
      <c r="AO197" s="16">
        <f t="shared" si="73"/>
        <v>1</v>
      </c>
      <c r="AP197" s="16">
        <f t="shared" si="74"/>
        <v>1</v>
      </c>
      <c r="AQ197" s="16">
        <f t="shared" si="75"/>
        <v>1</v>
      </c>
      <c r="AR197" s="16">
        <f t="shared" si="76"/>
        <v>1</v>
      </c>
      <c r="AS197" s="16">
        <f t="shared" si="77"/>
        <v>1</v>
      </c>
      <c r="AT197" s="16">
        <f t="shared" si="88"/>
        <v>1</v>
      </c>
      <c r="AU197" s="16">
        <f t="shared" si="89"/>
        <v>1</v>
      </c>
      <c r="AV197" s="16">
        <f t="shared" si="90"/>
        <v>1</v>
      </c>
      <c r="AW197" s="16"/>
      <c r="AX197" s="16">
        <f t="array" ref="AX197">SUM(IF(ISERROR(AD197:AT197),1))</f>
        <v>0</v>
      </c>
      <c r="AY197" s="16" t="str">
        <f t="shared" si="78"/>
        <v/>
      </c>
      <c r="AZ197" s="16"/>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row>
    <row r="198" spans="2:79" ht="45" customHeight="1" x14ac:dyDescent="0.25">
      <c r="B198" s="75"/>
      <c r="C198" s="75"/>
      <c r="D198" s="75"/>
      <c r="E198" s="75"/>
      <c r="F198" s="156"/>
      <c r="G198" s="156"/>
      <c r="H198" s="156"/>
      <c r="I198" s="156"/>
      <c r="J198" s="282" t="str">
        <f>IFERROR(VLOOKUP($E198&amp;$F198,units!$A:$D,4,0),"")</f>
        <v/>
      </c>
      <c r="K198" s="75"/>
      <c r="L198" s="156"/>
      <c r="M198" s="75"/>
      <c r="N198" s="161"/>
      <c r="O198" s="162" t="str">
        <f t="shared" si="64"/>
        <v/>
      </c>
      <c r="P198" s="75"/>
      <c r="Q198" s="75"/>
      <c r="R198" s="75"/>
      <c r="S198" s="153"/>
      <c r="T198" s="153"/>
      <c r="U198" s="240"/>
      <c r="X198" s="16" t="e">
        <f t="shared" si="79"/>
        <v>#N/A</v>
      </c>
      <c r="Y198" s="16">
        <f t="shared" ca="1" si="80"/>
        <v>0</v>
      </c>
      <c r="Z198" s="16" t="str">
        <f t="shared" si="65"/>
        <v/>
      </c>
      <c r="AA198" s="16" t="str">
        <f t="shared" si="81"/>
        <v/>
      </c>
      <c r="AB198" s="16">
        <f t="shared" si="66"/>
        <v>0</v>
      </c>
      <c r="AC198" s="16">
        <f t="shared" si="82"/>
        <v>0</v>
      </c>
      <c r="AD198" s="16">
        <f t="shared" si="83"/>
        <v>1</v>
      </c>
      <c r="AE198" s="16">
        <f t="shared" si="67"/>
        <v>1</v>
      </c>
      <c r="AF198" s="16">
        <f t="shared" si="68"/>
        <v>1</v>
      </c>
      <c r="AG198" s="16">
        <f t="shared" si="84"/>
        <v>1</v>
      </c>
      <c r="AH198" s="16">
        <f t="shared" si="69"/>
        <v>1</v>
      </c>
      <c r="AI198" s="16">
        <f t="shared" si="85"/>
        <v>1</v>
      </c>
      <c r="AJ198" s="16">
        <f t="shared" si="86"/>
        <v>1</v>
      </c>
      <c r="AK198" s="16">
        <f t="shared" si="87"/>
        <v>1</v>
      </c>
      <c r="AL198" s="16">
        <f t="shared" si="70"/>
        <v>1</v>
      </c>
      <c r="AM198" s="16">
        <f t="shared" si="71"/>
        <v>1</v>
      </c>
      <c r="AN198" s="16">
        <f t="shared" si="72"/>
        <v>1</v>
      </c>
      <c r="AO198" s="16">
        <f t="shared" si="73"/>
        <v>1</v>
      </c>
      <c r="AP198" s="16">
        <f t="shared" si="74"/>
        <v>1</v>
      </c>
      <c r="AQ198" s="16">
        <f t="shared" si="75"/>
        <v>1</v>
      </c>
      <c r="AR198" s="16">
        <f t="shared" si="76"/>
        <v>1</v>
      </c>
      <c r="AS198" s="16">
        <f t="shared" si="77"/>
        <v>1</v>
      </c>
      <c r="AT198" s="16">
        <f t="shared" si="88"/>
        <v>1</v>
      </c>
      <c r="AU198" s="16">
        <f t="shared" si="89"/>
        <v>1</v>
      </c>
      <c r="AV198" s="16">
        <f t="shared" si="90"/>
        <v>1</v>
      </c>
      <c r="AW198" s="16"/>
      <c r="AX198" s="16">
        <f t="array" ref="AX198">SUM(IF(ISERROR(AD198:AT198),1))</f>
        <v>0</v>
      </c>
      <c r="AY198" s="16" t="str">
        <f t="shared" si="78"/>
        <v/>
      </c>
      <c r="AZ198" s="16"/>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row>
    <row r="199" spans="2:79" ht="45" customHeight="1" x14ac:dyDescent="0.25">
      <c r="B199" s="75"/>
      <c r="C199" s="75"/>
      <c r="D199" s="75"/>
      <c r="E199" s="75"/>
      <c r="F199" s="156"/>
      <c r="G199" s="156"/>
      <c r="H199" s="156"/>
      <c r="I199" s="156"/>
      <c r="J199" s="282" t="str">
        <f>IFERROR(VLOOKUP($E199&amp;$F199,units!$A:$D,4,0),"")</f>
        <v/>
      </c>
      <c r="K199" s="75"/>
      <c r="L199" s="156"/>
      <c r="M199" s="75"/>
      <c r="N199" s="161"/>
      <c r="O199" s="162" t="str">
        <f t="shared" si="64"/>
        <v/>
      </c>
      <c r="P199" s="75"/>
      <c r="Q199" s="75"/>
      <c r="R199" s="75"/>
      <c r="S199" s="153"/>
      <c r="T199" s="153"/>
      <c r="U199" s="240"/>
      <c r="X199" s="16" t="e">
        <f t="shared" si="79"/>
        <v>#N/A</v>
      </c>
      <c r="Y199" s="16">
        <f t="shared" ca="1" si="80"/>
        <v>0</v>
      </c>
      <c r="Z199" s="16" t="str">
        <f t="shared" si="65"/>
        <v/>
      </c>
      <c r="AA199" s="16" t="str">
        <f t="shared" si="81"/>
        <v/>
      </c>
      <c r="AB199" s="16">
        <f t="shared" si="66"/>
        <v>0</v>
      </c>
      <c r="AC199" s="16">
        <f t="shared" si="82"/>
        <v>0</v>
      </c>
      <c r="AD199" s="16">
        <f t="shared" si="83"/>
        <v>1</v>
      </c>
      <c r="AE199" s="16">
        <f t="shared" si="67"/>
        <v>1</v>
      </c>
      <c r="AF199" s="16">
        <f t="shared" si="68"/>
        <v>1</v>
      </c>
      <c r="AG199" s="16">
        <f t="shared" si="84"/>
        <v>1</v>
      </c>
      <c r="AH199" s="16">
        <f t="shared" si="69"/>
        <v>1</v>
      </c>
      <c r="AI199" s="16">
        <f t="shared" si="85"/>
        <v>1</v>
      </c>
      <c r="AJ199" s="16">
        <f t="shared" si="86"/>
        <v>1</v>
      </c>
      <c r="AK199" s="16">
        <f t="shared" si="87"/>
        <v>1</v>
      </c>
      <c r="AL199" s="16">
        <f t="shared" si="70"/>
        <v>1</v>
      </c>
      <c r="AM199" s="16">
        <f t="shared" si="71"/>
        <v>1</v>
      </c>
      <c r="AN199" s="16">
        <f t="shared" si="72"/>
        <v>1</v>
      </c>
      <c r="AO199" s="16">
        <f t="shared" si="73"/>
        <v>1</v>
      </c>
      <c r="AP199" s="16">
        <f t="shared" si="74"/>
        <v>1</v>
      </c>
      <c r="AQ199" s="16">
        <f t="shared" si="75"/>
        <v>1</v>
      </c>
      <c r="AR199" s="16">
        <f t="shared" si="76"/>
        <v>1</v>
      </c>
      <c r="AS199" s="16">
        <f t="shared" si="77"/>
        <v>1</v>
      </c>
      <c r="AT199" s="16">
        <f t="shared" si="88"/>
        <v>1</v>
      </c>
      <c r="AU199" s="16">
        <f t="shared" si="89"/>
        <v>1</v>
      </c>
      <c r="AV199" s="16">
        <f t="shared" si="90"/>
        <v>1</v>
      </c>
      <c r="AW199" s="16"/>
      <c r="AX199" s="16">
        <f t="array" ref="AX199">SUM(IF(ISERROR(AD199:AT199),1))</f>
        <v>0</v>
      </c>
      <c r="AY199" s="16" t="str">
        <f t="shared" si="78"/>
        <v/>
      </c>
      <c r="AZ199" s="16"/>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row>
    <row r="200" spans="2:79" ht="45" customHeight="1" x14ac:dyDescent="0.25">
      <c r="B200" s="75"/>
      <c r="C200" s="75"/>
      <c r="D200" s="75"/>
      <c r="E200" s="75"/>
      <c r="F200" s="156"/>
      <c r="G200" s="156"/>
      <c r="H200" s="156"/>
      <c r="I200" s="156"/>
      <c r="J200" s="282" t="str">
        <f>IFERROR(VLOOKUP($E200&amp;$F200,units!$A:$D,4,0),"")</f>
        <v/>
      </c>
      <c r="K200" s="75"/>
      <c r="L200" s="156"/>
      <c r="M200" s="75"/>
      <c r="N200" s="161"/>
      <c r="O200" s="162" t="str">
        <f t="shared" si="64"/>
        <v/>
      </c>
      <c r="P200" s="75"/>
      <c r="Q200" s="75"/>
      <c r="R200" s="75"/>
      <c r="S200" s="153"/>
      <c r="T200" s="153"/>
      <c r="U200" s="240"/>
      <c r="X200" s="16" t="e">
        <f t="shared" si="79"/>
        <v>#N/A</v>
      </c>
      <c r="Y200" s="16">
        <f t="shared" ca="1" si="80"/>
        <v>0</v>
      </c>
      <c r="Z200" s="16" t="str">
        <f t="shared" si="65"/>
        <v/>
      </c>
      <c r="AA200" s="16" t="str">
        <f t="shared" si="81"/>
        <v/>
      </c>
      <c r="AB200" s="16">
        <f t="shared" si="66"/>
        <v>0</v>
      </c>
      <c r="AC200" s="16">
        <f t="shared" si="82"/>
        <v>0</v>
      </c>
      <c r="AD200" s="16">
        <f t="shared" si="83"/>
        <v>1</v>
      </c>
      <c r="AE200" s="16">
        <f t="shared" si="67"/>
        <v>1</v>
      </c>
      <c r="AF200" s="16">
        <f t="shared" si="68"/>
        <v>1</v>
      </c>
      <c r="AG200" s="16">
        <f t="shared" si="84"/>
        <v>1</v>
      </c>
      <c r="AH200" s="16">
        <f t="shared" si="69"/>
        <v>1</v>
      </c>
      <c r="AI200" s="16">
        <f t="shared" si="85"/>
        <v>1</v>
      </c>
      <c r="AJ200" s="16">
        <f t="shared" si="86"/>
        <v>1</v>
      </c>
      <c r="AK200" s="16">
        <f t="shared" si="87"/>
        <v>1</v>
      </c>
      <c r="AL200" s="16">
        <f t="shared" si="70"/>
        <v>1</v>
      </c>
      <c r="AM200" s="16">
        <f t="shared" si="71"/>
        <v>1</v>
      </c>
      <c r="AN200" s="16">
        <f t="shared" si="72"/>
        <v>1</v>
      </c>
      <c r="AO200" s="16">
        <f t="shared" si="73"/>
        <v>1</v>
      </c>
      <c r="AP200" s="16">
        <f t="shared" si="74"/>
        <v>1</v>
      </c>
      <c r="AQ200" s="16">
        <f t="shared" si="75"/>
        <v>1</v>
      </c>
      <c r="AR200" s="16">
        <f t="shared" si="76"/>
        <v>1</v>
      </c>
      <c r="AS200" s="16">
        <f t="shared" si="77"/>
        <v>1</v>
      </c>
      <c r="AT200" s="16">
        <f t="shared" si="88"/>
        <v>1</v>
      </c>
      <c r="AU200" s="16">
        <f t="shared" si="89"/>
        <v>1</v>
      </c>
      <c r="AV200" s="16">
        <f t="shared" si="90"/>
        <v>1</v>
      </c>
      <c r="AW200" s="16"/>
      <c r="AX200" s="16">
        <f t="array" ref="AX200">SUM(IF(ISERROR(AD200:AT200),1))</f>
        <v>0</v>
      </c>
      <c r="AY200" s="16" t="str">
        <f t="shared" si="78"/>
        <v/>
      </c>
      <c r="AZ200" s="16"/>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row>
    <row r="201" spans="2:79" ht="45" customHeight="1" x14ac:dyDescent="0.25">
      <c r="B201" s="75"/>
      <c r="C201" s="75"/>
      <c r="D201" s="75"/>
      <c r="E201" s="75"/>
      <c r="F201" s="156"/>
      <c r="G201" s="156"/>
      <c r="H201" s="156"/>
      <c r="I201" s="156"/>
      <c r="J201" s="282" t="str">
        <f>IFERROR(VLOOKUP($E201&amp;$F201,units!$A:$D,4,0),"")</f>
        <v/>
      </c>
      <c r="K201" s="75"/>
      <c r="L201" s="156"/>
      <c r="M201" s="75"/>
      <c r="N201" s="161"/>
      <c r="O201" s="162" t="str">
        <f t="shared" si="64"/>
        <v/>
      </c>
      <c r="P201" s="75"/>
      <c r="Q201" s="75"/>
      <c r="R201" s="75"/>
      <c r="S201" s="153"/>
      <c r="T201" s="153"/>
      <c r="U201" s="240"/>
      <c r="X201" s="16" t="e">
        <f t="shared" si="79"/>
        <v>#N/A</v>
      </c>
      <c r="Y201" s="16">
        <f t="shared" ca="1" si="80"/>
        <v>0</v>
      </c>
      <c r="Z201" s="16" t="str">
        <f t="shared" si="65"/>
        <v/>
      </c>
      <c r="AA201" s="16" t="str">
        <f t="shared" si="81"/>
        <v/>
      </c>
      <c r="AB201" s="16">
        <f t="shared" si="66"/>
        <v>0</v>
      </c>
      <c r="AC201" s="16">
        <f t="shared" si="82"/>
        <v>0</v>
      </c>
      <c r="AD201" s="16">
        <f t="shared" si="83"/>
        <v>1</v>
      </c>
      <c r="AE201" s="16">
        <f t="shared" si="67"/>
        <v>1</v>
      </c>
      <c r="AF201" s="16">
        <f t="shared" si="68"/>
        <v>1</v>
      </c>
      <c r="AG201" s="16">
        <f t="shared" si="84"/>
        <v>1</v>
      </c>
      <c r="AH201" s="16">
        <f t="shared" si="69"/>
        <v>1</v>
      </c>
      <c r="AI201" s="16">
        <f t="shared" si="85"/>
        <v>1</v>
      </c>
      <c r="AJ201" s="16">
        <f t="shared" si="86"/>
        <v>1</v>
      </c>
      <c r="AK201" s="16">
        <f t="shared" si="87"/>
        <v>1</v>
      </c>
      <c r="AL201" s="16">
        <f t="shared" si="70"/>
        <v>1</v>
      </c>
      <c r="AM201" s="16">
        <f t="shared" si="71"/>
        <v>1</v>
      </c>
      <c r="AN201" s="16">
        <f t="shared" si="72"/>
        <v>1</v>
      </c>
      <c r="AO201" s="16">
        <f t="shared" si="73"/>
        <v>1</v>
      </c>
      <c r="AP201" s="16">
        <f t="shared" si="74"/>
        <v>1</v>
      </c>
      <c r="AQ201" s="16">
        <f t="shared" si="75"/>
        <v>1</v>
      </c>
      <c r="AR201" s="16">
        <f t="shared" si="76"/>
        <v>1</v>
      </c>
      <c r="AS201" s="16">
        <f t="shared" si="77"/>
        <v>1</v>
      </c>
      <c r="AT201" s="16">
        <f t="shared" si="88"/>
        <v>1</v>
      </c>
      <c r="AU201" s="16">
        <f t="shared" si="89"/>
        <v>1</v>
      </c>
      <c r="AV201" s="16">
        <f t="shared" si="90"/>
        <v>1</v>
      </c>
      <c r="AW201" s="16"/>
      <c r="AX201" s="16">
        <f t="array" ref="AX201">SUM(IF(ISERROR(AD201:AT201),1))</f>
        <v>0</v>
      </c>
      <c r="AY201" s="16" t="str">
        <f t="shared" si="78"/>
        <v/>
      </c>
      <c r="AZ201" s="16"/>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row>
    <row r="202" spans="2:79" ht="45" customHeight="1" x14ac:dyDescent="0.25">
      <c r="B202" s="75"/>
      <c r="C202" s="75"/>
      <c r="D202" s="75"/>
      <c r="E202" s="75"/>
      <c r="F202" s="156"/>
      <c r="G202" s="156"/>
      <c r="H202" s="156"/>
      <c r="I202" s="156"/>
      <c r="J202" s="282" t="str">
        <f>IFERROR(VLOOKUP($E202&amp;$F202,units!$A:$D,4,0),"")</f>
        <v/>
      </c>
      <c r="K202" s="75"/>
      <c r="L202" s="156"/>
      <c r="M202" s="75"/>
      <c r="N202" s="161"/>
      <c r="O202" s="162" t="str">
        <f t="shared" si="64"/>
        <v/>
      </c>
      <c r="P202" s="75"/>
      <c r="Q202" s="75"/>
      <c r="R202" s="75"/>
      <c r="S202" s="153"/>
      <c r="T202" s="153"/>
      <c r="U202" s="240"/>
      <c r="X202" s="16" t="e">
        <f t="shared" si="79"/>
        <v>#N/A</v>
      </c>
      <c r="Y202" s="16">
        <f t="shared" ca="1" si="80"/>
        <v>0</v>
      </c>
      <c r="Z202" s="16" t="str">
        <f t="shared" si="65"/>
        <v/>
      </c>
      <c r="AA202" s="16" t="str">
        <f t="shared" si="81"/>
        <v/>
      </c>
      <c r="AB202" s="16">
        <f t="shared" si="66"/>
        <v>0</v>
      </c>
      <c r="AC202" s="16">
        <f t="shared" si="82"/>
        <v>0</v>
      </c>
      <c r="AD202" s="16">
        <f t="shared" si="83"/>
        <v>1</v>
      </c>
      <c r="AE202" s="16">
        <f t="shared" si="67"/>
        <v>1</v>
      </c>
      <c r="AF202" s="16">
        <f t="shared" si="68"/>
        <v>1</v>
      </c>
      <c r="AG202" s="16">
        <f t="shared" si="84"/>
        <v>1</v>
      </c>
      <c r="AH202" s="16">
        <f t="shared" si="69"/>
        <v>1</v>
      </c>
      <c r="AI202" s="16">
        <f t="shared" si="85"/>
        <v>1</v>
      </c>
      <c r="AJ202" s="16">
        <f t="shared" si="86"/>
        <v>1</v>
      </c>
      <c r="AK202" s="16">
        <f t="shared" si="87"/>
        <v>1</v>
      </c>
      <c r="AL202" s="16">
        <f t="shared" si="70"/>
        <v>1</v>
      </c>
      <c r="AM202" s="16">
        <f t="shared" si="71"/>
        <v>1</v>
      </c>
      <c r="AN202" s="16">
        <f t="shared" si="72"/>
        <v>1</v>
      </c>
      <c r="AO202" s="16">
        <f t="shared" si="73"/>
        <v>1</v>
      </c>
      <c r="AP202" s="16">
        <f t="shared" si="74"/>
        <v>1</v>
      </c>
      <c r="AQ202" s="16">
        <f t="shared" si="75"/>
        <v>1</v>
      </c>
      <c r="AR202" s="16">
        <f t="shared" si="76"/>
        <v>1</v>
      </c>
      <c r="AS202" s="16">
        <f t="shared" si="77"/>
        <v>1</v>
      </c>
      <c r="AT202" s="16">
        <f t="shared" si="88"/>
        <v>1</v>
      </c>
      <c r="AU202" s="16">
        <f t="shared" si="89"/>
        <v>1</v>
      </c>
      <c r="AV202" s="16">
        <f t="shared" si="90"/>
        <v>1</v>
      </c>
      <c r="AW202" s="16"/>
      <c r="AX202" s="16">
        <f t="array" ref="AX202">SUM(IF(ISERROR(AD202:AT202),1))</f>
        <v>0</v>
      </c>
      <c r="AY202" s="16" t="str">
        <f t="shared" si="78"/>
        <v/>
      </c>
      <c r="AZ202" s="16"/>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row>
    <row r="203" spans="2:79" ht="45" customHeight="1" x14ac:dyDescent="0.25">
      <c r="B203" s="75"/>
      <c r="C203" s="75"/>
      <c r="D203" s="75"/>
      <c r="E203" s="75"/>
      <c r="F203" s="156"/>
      <c r="G203" s="156"/>
      <c r="H203" s="156"/>
      <c r="I203" s="156"/>
      <c r="J203" s="282" t="str">
        <f>IFERROR(VLOOKUP($E203&amp;$F203,units!$A:$D,4,0),"")</f>
        <v/>
      </c>
      <c r="K203" s="75"/>
      <c r="L203" s="156"/>
      <c r="M203" s="75"/>
      <c r="N203" s="161"/>
      <c r="O203" s="162" t="str">
        <f t="shared" si="64"/>
        <v/>
      </c>
      <c r="P203" s="75"/>
      <c r="Q203" s="75"/>
      <c r="R203" s="75"/>
      <c r="S203" s="153"/>
      <c r="T203" s="153"/>
      <c r="U203" s="240"/>
      <c r="X203" s="16" t="e">
        <f t="shared" si="79"/>
        <v>#N/A</v>
      </c>
      <c r="Y203" s="16">
        <f t="shared" ca="1" si="80"/>
        <v>0</v>
      </c>
      <c r="Z203" s="16" t="str">
        <f t="shared" si="65"/>
        <v/>
      </c>
      <c r="AA203" s="16" t="str">
        <f t="shared" si="81"/>
        <v/>
      </c>
      <c r="AB203" s="16">
        <f t="shared" si="66"/>
        <v>0</v>
      </c>
      <c r="AC203" s="16">
        <f t="shared" si="82"/>
        <v>0</v>
      </c>
      <c r="AD203" s="16">
        <f t="shared" si="83"/>
        <v>1</v>
      </c>
      <c r="AE203" s="16">
        <f t="shared" si="67"/>
        <v>1</v>
      </c>
      <c r="AF203" s="16">
        <f t="shared" si="68"/>
        <v>1</v>
      </c>
      <c r="AG203" s="16">
        <f t="shared" si="84"/>
        <v>1</v>
      </c>
      <c r="AH203" s="16">
        <f t="shared" si="69"/>
        <v>1</v>
      </c>
      <c r="AI203" s="16">
        <f t="shared" si="85"/>
        <v>1</v>
      </c>
      <c r="AJ203" s="16">
        <f t="shared" si="86"/>
        <v>1</v>
      </c>
      <c r="AK203" s="16">
        <f t="shared" si="87"/>
        <v>1</v>
      </c>
      <c r="AL203" s="16">
        <f t="shared" si="70"/>
        <v>1</v>
      </c>
      <c r="AM203" s="16">
        <f t="shared" si="71"/>
        <v>1</v>
      </c>
      <c r="AN203" s="16">
        <f t="shared" si="72"/>
        <v>1</v>
      </c>
      <c r="AO203" s="16">
        <f t="shared" si="73"/>
        <v>1</v>
      </c>
      <c r="AP203" s="16">
        <f t="shared" si="74"/>
        <v>1</v>
      </c>
      <c r="AQ203" s="16">
        <f t="shared" si="75"/>
        <v>1</v>
      </c>
      <c r="AR203" s="16">
        <f t="shared" si="76"/>
        <v>1</v>
      </c>
      <c r="AS203" s="16">
        <f t="shared" si="77"/>
        <v>1</v>
      </c>
      <c r="AT203" s="16">
        <f t="shared" si="88"/>
        <v>1</v>
      </c>
      <c r="AU203" s="16">
        <f t="shared" si="89"/>
        <v>1</v>
      </c>
      <c r="AV203" s="16">
        <f t="shared" si="90"/>
        <v>1</v>
      </c>
      <c r="AW203" s="16"/>
      <c r="AX203" s="16">
        <f t="array" ref="AX203">SUM(IF(ISERROR(AD203:AT203),1))</f>
        <v>0</v>
      </c>
      <c r="AY203" s="16" t="str">
        <f t="shared" si="78"/>
        <v/>
      </c>
      <c r="AZ203" s="16"/>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row>
    <row r="204" spans="2:79" ht="45" customHeight="1" x14ac:dyDescent="0.25">
      <c r="B204" s="75"/>
      <c r="C204" s="75"/>
      <c r="D204" s="75"/>
      <c r="E204" s="75"/>
      <c r="F204" s="156"/>
      <c r="G204" s="156"/>
      <c r="H204" s="156"/>
      <c r="I204" s="156"/>
      <c r="J204" s="282" t="str">
        <f>IFERROR(VLOOKUP($E204&amp;$F204,units!$A:$D,4,0),"")</f>
        <v/>
      </c>
      <c r="K204" s="75"/>
      <c r="L204" s="156"/>
      <c r="M204" s="75"/>
      <c r="N204" s="161"/>
      <c r="O204" s="162" t="str">
        <f t="shared" si="64"/>
        <v/>
      </c>
      <c r="P204" s="75"/>
      <c r="Q204" s="75"/>
      <c r="R204" s="75"/>
      <c r="S204" s="153"/>
      <c r="T204" s="153"/>
      <c r="U204" s="240"/>
      <c r="X204" s="16" t="e">
        <f t="shared" si="79"/>
        <v>#N/A</v>
      </c>
      <c r="Y204" s="16">
        <f t="shared" ca="1" si="80"/>
        <v>0</v>
      </c>
      <c r="Z204" s="16" t="str">
        <f t="shared" si="65"/>
        <v/>
      </c>
      <c r="AA204" s="16" t="str">
        <f t="shared" si="81"/>
        <v/>
      </c>
      <c r="AB204" s="16">
        <f t="shared" si="66"/>
        <v>0</v>
      </c>
      <c r="AC204" s="16">
        <f t="shared" si="82"/>
        <v>0</v>
      </c>
      <c r="AD204" s="16">
        <f t="shared" si="83"/>
        <v>1</v>
      </c>
      <c r="AE204" s="16">
        <f t="shared" si="67"/>
        <v>1</v>
      </c>
      <c r="AF204" s="16">
        <f t="shared" si="68"/>
        <v>1</v>
      </c>
      <c r="AG204" s="16">
        <f t="shared" si="84"/>
        <v>1</v>
      </c>
      <c r="AH204" s="16">
        <f t="shared" si="69"/>
        <v>1</v>
      </c>
      <c r="AI204" s="16">
        <f t="shared" si="85"/>
        <v>1</v>
      </c>
      <c r="AJ204" s="16">
        <f t="shared" si="86"/>
        <v>1</v>
      </c>
      <c r="AK204" s="16">
        <f t="shared" si="87"/>
        <v>1</v>
      </c>
      <c r="AL204" s="16">
        <f t="shared" si="70"/>
        <v>1</v>
      </c>
      <c r="AM204" s="16">
        <f t="shared" si="71"/>
        <v>1</v>
      </c>
      <c r="AN204" s="16">
        <f t="shared" si="72"/>
        <v>1</v>
      </c>
      <c r="AO204" s="16">
        <f t="shared" si="73"/>
        <v>1</v>
      </c>
      <c r="AP204" s="16">
        <f t="shared" si="74"/>
        <v>1</v>
      </c>
      <c r="AQ204" s="16">
        <f t="shared" si="75"/>
        <v>1</v>
      </c>
      <c r="AR204" s="16">
        <f t="shared" si="76"/>
        <v>1</v>
      </c>
      <c r="AS204" s="16">
        <f t="shared" si="77"/>
        <v>1</v>
      </c>
      <c r="AT204" s="16">
        <f t="shared" si="88"/>
        <v>1</v>
      </c>
      <c r="AU204" s="16">
        <f t="shared" si="89"/>
        <v>1</v>
      </c>
      <c r="AV204" s="16">
        <f t="shared" si="90"/>
        <v>1</v>
      </c>
      <c r="AW204" s="16"/>
      <c r="AX204" s="16">
        <f t="array" ref="AX204">SUM(IF(ISERROR(AD204:AT204),1))</f>
        <v>0</v>
      </c>
      <c r="AY204" s="16" t="str">
        <f t="shared" si="78"/>
        <v/>
      </c>
      <c r="AZ204" s="16"/>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row>
    <row r="205" spans="2:79" ht="45" customHeight="1" x14ac:dyDescent="0.25">
      <c r="B205" s="75"/>
      <c r="C205" s="75"/>
      <c r="D205" s="75"/>
      <c r="E205" s="75"/>
      <c r="F205" s="156"/>
      <c r="G205" s="156"/>
      <c r="H205" s="156"/>
      <c r="I205" s="156"/>
      <c r="J205" s="282" t="str">
        <f>IFERROR(VLOOKUP($E205&amp;$F205,units!$A:$D,4,0),"")</f>
        <v/>
      </c>
      <c r="K205" s="75"/>
      <c r="L205" s="156"/>
      <c r="M205" s="75"/>
      <c r="N205" s="161"/>
      <c r="O205" s="162" t="str">
        <f t="shared" si="64"/>
        <v/>
      </c>
      <c r="P205" s="75"/>
      <c r="Q205" s="75"/>
      <c r="R205" s="75"/>
      <c r="S205" s="153"/>
      <c r="T205" s="153"/>
      <c r="U205" s="240"/>
      <c r="X205" s="16" t="e">
        <f t="shared" si="79"/>
        <v>#N/A</v>
      </c>
      <c r="Y205" s="16">
        <f t="shared" ca="1" si="80"/>
        <v>0</v>
      </c>
      <c r="Z205" s="16" t="str">
        <f t="shared" si="65"/>
        <v/>
      </c>
      <c r="AA205" s="16" t="str">
        <f t="shared" si="81"/>
        <v/>
      </c>
      <c r="AB205" s="16">
        <f t="shared" si="66"/>
        <v>0</v>
      </c>
      <c r="AC205" s="16">
        <f t="shared" si="82"/>
        <v>0</v>
      </c>
      <c r="AD205" s="16">
        <f t="shared" si="83"/>
        <v>1</v>
      </c>
      <c r="AE205" s="16">
        <f t="shared" si="67"/>
        <v>1</v>
      </c>
      <c r="AF205" s="16">
        <f t="shared" si="68"/>
        <v>1</v>
      </c>
      <c r="AG205" s="16">
        <f t="shared" si="84"/>
        <v>1</v>
      </c>
      <c r="AH205" s="16">
        <f t="shared" si="69"/>
        <v>1</v>
      </c>
      <c r="AI205" s="16">
        <f t="shared" si="85"/>
        <v>1</v>
      </c>
      <c r="AJ205" s="16">
        <f t="shared" si="86"/>
        <v>1</v>
      </c>
      <c r="AK205" s="16">
        <f t="shared" si="87"/>
        <v>1</v>
      </c>
      <c r="AL205" s="16">
        <f t="shared" si="70"/>
        <v>1</v>
      </c>
      <c r="AM205" s="16">
        <f t="shared" si="71"/>
        <v>1</v>
      </c>
      <c r="AN205" s="16">
        <f t="shared" si="72"/>
        <v>1</v>
      </c>
      <c r="AO205" s="16">
        <f t="shared" si="73"/>
        <v>1</v>
      </c>
      <c r="AP205" s="16">
        <f t="shared" si="74"/>
        <v>1</v>
      </c>
      <c r="AQ205" s="16">
        <f t="shared" si="75"/>
        <v>1</v>
      </c>
      <c r="AR205" s="16">
        <f t="shared" si="76"/>
        <v>1</v>
      </c>
      <c r="AS205" s="16">
        <f t="shared" si="77"/>
        <v>1</v>
      </c>
      <c r="AT205" s="16">
        <f t="shared" si="88"/>
        <v>1</v>
      </c>
      <c r="AU205" s="16">
        <f t="shared" si="89"/>
        <v>1</v>
      </c>
      <c r="AV205" s="16">
        <f t="shared" si="90"/>
        <v>1</v>
      </c>
      <c r="AW205" s="16"/>
      <c r="AX205" s="16">
        <f t="array" ref="AX205">SUM(IF(ISERROR(AD205:AT205),1))</f>
        <v>0</v>
      </c>
      <c r="AY205" s="16" t="str">
        <f t="shared" si="78"/>
        <v/>
      </c>
      <c r="AZ205" s="16"/>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row>
    <row r="206" spans="2:79" ht="45" customHeight="1" x14ac:dyDescent="0.25">
      <c r="B206" s="75"/>
      <c r="C206" s="75"/>
      <c r="D206" s="75"/>
      <c r="E206" s="75"/>
      <c r="F206" s="156"/>
      <c r="G206" s="156"/>
      <c r="H206" s="156"/>
      <c r="I206" s="156"/>
      <c r="J206" s="282" t="str">
        <f>IFERROR(VLOOKUP($E206&amp;$F206,units!$A:$D,4,0),"")</f>
        <v/>
      </c>
      <c r="K206" s="75"/>
      <c r="L206" s="156"/>
      <c r="M206" s="75"/>
      <c r="N206" s="161"/>
      <c r="O206" s="162" t="str">
        <f t="shared" si="64"/>
        <v/>
      </c>
      <c r="P206" s="75"/>
      <c r="Q206" s="75"/>
      <c r="R206" s="75"/>
      <c r="S206" s="153"/>
      <c r="T206" s="153"/>
      <c r="U206" s="240"/>
      <c r="X206" s="16" t="e">
        <f t="shared" si="79"/>
        <v>#N/A</v>
      </c>
      <c r="Y206" s="16">
        <f t="shared" ca="1" si="80"/>
        <v>0</v>
      </c>
      <c r="Z206" s="16" t="str">
        <f t="shared" si="65"/>
        <v/>
      </c>
      <c r="AA206" s="16" t="str">
        <f t="shared" si="81"/>
        <v/>
      </c>
      <c r="AB206" s="16">
        <f t="shared" si="66"/>
        <v>0</v>
      </c>
      <c r="AC206" s="16">
        <f t="shared" si="82"/>
        <v>0</v>
      </c>
      <c r="AD206" s="16">
        <f t="shared" si="83"/>
        <v>1</v>
      </c>
      <c r="AE206" s="16">
        <f t="shared" si="67"/>
        <v>1</v>
      </c>
      <c r="AF206" s="16">
        <f t="shared" si="68"/>
        <v>1</v>
      </c>
      <c r="AG206" s="16">
        <f t="shared" si="84"/>
        <v>1</v>
      </c>
      <c r="AH206" s="16">
        <f t="shared" si="69"/>
        <v>1</v>
      </c>
      <c r="AI206" s="16">
        <f t="shared" si="85"/>
        <v>1</v>
      </c>
      <c r="AJ206" s="16">
        <f t="shared" si="86"/>
        <v>1</v>
      </c>
      <c r="AK206" s="16">
        <f t="shared" si="87"/>
        <v>1</v>
      </c>
      <c r="AL206" s="16">
        <f t="shared" si="70"/>
        <v>1</v>
      </c>
      <c r="AM206" s="16">
        <f t="shared" si="71"/>
        <v>1</v>
      </c>
      <c r="AN206" s="16">
        <f t="shared" si="72"/>
        <v>1</v>
      </c>
      <c r="AO206" s="16">
        <f t="shared" si="73"/>
        <v>1</v>
      </c>
      <c r="AP206" s="16">
        <f t="shared" si="74"/>
        <v>1</v>
      </c>
      <c r="AQ206" s="16">
        <f t="shared" si="75"/>
        <v>1</v>
      </c>
      <c r="AR206" s="16">
        <f t="shared" si="76"/>
        <v>1</v>
      </c>
      <c r="AS206" s="16">
        <f t="shared" si="77"/>
        <v>1</v>
      </c>
      <c r="AT206" s="16">
        <f t="shared" si="88"/>
        <v>1</v>
      </c>
      <c r="AU206" s="16">
        <f t="shared" si="89"/>
        <v>1</v>
      </c>
      <c r="AV206" s="16">
        <f t="shared" si="90"/>
        <v>1</v>
      </c>
      <c r="AW206" s="16"/>
      <c r="AX206" s="16">
        <f t="array" ref="AX206">SUM(IF(ISERROR(AD206:AT206),1))</f>
        <v>0</v>
      </c>
      <c r="AY206" s="16" t="str">
        <f t="shared" si="78"/>
        <v/>
      </c>
      <c r="AZ206" s="16"/>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row>
    <row r="207" spans="2:79" ht="45" customHeight="1" x14ac:dyDescent="0.25">
      <c r="B207" s="75"/>
      <c r="C207" s="75"/>
      <c r="D207" s="75"/>
      <c r="E207" s="75"/>
      <c r="F207" s="156"/>
      <c r="G207" s="156"/>
      <c r="H207" s="156"/>
      <c r="I207" s="156"/>
      <c r="J207" s="282" t="str">
        <f>IFERROR(VLOOKUP($E207&amp;$F207,units!$A:$D,4,0),"")</f>
        <v/>
      </c>
      <c r="K207" s="75"/>
      <c r="L207" s="156"/>
      <c r="M207" s="75"/>
      <c r="N207" s="161"/>
      <c r="O207" s="162" t="str">
        <f t="shared" si="64"/>
        <v/>
      </c>
      <c r="P207" s="75"/>
      <c r="Q207" s="75"/>
      <c r="R207" s="75"/>
      <c r="S207" s="153"/>
      <c r="T207" s="153"/>
      <c r="U207" s="240"/>
      <c r="X207" s="16" t="e">
        <f t="shared" si="79"/>
        <v>#N/A</v>
      </c>
      <c r="Y207" s="16">
        <f t="shared" ca="1" si="80"/>
        <v>0</v>
      </c>
      <c r="Z207" s="16" t="str">
        <f t="shared" si="65"/>
        <v/>
      </c>
      <c r="AA207" s="16" t="str">
        <f t="shared" si="81"/>
        <v/>
      </c>
      <c r="AB207" s="16">
        <f t="shared" si="66"/>
        <v>0</v>
      </c>
      <c r="AC207" s="16">
        <f t="shared" si="82"/>
        <v>0</v>
      </c>
      <c r="AD207" s="16">
        <f t="shared" si="83"/>
        <v>1</v>
      </c>
      <c r="AE207" s="16">
        <f t="shared" si="67"/>
        <v>1</v>
      </c>
      <c r="AF207" s="16">
        <f t="shared" si="68"/>
        <v>1</v>
      </c>
      <c r="AG207" s="16">
        <f t="shared" si="84"/>
        <v>1</v>
      </c>
      <c r="AH207" s="16">
        <f t="shared" si="69"/>
        <v>1</v>
      </c>
      <c r="AI207" s="16">
        <f t="shared" si="85"/>
        <v>1</v>
      </c>
      <c r="AJ207" s="16">
        <f t="shared" si="86"/>
        <v>1</v>
      </c>
      <c r="AK207" s="16">
        <f t="shared" si="87"/>
        <v>1</v>
      </c>
      <c r="AL207" s="16">
        <f t="shared" si="70"/>
        <v>1</v>
      </c>
      <c r="AM207" s="16">
        <f t="shared" si="71"/>
        <v>1</v>
      </c>
      <c r="AN207" s="16">
        <f t="shared" si="72"/>
        <v>1</v>
      </c>
      <c r="AO207" s="16">
        <f t="shared" si="73"/>
        <v>1</v>
      </c>
      <c r="AP207" s="16">
        <f t="shared" si="74"/>
        <v>1</v>
      </c>
      <c r="AQ207" s="16">
        <f t="shared" si="75"/>
        <v>1</v>
      </c>
      <c r="AR207" s="16">
        <f t="shared" si="76"/>
        <v>1</v>
      </c>
      <c r="AS207" s="16">
        <f t="shared" si="77"/>
        <v>1</v>
      </c>
      <c r="AT207" s="16">
        <f t="shared" si="88"/>
        <v>1</v>
      </c>
      <c r="AU207" s="16">
        <f t="shared" si="89"/>
        <v>1</v>
      </c>
      <c r="AV207" s="16">
        <f t="shared" si="90"/>
        <v>1</v>
      </c>
      <c r="AW207" s="16"/>
      <c r="AX207" s="16">
        <f t="array" ref="AX207">SUM(IF(ISERROR(AD207:AT207),1))</f>
        <v>0</v>
      </c>
      <c r="AY207" s="16" t="str">
        <f t="shared" si="78"/>
        <v/>
      </c>
      <c r="AZ207" s="16"/>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row>
    <row r="208" spans="2:79" ht="45" customHeight="1" x14ac:dyDescent="0.25">
      <c r="B208" s="75"/>
      <c r="C208" s="75"/>
      <c r="D208" s="75"/>
      <c r="E208" s="75"/>
      <c r="F208" s="156"/>
      <c r="G208" s="156"/>
      <c r="H208" s="156"/>
      <c r="I208" s="156"/>
      <c r="J208" s="282" t="str">
        <f>IFERROR(VLOOKUP($E208&amp;$F208,units!$A:$D,4,0),"")</f>
        <v/>
      </c>
      <c r="K208" s="75"/>
      <c r="L208" s="156"/>
      <c r="M208" s="75"/>
      <c r="N208" s="161"/>
      <c r="O208" s="162" t="str">
        <f t="shared" si="64"/>
        <v/>
      </c>
      <c r="P208" s="75"/>
      <c r="Q208" s="75"/>
      <c r="R208" s="75"/>
      <c r="S208" s="153"/>
      <c r="T208" s="153"/>
      <c r="U208" s="240"/>
      <c r="X208" s="16" t="e">
        <f t="shared" si="79"/>
        <v>#N/A</v>
      </c>
      <c r="Y208" s="16">
        <f t="shared" ca="1" si="80"/>
        <v>0</v>
      </c>
      <c r="Z208" s="16" t="str">
        <f t="shared" si="65"/>
        <v/>
      </c>
      <c r="AA208" s="16" t="str">
        <f t="shared" si="81"/>
        <v/>
      </c>
      <c r="AB208" s="16">
        <f t="shared" si="66"/>
        <v>0</v>
      </c>
      <c r="AC208" s="16">
        <f t="shared" si="82"/>
        <v>0</v>
      </c>
      <c r="AD208" s="16">
        <f t="shared" si="83"/>
        <v>1</v>
      </c>
      <c r="AE208" s="16">
        <f t="shared" si="67"/>
        <v>1</v>
      </c>
      <c r="AF208" s="16">
        <f t="shared" si="68"/>
        <v>1</v>
      </c>
      <c r="AG208" s="16">
        <f t="shared" si="84"/>
        <v>1</v>
      </c>
      <c r="AH208" s="16">
        <f t="shared" si="69"/>
        <v>1</v>
      </c>
      <c r="AI208" s="16">
        <f t="shared" si="85"/>
        <v>1</v>
      </c>
      <c r="AJ208" s="16">
        <f t="shared" si="86"/>
        <v>1</v>
      </c>
      <c r="AK208" s="16">
        <f t="shared" si="87"/>
        <v>1</v>
      </c>
      <c r="AL208" s="16">
        <f t="shared" si="70"/>
        <v>1</v>
      </c>
      <c r="AM208" s="16">
        <f t="shared" si="71"/>
        <v>1</v>
      </c>
      <c r="AN208" s="16">
        <f t="shared" si="72"/>
        <v>1</v>
      </c>
      <c r="AO208" s="16">
        <f t="shared" si="73"/>
        <v>1</v>
      </c>
      <c r="AP208" s="16">
        <f t="shared" si="74"/>
        <v>1</v>
      </c>
      <c r="AQ208" s="16">
        <f t="shared" si="75"/>
        <v>1</v>
      </c>
      <c r="AR208" s="16">
        <f t="shared" si="76"/>
        <v>1</v>
      </c>
      <c r="AS208" s="16">
        <f t="shared" si="77"/>
        <v>1</v>
      </c>
      <c r="AT208" s="16">
        <f t="shared" si="88"/>
        <v>1</v>
      </c>
      <c r="AU208" s="16">
        <f t="shared" si="89"/>
        <v>1</v>
      </c>
      <c r="AV208" s="16">
        <f t="shared" si="90"/>
        <v>1</v>
      </c>
      <c r="AW208" s="16"/>
      <c r="AX208" s="16">
        <f t="array" ref="AX208">SUM(IF(ISERROR(AD208:AT208),1))</f>
        <v>0</v>
      </c>
      <c r="AY208" s="16" t="str">
        <f t="shared" si="78"/>
        <v/>
      </c>
      <c r="AZ208" s="16"/>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row>
    <row r="209" spans="2:79" ht="45" customHeight="1" x14ac:dyDescent="0.25">
      <c r="B209" s="75"/>
      <c r="C209" s="75"/>
      <c r="D209" s="75"/>
      <c r="E209" s="75"/>
      <c r="F209" s="156"/>
      <c r="G209" s="156"/>
      <c r="H209" s="156"/>
      <c r="I209" s="156"/>
      <c r="J209" s="282" t="str">
        <f>IFERROR(VLOOKUP($E209&amp;$F209,units!$A:$D,4,0),"")</f>
        <v/>
      </c>
      <c r="K209" s="75"/>
      <c r="L209" s="156"/>
      <c r="M209" s="75"/>
      <c r="N209" s="161"/>
      <c r="O209" s="162" t="str">
        <f t="shared" si="64"/>
        <v/>
      </c>
      <c r="P209" s="75"/>
      <c r="Q209" s="75"/>
      <c r="R209" s="75"/>
      <c r="S209" s="153"/>
      <c r="T209" s="153"/>
      <c r="U209" s="240"/>
      <c r="X209" s="16" t="e">
        <f t="shared" si="79"/>
        <v>#N/A</v>
      </c>
      <c r="Y209" s="16">
        <f t="shared" ca="1" si="80"/>
        <v>0</v>
      </c>
      <c r="Z209" s="16" t="str">
        <f t="shared" si="65"/>
        <v/>
      </c>
      <c r="AA209" s="16" t="str">
        <f t="shared" si="81"/>
        <v/>
      </c>
      <c r="AB209" s="16">
        <f t="shared" si="66"/>
        <v>0</v>
      </c>
      <c r="AC209" s="16">
        <f t="shared" si="82"/>
        <v>0</v>
      </c>
      <c r="AD209" s="16">
        <f t="shared" si="83"/>
        <v>1</v>
      </c>
      <c r="AE209" s="16">
        <f t="shared" si="67"/>
        <v>1</v>
      </c>
      <c r="AF209" s="16">
        <f t="shared" si="68"/>
        <v>1</v>
      </c>
      <c r="AG209" s="16">
        <f t="shared" si="84"/>
        <v>1</v>
      </c>
      <c r="AH209" s="16">
        <f t="shared" si="69"/>
        <v>1</v>
      </c>
      <c r="AI209" s="16">
        <f t="shared" si="85"/>
        <v>1</v>
      </c>
      <c r="AJ209" s="16">
        <f t="shared" si="86"/>
        <v>1</v>
      </c>
      <c r="AK209" s="16">
        <f t="shared" si="87"/>
        <v>1</v>
      </c>
      <c r="AL209" s="16">
        <f t="shared" si="70"/>
        <v>1</v>
      </c>
      <c r="AM209" s="16">
        <f t="shared" si="71"/>
        <v>1</v>
      </c>
      <c r="AN209" s="16">
        <f t="shared" si="72"/>
        <v>1</v>
      </c>
      <c r="AO209" s="16">
        <f t="shared" si="73"/>
        <v>1</v>
      </c>
      <c r="AP209" s="16">
        <f t="shared" si="74"/>
        <v>1</v>
      </c>
      <c r="AQ209" s="16">
        <f t="shared" si="75"/>
        <v>1</v>
      </c>
      <c r="AR209" s="16">
        <f t="shared" si="76"/>
        <v>1</v>
      </c>
      <c r="AS209" s="16">
        <f t="shared" si="77"/>
        <v>1</v>
      </c>
      <c r="AT209" s="16">
        <f t="shared" si="88"/>
        <v>1</v>
      </c>
      <c r="AU209" s="16">
        <f t="shared" si="89"/>
        <v>1</v>
      </c>
      <c r="AV209" s="16">
        <f t="shared" si="90"/>
        <v>1</v>
      </c>
      <c r="AW209" s="16"/>
      <c r="AX209" s="16">
        <f t="array" ref="AX209">SUM(IF(ISERROR(AD209:AT209),1))</f>
        <v>0</v>
      </c>
      <c r="AY209" s="16" t="str">
        <f t="shared" si="78"/>
        <v/>
      </c>
      <c r="AZ209" s="16"/>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row>
    <row r="210" spans="2:79" ht="45" customHeight="1" x14ac:dyDescent="0.25">
      <c r="B210" s="75"/>
      <c r="C210" s="75"/>
      <c r="D210" s="75"/>
      <c r="E210" s="75"/>
      <c r="F210" s="156"/>
      <c r="G210" s="156"/>
      <c r="H210" s="156"/>
      <c r="I210" s="156"/>
      <c r="J210" s="282" t="str">
        <f>IFERROR(VLOOKUP($E210&amp;$F210,units!$A:$D,4,0),"")</f>
        <v/>
      </c>
      <c r="K210" s="75"/>
      <c r="L210" s="156"/>
      <c r="M210" s="75"/>
      <c r="N210" s="161"/>
      <c r="O210" s="162" t="str">
        <f t="shared" si="64"/>
        <v/>
      </c>
      <c r="P210" s="75"/>
      <c r="Q210" s="75"/>
      <c r="R210" s="75"/>
      <c r="S210" s="153"/>
      <c r="T210" s="153"/>
      <c r="U210" s="240"/>
      <c r="X210" s="16" t="e">
        <f t="shared" si="79"/>
        <v>#N/A</v>
      </c>
      <c r="Y210" s="16">
        <f t="shared" ca="1" si="80"/>
        <v>0</v>
      </c>
      <c r="Z210" s="16" t="str">
        <f t="shared" si="65"/>
        <v/>
      </c>
      <c r="AA210" s="16" t="str">
        <f t="shared" si="81"/>
        <v/>
      </c>
      <c r="AB210" s="16">
        <f t="shared" si="66"/>
        <v>0</v>
      </c>
      <c r="AC210" s="16">
        <f t="shared" si="82"/>
        <v>0</v>
      </c>
      <c r="AD210" s="16">
        <f t="shared" si="83"/>
        <v>1</v>
      </c>
      <c r="AE210" s="16">
        <f t="shared" si="67"/>
        <v>1</v>
      </c>
      <c r="AF210" s="16">
        <f t="shared" si="68"/>
        <v>1</v>
      </c>
      <c r="AG210" s="16">
        <f t="shared" si="84"/>
        <v>1</v>
      </c>
      <c r="AH210" s="16">
        <f t="shared" si="69"/>
        <v>1</v>
      </c>
      <c r="AI210" s="16">
        <f t="shared" si="85"/>
        <v>1</v>
      </c>
      <c r="AJ210" s="16">
        <f t="shared" si="86"/>
        <v>1</v>
      </c>
      <c r="AK210" s="16">
        <f t="shared" si="87"/>
        <v>1</v>
      </c>
      <c r="AL210" s="16">
        <f t="shared" si="70"/>
        <v>1</v>
      </c>
      <c r="AM210" s="16">
        <f t="shared" si="71"/>
        <v>1</v>
      </c>
      <c r="AN210" s="16">
        <f t="shared" si="72"/>
        <v>1</v>
      </c>
      <c r="AO210" s="16">
        <f t="shared" si="73"/>
        <v>1</v>
      </c>
      <c r="AP210" s="16">
        <f t="shared" si="74"/>
        <v>1</v>
      </c>
      <c r="AQ210" s="16">
        <f t="shared" si="75"/>
        <v>1</v>
      </c>
      <c r="AR210" s="16">
        <f t="shared" si="76"/>
        <v>1</v>
      </c>
      <c r="AS210" s="16">
        <f t="shared" si="77"/>
        <v>1</v>
      </c>
      <c r="AT210" s="16">
        <f t="shared" si="88"/>
        <v>1</v>
      </c>
      <c r="AU210" s="16">
        <f t="shared" si="89"/>
        <v>1</v>
      </c>
      <c r="AV210" s="16">
        <f t="shared" si="90"/>
        <v>1</v>
      </c>
      <c r="AW210" s="16"/>
      <c r="AX210" s="16">
        <f t="array" ref="AX210">SUM(IF(ISERROR(AD210:AT210),1))</f>
        <v>0</v>
      </c>
      <c r="AY210" s="16" t="str">
        <f t="shared" si="78"/>
        <v/>
      </c>
      <c r="AZ210" s="16"/>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row>
    <row r="211" spans="2:79" ht="45" customHeight="1" x14ac:dyDescent="0.25">
      <c r="B211" s="75"/>
      <c r="C211" s="75"/>
      <c r="D211" s="75"/>
      <c r="E211" s="75"/>
      <c r="F211" s="156"/>
      <c r="G211" s="156"/>
      <c r="H211" s="156"/>
      <c r="I211" s="156"/>
      <c r="J211" s="282" t="str">
        <f>IFERROR(VLOOKUP($E211&amp;$F211,units!$A:$D,4,0),"")</f>
        <v/>
      </c>
      <c r="K211" s="75"/>
      <c r="L211" s="156"/>
      <c r="M211" s="75"/>
      <c r="N211" s="161"/>
      <c r="O211" s="162" t="str">
        <f t="shared" si="64"/>
        <v/>
      </c>
      <c r="P211" s="75"/>
      <c r="Q211" s="75"/>
      <c r="R211" s="75"/>
      <c r="S211" s="153"/>
      <c r="T211" s="153"/>
      <c r="U211" s="240"/>
      <c r="X211" s="16" t="e">
        <f t="shared" si="79"/>
        <v>#N/A</v>
      </c>
      <c r="Y211" s="16">
        <f t="shared" ca="1" si="80"/>
        <v>0</v>
      </c>
      <c r="Z211" s="16" t="str">
        <f t="shared" si="65"/>
        <v/>
      </c>
      <c r="AA211" s="16" t="str">
        <f t="shared" si="81"/>
        <v/>
      </c>
      <c r="AB211" s="16">
        <f t="shared" si="66"/>
        <v>0</v>
      </c>
      <c r="AC211" s="16">
        <f t="shared" si="82"/>
        <v>0</v>
      </c>
      <c r="AD211" s="16">
        <f t="shared" si="83"/>
        <v>1</v>
      </c>
      <c r="AE211" s="16">
        <f t="shared" si="67"/>
        <v>1</v>
      </c>
      <c r="AF211" s="16">
        <f t="shared" si="68"/>
        <v>1</v>
      </c>
      <c r="AG211" s="16">
        <f t="shared" si="84"/>
        <v>1</v>
      </c>
      <c r="AH211" s="16">
        <f t="shared" si="69"/>
        <v>1</v>
      </c>
      <c r="AI211" s="16">
        <f t="shared" si="85"/>
        <v>1</v>
      </c>
      <c r="AJ211" s="16">
        <f t="shared" si="86"/>
        <v>1</v>
      </c>
      <c r="AK211" s="16">
        <f t="shared" si="87"/>
        <v>1</v>
      </c>
      <c r="AL211" s="16">
        <f t="shared" si="70"/>
        <v>1</v>
      </c>
      <c r="AM211" s="16">
        <f t="shared" si="71"/>
        <v>1</v>
      </c>
      <c r="AN211" s="16">
        <f t="shared" si="72"/>
        <v>1</v>
      </c>
      <c r="AO211" s="16">
        <f t="shared" si="73"/>
        <v>1</v>
      </c>
      <c r="AP211" s="16">
        <f t="shared" si="74"/>
        <v>1</v>
      </c>
      <c r="AQ211" s="16">
        <f t="shared" si="75"/>
        <v>1</v>
      </c>
      <c r="AR211" s="16">
        <f t="shared" si="76"/>
        <v>1</v>
      </c>
      <c r="AS211" s="16">
        <f t="shared" si="77"/>
        <v>1</v>
      </c>
      <c r="AT211" s="16">
        <f t="shared" si="88"/>
        <v>1</v>
      </c>
      <c r="AU211" s="16">
        <f t="shared" si="89"/>
        <v>1</v>
      </c>
      <c r="AV211" s="16">
        <f t="shared" si="90"/>
        <v>1</v>
      </c>
      <c r="AW211" s="16"/>
      <c r="AX211" s="16">
        <f t="array" ref="AX211">SUM(IF(ISERROR(AD211:AT211),1))</f>
        <v>0</v>
      </c>
      <c r="AY211" s="16" t="str">
        <f t="shared" si="78"/>
        <v/>
      </c>
      <c r="AZ211" s="16"/>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row>
    <row r="212" spans="2:79" ht="45" customHeight="1" x14ac:dyDescent="0.25">
      <c r="B212" s="75"/>
      <c r="C212" s="75"/>
      <c r="D212" s="75"/>
      <c r="E212" s="75"/>
      <c r="F212" s="156"/>
      <c r="G212" s="156"/>
      <c r="H212" s="156"/>
      <c r="I212" s="156"/>
      <c r="J212" s="282" t="str">
        <f>IFERROR(VLOOKUP($E212&amp;$F212,units!$A:$D,4,0),"")</f>
        <v/>
      </c>
      <c r="K212" s="75"/>
      <c r="L212" s="156"/>
      <c r="M212" s="75"/>
      <c r="N212" s="161"/>
      <c r="O212" s="162" t="str">
        <f t="shared" si="64"/>
        <v/>
      </c>
      <c r="P212" s="75"/>
      <c r="Q212" s="75"/>
      <c r="R212" s="75"/>
      <c r="S212" s="153"/>
      <c r="T212" s="153"/>
      <c r="U212" s="240"/>
      <c r="X212" s="16" t="e">
        <f t="shared" si="79"/>
        <v>#N/A</v>
      </c>
      <c r="Y212" s="16">
        <f t="shared" ca="1" si="80"/>
        <v>0</v>
      </c>
      <c r="Z212" s="16" t="str">
        <f t="shared" si="65"/>
        <v/>
      </c>
      <c r="AA212" s="16" t="str">
        <f t="shared" si="81"/>
        <v/>
      </c>
      <c r="AB212" s="16">
        <f t="shared" si="66"/>
        <v>0</v>
      </c>
      <c r="AC212" s="16">
        <f t="shared" si="82"/>
        <v>0</v>
      </c>
      <c r="AD212" s="16">
        <f t="shared" si="83"/>
        <v>1</v>
      </c>
      <c r="AE212" s="16">
        <f t="shared" si="67"/>
        <v>1</v>
      </c>
      <c r="AF212" s="16">
        <f t="shared" si="68"/>
        <v>1</v>
      </c>
      <c r="AG212" s="16">
        <f t="shared" si="84"/>
        <v>1</v>
      </c>
      <c r="AH212" s="16">
        <f t="shared" si="69"/>
        <v>1</v>
      </c>
      <c r="AI212" s="16">
        <f t="shared" si="85"/>
        <v>1</v>
      </c>
      <c r="AJ212" s="16">
        <f t="shared" si="86"/>
        <v>1</v>
      </c>
      <c r="AK212" s="16">
        <f t="shared" si="87"/>
        <v>1</v>
      </c>
      <c r="AL212" s="16">
        <f t="shared" si="70"/>
        <v>1</v>
      </c>
      <c r="AM212" s="16">
        <f t="shared" si="71"/>
        <v>1</v>
      </c>
      <c r="AN212" s="16">
        <f t="shared" si="72"/>
        <v>1</v>
      </c>
      <c r="AO212" s="16">
        <f t="shared" si="73"/>
        <v>1</v>
      </c>
      <c r="AP212" s="16">
        <f t="shared" si="74"/>
        <v>1</v>
      </c>
      <c r="AQ212" s="16">
        <f t="shared" si="75"/>
        <v>1</v>
      </c>
      <c r="AR212" s="16">
        <f t="shared" si="76"/>
        <v>1</v>
      </c>
      <c r="AS212" s="16">
        <f t="shared" si="77"/>
        <v>1</v>
      </c>
      <c r="AT212" s="16">
        <f t="shared" si="88"/>
        <v>1</v>
      </c>
      <c r="AU212" s="16">
        <f t="shared" si="89"/>
        <v>1</v>
      </c>
      <c r="AV212" s="16">
        <f t="shared" si="90"/>
        <v>1</v>
      </c>
      <c r="AW212" s="16"/>
      <c r="AX212" s="16">
        <f t="array" ref="AX212">SUM(IF(ISERROR(AD212:AT212),1))</f>
        <v>0</v>
      </c>
      <c r="AY212" s="16" t="str">
        <f t="shared" si="78"/>
        <v/>
      </c>
      <c r="AZ212" s="16"/>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row>
    <row r="213" spans="2:79" ht="45" customHeight="1" x14ac:dyDescent="0.25">
      <c r="B213" s="75"/>
      <c r="C213" s="75"/>
      <c r="D213" s="75"/>
      <c r="E213" s="75"/>
      <c r="F213" s="156"/>
      <c r="G213" s="156"/>
      <c r="H213" s="156"/>
      <c r="I213" s="156"/>
      <c r="J213" s="282" t="str">
        <f>IFERROR(VLOOKUP($E213&amp;$F213,units!$A:$D,4,0),"")</f>
        <v/>
      </c>
      <c r="K213" s="75"/>
      <c r="L213" s="156"/>
      <c r="M213" s="75"/>
      <c r="N213" s="161"/>
      <c r="O213" s="162" t="str">
        <f t="shared" si="64"/>
        <v/>
      </c>
      <c r="P213" s="75"/>
      <c r="Q213" s="75"/>
      <c r="R213" s="75"/>
      <c r="S213" s="153"/>
      <c r="T213" s="153"/>
      <c r="U213" s="240"/>
      <c r="X213" s="16" t="e">
        <f t="shared" si="79"/>
        <v>#N/A</v>
      </c>
      <c r="Y213" s="16">
        <f t="shared" ca="1" si="80"/>
        <v>0</v>
      </c>
      <c r="Z213" s="16" t="str">
        <f t="shared" si="65"/>
        <v/>
      </c>
      <c r="AA213" s="16" t="str">
        <f t="shared" si="81"/>
        <v/>
      </c>
      <c r="AB213" s="16">
        <f t="shared" si="66"/>
        <v>0</v>
      </c>
      <c r="AC213" s="16">
        <f t="shared" si="82"/>
        <v>0</v>
      </c>
      <c r="AD213" s="16">
        <f t="shared" si="83"/>
        <v>1</v>
      </c>
      <c r="AE213" s="16">
        <f t="shared" si="67"/>
        <v>1</v>
      </c>
      <c r="AF213" s="16">
        <f t="shared" si="68"/>
        <v>1</v>
      </c>
      <c r="AG213" s="16">
        <f t="shared" si="84"/>
        <v>1</v>
      </c>
      <c r="AH213" s="16">
        <f t="shared" si="69"/>
        <v>1</v>
      </c>
      <c r="AI213" s="16">
        <f t="shared" si="85"/>
        <v>1</v>
      </c>
      <c r="AJ213" s="16">
        <f t="shared" si="86"/>
        <v>1</v>
      </c>
      <c r="AK213" s="16">
        <f t="shared" si="87"/>
        <v>1</v>
      </c>
      <c r="AL213" s="16">
        <f t="shared" si="70"/>
        <v>1</v>
      </c>
      <c r="AM213" s="16">
        <f t="shared" si="71"/>
        <v>1</v>
      </c>
      <c r="AN213" s="16">
        <f t="shared" si="72"/>
        <v>1</v>
      </c>
      <c r="AO213" s="16">
        <f t="shared" si="73"/>
        <v>1</v>
      </c>
      <c r="AP213" s="16">
        <f t="shared" si="74"/>
        <v>1</v>
      </c>
      <c r="AQ213" s="16">
        <f t="shared" si="75"/>
        <v>1</v>
      </c>
      <c r="AR213" s="16">
        <f t="shared" si="76"/>
        <v>1</v>
      </c>
      <c r="AS213" s="16">
        <f t="shared" si="77"/>
        <v>1</v>
      </c>
      <c r="AT213" s="16">
        <f t="shared" si="88"/>
        <v>1</v>
      </c>
      <c r="AU213" s="16">
        <f t="shared" si="89"/>
        <v>1</v>
      </c>
      <c r="AV213" s="16">
        <f t="shared" si="90"/>
        <v>1</v>
      </c>
      <c r="AW213" s="16"/>
      <c r="AX213" s="16">
        <f t="array" ref="AX213">SUM(IF(ISERROR(AD213:AT213),1))</f>
        <v>0</v>
      </c>
      <c r="AY213" s="16" t="str">
        <f t="shared" si="78"/>
        <v/>
      </c>
      <c r="AZ213" s="16"/>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row>
    <row r="214" spans="2:79" ht="45" customHeight="1" x14ac:dyDescent="0.25">
      <c r="B214" s="75"/>
      <c r="C214" s="75"/>
      <c r="D214" s="75"/>
      <c r="E214" s="75"/>
      <c r="F214" s="156"/>
      <c r="G214" s="156"/>
      <c r="H214" s="156"/>
      <c r="I214" s="156"/>
      <c r="J214" s="282" t="str">
        <f>IFERROR(VLOOKUP($E214&amp;$F214,units!$A:$D,4,0),"")</f>
        <v/>
      </c>
      <c r="K214" s="75"/>
      <c r="L214" s="156"/>
      <c r="M214" s="75"/>
      <c r="N214" s="161"/>
      <c r="O214" s="162" t="str">
        <f t="shared" si="64"/>
        <v/>
      </c>
      <c r="P214" s="75"/>
      <c r="Q214" s="75"/>
      <c r="R214" s="75"/>
      <c r="S214" s="153"/>
      <c r="T214" s="153"/>
      <c r="U214" s="240"/>
      <c r="X214" s="16" t="e">
        <f t="shared" si="79"/>
        <v>#N/A</v>
      </c>
      <c r="Y214" s="16">
        <f t="shared" ca="1" si="80"/>
        <v>0</v>
      </c>
      <c r="Z214" s="16" t="str">
        <f t="shared" si="65"/>
        <v/>
      </c>
      <c r="AA214" s="16" t="str">
        <f t="shared" si="81"/>
        <v/>
      </c>
      <c r="AB214" s="16">
        <f t="shared" si="66"/>
        <v>0</v>
      </c>
      <c r="AC214" s="16">
        <f t="shared" si="82"/>
        <v>0</v>
      </c>
      <c r="AD214" s="16">
        <f t="shared" si="83"/>
        <v>1</v>
      </c>
      <c r="AE214" s="16">
        <f t="shared" si="67"/>
        <v>1</v>
      </c>
      <c r="AF214" s="16">
        <f t="shared" si="68"/>
        <v>1</v>
      </c>
      <c r="AG214" s="16">
        <f t="shared" si="84"/>
        <v>1</v>
      </c>
      <c r="AH214" s="16">
        <f t="shared" si="69"/>
        <v>1</v>
      </c>
      <c r="AI214" s="16">
        <f t="shared" si="85"/>
        <v>1</v>
      </c>
      <c r="AJ214" s="16">
        <f t="shared" si="86"/>
        <v>1</v>
      </c>
      <c r="AK214" s="16">
        <f t="shared" si="87"/>
        <v>1</v>
      </c>
      <c r="AL214" s="16">
        <f t="shared" si="70"/>
        <v>1</v>
      </c>
      <c r="AM214" s="16">
        <f t="shared" si="71"/>
        <v>1</v>
      </c>
      <c r="AN214" s="16">
        <f t="shared" si="72"/>
        <v>1</v>
      </c>
      <c r="AO214" s="16">
        <f t="shared" si="73"/>
        <v>1</v>
      </c>
      <c r="AP214" s="16">
        <f t="shared" si="74"/>
        <v>1</v>
      </c>
      <c r="AQ214" s="16">
        <f t="shared" si="75"/>
        <v>1</v>
      </c>
      <c r="AR214" s="16">
        <f t="shared" si="76"/>
        <v>1</v>
      </c>
      <c r="AS214" s="16">
        <f t="shared" si="77"/>
        <v>1</v>
      </c>
      <c r="AT214" s="16">
        <f t="shared" si="88"/>
        <v>1</v>
      </c>
      <c r="AU214" s="16">
        <f t="shared" si="89"/>
        <v>1</v>
      </c>
      <c r="AV214" s="16">
        <f t="shared" si="90"/>
        <v>1</v>
      </c>
      <c r="AW214" s="16"/>
      <c r="AX214" s="16">
        <f t="array" ref="AX214">SUM(IF(ISERROR(AD214:AT214),1))</f>
        <v>0</v>
      </c>
      <c r="AY214" s="16" t="str">
        <f t="shared" si="78"/>
        <v/>
      </c>
      <c r="AZ214" s="16"/>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row>
    <row r="215" spans="2:79" ht="45" customHeight="1" x14ac:dyDescent="0.25">
      <c r="B215" s="75"/>
      <c r="C215" s="75"/>
      <c r="D215" s="75"/>
      <c r="E215" s="75"/>
      <c r="F215" s="156"/>
      <c r="G215" s="156"/>
      <c r="H215" s="156"/>
      <c r="I215" s="156"/>
      <c r="J215" s="282" t="str">
        <f>IFERROR(VLOOKUP($E215&amp;$F215,units!$A:$D,4,0),"")</f>
        <v/>
      </c>
      <c r="K215" s="75"/>
      <c r="L215" s="156"/>
      <c r="M215" s="75"/>
      <c r="N215" s="161"/>
      <c r="O215" s="162" t="str">
        <f t="shared" si="64"/>
        <v/>
      </c>
      <c r="P215" s="75"/>
      <c r="Q215" s="75"/>
      <c r="R215" s="75"/>
      <c r="S215" s="153"/>
      <c r="T215" s="153"/>
      <c r="U215" s="240"/>
      <c r="X215" s="16" t="e">
        <f t="shared" si="79"/>
        <v>#N/A</v>
      </c>
      <c r="Y215" s="16">
        <f t="shared" ca="1" si="80"/>
        <v>0</v>
      </c>
      <c r="Z215" s="16" t="str">
        <f t="shared" si="65"/>
        <v/>
      </c>
      <c r="AA215" s="16" t="str">
        <f t="shared" si="81"/>
        <v/>
      </c>
      <c r="AB215" s="16">
        <f t="shared" si="66"/>
        <v>0</v>
      </c>
      <c r="AC215" s="16">
        <f t="shared" si="82"/>
        <v>0</v>
      </c>
      <c r="AD215" s="16">
        <f t="shared" si="83"/>
        <v>1</v>
      </c>
      <c r="AE215" s="16">
        <f t="shared" si="67"/>
        <v>1</v>
      </c>
      <c r="AF215" s="16">
        <f t="shared" si="68"/>
        <v>1</v>
      </c>
      <c r="AG215" s="16">
        <f t="shared" si="84"/>
        <v>1</v>
      </c>
      <c r="AH215" s="16">
        <f t="shared" si="69"/>
        <v>1</v>
      </c>
      <c r="AI215" s="16">
        <f t="shared" si="85"/>
        <v>1</v>
      </c>
      <c r="AJ215" s="16">
        <f t="shared" si="86"/>
        <v>1</v>
      </c>
      <c r="AK215" s="16">
        <f t="shared" si="87"/>
        <v>1</v>
      </c>
      <c r="AL215" s="16">
        <f t="shared" si="70"/>
        <v>1</v>
      </c>
      <c r="AM215" s="16">
        <f t="shared" si="71"/>
        <v>1</v>
      </c>
      <c r="AN215" s="16">
        <f t="shared" si="72"/>
        <v>1</v>
      </c>
      <c r="AO215" s="16">
        <f t="shared" si="73"/>
        <v>1</v>
      </c>
      <c r="AP215" s="16">
        <f t="shared" si="74"/>
        <v>1</v>
      </c>
      <c r="AQ215" s="16">
        <f t="shared" si="75"/>
        <v>1</v>
      </c>
      <c r="AR215" s="16">
        <f t="shared" si="76"/>
        <v>1</v>
      </c>
      <c r="AS215" s="16">
        <f t="shared" si="77"/>
        <v>1</v>
      </c>
      <c r="AT215" s="16">
        <f t="shared" si="88"/>
        <v>1</v>
      </c>
      <c r="AU215" s="16">
        <f t="shared" si="89"/>
        <v>1</v>
      </c>
      <c r="AV215" s="16">
        <f t="shared" si="90"/>
        <v>1</v>
      </c>
      <c r="AW215" s="16"/>
      <c r="AX215" s="16">
        <f t="array" ref="AX215">SUM(IF(ISERROR(AD215:AT215),1))</f>
        <v>0</v>
      </c>
      <c r="AY215" s="16" t="str">
        <f t="shared" si="78"/>
        <v/>
      </c>
      <c r="AZ215" s="16"/>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row>
    <row r="216" spans="2:79" ht="45" customHeight="1" x14ac:dyDescent="0.25">
      <c r="B216" s="75"/>
      <c r="C216" s="75"/>
      <c r="D216" s="75"/>
      <c r="E216" s="75"/>
      <c r="F216" s="156"/>
      <c r="G216" s="156"/>
      <c r="H216" s="156"/>
      <c r="I216" s="156"/>
      <c r="J216" s="282" t="str">
        <f>IFERROR(VLOOKUP($E216&amp;$F216,units!$A:$D,4,0),"")</f>
        <v/>
      </c>
      <c r="K216" s="75"/>
      <c r="L216" s="156"/>
      <c r="M216" s="75"/>
      <c r="N216" s="161"/>
      <c r="O216" s="162" t="str">
        <f t="shared" si="64"/>
        <v/>
      </c>
      <c r="P216" s="75"/>
      <c r="Q216" s="75"/>
      <c r="R216" s="75"/>
      <c r="S216" s="153"/>
      <c r="T216" s="153"/>
      <c r="U216" s="240"/>
      <c r="X216" s="16" t="e">
        <f t="shared" si="79"/>
        <v>#N/A</v>
      </c>
      <c r="Y216" s="16">
        <f t="shared" ca="1" si="80"/>
        <v>0</v>
      </c>
      <c r="Z216" s="16" t="str">
        <f t="shared" si="65"/>
        <v/>
      </c>
      <c r="AA216" s="16" t="str">
        <f t="shared" si="81"/>
        <v/>
      </c>
      <c r="AB216" s="16">
        <f t="shared" si="66"/>
        <v>0</v>
      </c>
      <c r="AC216" s="16">
        <f t="shared" si="82"/>
        <v>0</v>
      </c>
      <c r="AD216" s="16">
        <f t="shared" si="83"/>
        <v>1</v>
      </c>
      <c r="AE216" s="16">
        <f t="shared" si="67"/>
        <v>1</v>
      </c>
      <c r="AF216" s="16">
        <f t="shared" si="68"/>
        <v>1</v>
      </c>
      <c r="AG216" s="16">
        <f t="shared" si="84"/>
        <v>1</v>
      </c>
      <c r="AH216" s="16">
        <f t="shared" si="69"/>
        <v>1</v>
      </c>
      <c r="AI216" s="16">
        <f t="shared" si="85"/>
        <v>1</v>
      </c>
      <c r="AJ216" s="16">
        <f t="shared" si="86"/>
        <v>1</v>
      </c>
      <c r="AK216" s="16">
        <f t="shared" si="87"/>
        <v>1</v>
      </c>
      <c r="AL216" s="16">
        <f t="shared" si="70"/>
        <v>1</v>
      </c>
      <c r="AM216" s="16">
        <f t="shared" si="71"/>
        <v>1</v>
      </c>
      <c r="AN216" s="16">
        <f t="shared" si="72"/>
        <v>1</v>
      </c>
      <c r="AO216" s="16">
        <f t="shared" si="73"/>
        <v>1</v>
      </c>
      <c r="AP216" s="16">
        <f t="shared" si="74"/>
        <v>1</v>
      </c>
      <c r="AQ216" s="16">
        <f t="shared" si="75"/>
        <v>1</v>
      </c>
      <c r="AR216" s="16">
        <f t="shared" si="76"/>
        <v>1</v>
      </c>
      <c r="AS216" s="16">
        <f t="shared" si="77"/>
        <v>1</v>
      </c>
      <c r="AT216" s="16">
        <f t="shared" si="88"/>
        <v>1</v>
      </c>
      <c r="AU216" s="16">
        <f t="shared" si="89"/>
        <v>1</v>
      </c>
      <c r="AV216" s="16">
        <f t="shared" si="90"/>
        <v>1</v>
      </c>
      <c r="AW216" s="16"/>
      <c r="AX216" s="16">
        <f t="array" ref="AX216">SUM(IF(ISERROR(AD216:AT216),1))</f>
        <v>0</v>
      </c>
      <c r="AY216" s="16" t="str">
        <f t="shared" si="78"/>
        <v/>
      </c>
      <c r="AZ216" s="16"/>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row>
    <row r="217" spans="2:79" ht="45" customHeight="1" x14ac:dyDescent="0.25">
      <c r="B217" s="75"/>
      <c r="C217" s="75"/>
      <c r="D217" s="75"/>
      <c r="E217" s="75"/>
      <c r="F217" s="156"/>
      <c r="G217" s="156"/>
      <c r="H217" s="156"/>
      <c r="I217" s="156"/>
      <c r="J217" s="282" t="str">
        <f>IFERROR(VLOOKUP($E217&amp;$F217,units!$A:$D,4,0),"")</f>
        <v/>
      </c>
      <c r="K217" s="75"/>
      <c r="L217" s="156"/>
      <c r="M217" s="75"/>
      <c r="N217" s="161"/>
      <c r="O217" s="162" t="str">
        <f t="shared" si="64"/>
        <v/>
      </c>
      <c r="P217" s="75"/>
      <c r="Q217" s="75"/>
      <c r="R217" s="75"/>
      <c r="S217" s="153"/>
      <c r="T217" s="153"/>
      <c r="U217" s="240"/>
      <c r="X217" s="16" t="e">
        <f t="shared" si="79"/>
        <v>#N/A</v>
      </c>
      <c r="Y217" s="16">
        <f t="shared" ca="1" si="80"/>
        <v>0</v>
      </c>
      <c r="Z217" s="16" t="str">
        <f t="shared" si="65"/>
        <v/>
      </c>
      <c r="AA217" s="16" t="str">
        <f t="shared" si="81"/>
        <v/>
      </c>
      <c r="AB217" s="16">
        <f t="shared" si="66"/>
        <v>0</v>
      </c>
      <c r="AC217" s="16">
        <f t="shared" si="82"/>
        <v>0</v>
      </c>
      <c r="AD217" s="16">
        <f t="shared" si="83"/>
        <v>1</v>
      </c>
      <c r="AE217" s="16">
        <f t="shared" si="67"/>
        <v>1</v>
      </c>
      <c r="AF217" s="16">
        <f t="shared" si="68"/>
        <v>1</v>
      </c>
      <c r="AG217" s="16">
        <f t="shared" si="84"/>
        <v>1</v>
      </c>
      <c r="AH217" s="16">
        <f t="shared" si="69"/>
        <v>1</v>
      </c>
      <c r="AI217" s="16">
        <f t="shared" si="85"/>
        <v>1</v>
      </c>
      <c r="AJ217" s="16">
        <f t="shared" si="86"/>
        <v>1</v>
      </c>
      <c r="AK217" s="16">
        <f t="shared" si="87"/>
        <v>1</v>
      </c>
      <c r="AL217" s="16">
        <f t="shared" si="70"/>
        <v>1</v>
      </c>
      <c r="AM217" s="16">
        <f t="shared" si="71"/>
        <v>1</v>
      </c>
      <c r="AN217" s="16">
        <f t="shared" si="72"/>
        <v>1</v>
      </c>
      <c r="AO217" s="16">
        <f t="shared" si="73"/>
        <v>1</v>
      </c>
      <c r="AP217" s="16">
        <f t="shared" si="74"/>
        <v>1</v>
      </c>
      <c r="AQ217" s="16">
        <f t="shared" si="75"/>
        <v>1</v>
      </c>
      <c r="AR217" s="16">
        <f t="shared" si="76"/>
        <v>1</v>
      </c>
      <c r="AS217" s="16">
        <f t="shared" si="77"/>
        <v>1</v>
      </c>
      <c r="AT217" s="16">
        <f t="shared" si="88"/>
        <v>1</v>
      </c>
      <c r="AU217" s="16">
        <f t="shared" si="89"/>
        <v>1</v>
      </c>
      <c r="AV217" s="16">
        <f t="shared" si="90"/>
        <v>1</v>
      </c>
      <c r="AW217" s="16"/>
      <c r="AX217" s="16">
        <f t="array" ref="AX217">SUM(IF(ISERROR(AD217:AT217),1))</f>
        <v>0</v>
      </c>
      <c r="AY217" s="16" t="str">
        <f t="shared" si="78"/>
        <v/>
      </c>
      <c r="AZ217" s="16"/>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row>
    <row r="218" spans="2:79" ht="45" customHeight="1" x14ac:dyDescent="0.25">
      <c r="B218" s="75"/>
      <c r="C218" s="75"/>
      <c r="D218" s="75"/>
      <c r="E218" s="75"/>
      <c r="F218" s="156"/>
      <c r="G218" s="156"/>
      <c r="H218" s="156"/>
      <c r="I218" s="156"/>
      <c r="J218" s="282" t="str">
        <f>IFERROR(VLOOKUP($E218&amp;$F218,units!$A:$D,4,0),"")</f>
        <v/>
      </c>
      <c r="K218" s="75"/>
      <c r="L218" s="156"/>
      <c r="M218" s="75"/>
      <c r="N218" s="161"/>
      <c r="O218" s="162" t="str">
        <f t="shared" si="64"/>
        <v/>
      </c>
      <c r="P218" s="75"/>
      <c r="Q218" s="75"/>
      <c r="R218" s="75"/>
      <c r="S218" s="153"/>
      <c r="T218" s="153"/>
      <c r="U218" s="240"/>
      <c r="X218" s="16" t="e">
        <f t="shared" si="79"/>
        <v>#N/A</v>
      </c>
      <c r="Y218" s="16">
        <f t="shared" ca="1" si="80"/>
        <v>0</v>
      </c>
      <c r="Z218" s="16" t="str">
        <f t="shared" si="65"/>
        <v/>
      </c>
      <c r="AA218" s="16" t="str">
        <f t="shared" si="81"/>
        <v/>
      </c>
      <c r="AB218" s="16">
        <f t="shared" si="66"/>
        <v>0</v>
      </c>
      <c r="AC218" s="16">
        <f t="shared" si="82"/>
        <v>0</v>
      </c>
      <c r="AD218" s="16">
        <f t="shared" si="83"/>
        <v>1</v>
      </c>
      <c r="AE218" s="16">
        <f t="shared" si="67"/>
        <v>1</v>
      </c>
      <c r="AF218" s="16">
        <f t="shared" si="68"/>
        <v>1</v>
      </c>
      <c r="AG218" s="16">
        <f t="shared" si="84"/>
        <v>1</v>
      </c>
      <c r="AH218" s="16">
        <f t="shared" si="69"/>
        <v>1</v>
      </c>
      <c r="AI218" s="16">
        <f t="shared" si="85"/>
        <v>1</v>
      </c>
      <c r="AJ218" s="16">
        <f t="shared" si="86"/>
        <v>1</v>
      </c>
      <c r="AK218" s="16">
        <f t="shared" si="87"/>
        <v>1</v>
      </c>
      <c r="AL218" s="16">
        <f t="shared" si="70"/>
        <v>1</v>
      </c>
      <c r="AM218" s="16">
        <f t="shared" si="71"/>
        <v>1</v>
      </c>
      <c r="AN218" s="16">
        <f t="shared" si="72"/>
        <v>1</v>
      </c>
      <c r="AO218" s="16">
        <f t="shared" si="73"/>
        <v>1</v>
      </c>
      <c r="AP218" s="16">
        <f t="shared" si="74"/>
        <v>1</v>
      </c>
      <c r="AQ218" s="16">
        <f t="shared" si="75"/>
        <v>1</v>
      </c>
      <c r="AR218" s="16">
        <f t="shared" si="76"/>
        <v>1</v>
      </c>
      <c r="AS218" s="16">
        <f t="shared" si="77"/>
        <v>1</v>
      </c>
      <c r="AT218" s="16">
        <f t="shared" si="88"/>
        <v>1</v>
      </c>
      <c r="AU218" s="16">
        <f t="shared" si="89"/>
        <v>1</v>
      </c>
      <c r="AV218" s="16">
        <f t="shared" si="90"/>
        <v>1</v>
      </c>
      <c r="AW218" s="16"/>
      <c r="AX218" s="16">
        <f t="array" ref="AX218">SUM(IF(ISERROR(AD218:AT218),1))</f>
        <v>0</v>
      </c>
      <c r="AY218" s="16" t="str">
        <f t="shared" si="78"/>
        <v/>
      </c>
      <c r="AZ218" s="16"/>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row>
    <row r="219" spans="2:79" ht="45" customHeight="1" x14ac:dyDescent="0.25">
      <c r="B219" s="75"/>
      <c r="C219" s="75"/>
      <c r="D219" s="75"/>
      <c r="E219" s="75"/>
      <c r="F219" s="156"/>
      <c r="G219" s="156"/>
      <c r="H219" s="156"/>
      <c r="I219" s="156"/>
      <c r="J219" s="282" t="str">
        <f>IFERROR(VLOOKUP($E219&amp;$F219,units!$A:$D,4,0),"")</f>
        <v/>
      </c>
      <c r="K219" s="75"/>
      <c r="L219" s="156"/>
      <c r="M219" s="75"/>
      <c r="N219" s="161"/>
      <c r="O219" s="162" t="str">
        <f t="shared" si="64"/>
        <v/>
      </c>
      <c r="P219" s="75"/>
      <c r="Q219" s="75"/>
      <c r="R219" s="75"/>
      <c r="S219" s="153"/>
      <c r="T219" s="153"/>
      <c r="U219" s="240"/>
      <c r="X219" s="16" t="e">
        <f t="shared" si="79"/>
        <v>#N/A</v>
      </c>
      <c r="Y219" s="16">
        <f t="shared" ca="1" si="80"/>
        <v>0</v>
      </c>
      <c r="Z219" s="16" t="str">
        <f t="shared" si="65"/>
        <v/>
      </c>
      <c r="AA219" s="16" t="str">
        <f t="shared" si="81"/>
        <v/>
      </c>
      <c r="AB219" s="16">
        <f t="shared" si="66"/>
        <v>0</v>
      </c>
      <c r="AC219" s="16">
        <f t="shared" si="82"/>
        <v>0</v>
      </c>
      <c r="AD219" s="16">
        <f t="shared" ref="AD219:AD250" si="91">IF(C219="",1,(IF(B219="",0,1)))</f>
        <v>1</v>
      </c>
      <c r="AE219" s="16">
        <f t="shared" si="67"/>
        <v>1</v>
      </c>
      <c r="AF219" s="16">
        <f t="shared" si="68"/>
        <v>1</v>
      </c>
      <c r="AG219" s="16">
        <f t="shared" si="84"/>
        <v>1</v>
      </c>
      <c r="AH219" s="16">
        <f t="shared" si="69"/>
        <v>1</v>
      </c>
      <c r="AI219" s="16">
        <f t="shared" si="85"/>
        <v>1</v>
      </c>
      <c r="AJ219" s="16">
        <f t="shared" si="86"/>
        <v>1</v>
      </c>
      <c r="AK219" s="16">
        <f t="shared" si="87"/>
        <v>1</v>
      </c>
      <c r="AL219" s="16">
        <f t="shared" si="70"/>
        <v>1</v>
      </c>
      <c r="AM219" s="16">
        <f t="shared" si="71"/>
        <v>1</v>
      </c>
      <c r="AN219" s="16">
        <f t="shared" si="72"/>
        <v>1</v>
      </c>
      <c r="AO219" s="16">
        <f t="shared" si="73"/>
        <v>1</v>
      </c>
      <c r="AP219" s="16">
        <f t="shared" si="74"/>
        <v>1</v>
      </c>
      <c r="AQ219" s="16">
        <f t="shared" si="75"/>
        <v>1</v>
      </c>
      <c r="AR219" s="16">
        <f t="shared" si="76"/>
        <v>1</v>
      </c>
      <c r="AS219" s="16">
        <f t="shared" si="77"/>
        <v>1</v>
      </c>
      <c r="AT219" s="16">
        <f t="shared" si="88"/>
        <v>1</v>
      </c>
      <c r="AU219" s="16">
        <f t="shared" si="89"/>
        <v>1</v>
      </c>
      <c r="AV219" s="16">
        <f t="shared" si="90"/>
        <v>1</v>
      </c>
      <c r="AW219" s="16"/>
      <c r="AX219" s="16">
        <f t="array" ref="AX219">SUM(IF(ISERROR(AD219:AT219),1))</f>
        <v>0</v>
      </c>
      <c r="AY219" s="16" t="str">
        <f t="shared" si="78"/>
        <v/>
      </c>
      <c r="AZ219" s="16"/>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row>
    <row r="220" spans="2:79" ht="45" customHeight="1" x14ac:dyDescent="0.25">
      <c r="B220" s="75"/>
      <c r="C220" s="75"/>
      <c r="D220" s="75"/>
      <c r="E220" s="75"/>
      <c r="F220" s="156"/>
      <c r="G220" s="156"/>
      <c r="H220" s="156"/>
      <c r="I220" s="156"/>
      <c r="J220" s="282" t="str">
        <f>IFERROR(VLOOKUP($E220&amp;$F220,units!$A:$D,4,0),"")</f>
        <v/>
      </c>
      <c r="K220" s="75"/>
      <c r="L220" s="156"/>
      <c r="M220" s="75"/>
      <c r="N220" s="161"/>
      <c r="O220" s="162" t="str">
        <f t="shared" si="64"/>
        <v/>
      </c>
      <c r="P220" s="75"/>
      <c r="Q220" s="75"/>
      <c r="R220" s="75"/>
      <c r="S220" s="153"/>
      <c r="T220" s="153"/>
      <c r="U220" s="240"/>
      <c r="X220" s="16" t="e">
        <f t="shared" si="79"/>
        <v>#N/A</v>
      </c>
      <c r="Y220" s="16">
        <f t="shared" ca="1" si="80"/>
        <v>0</v>
      </c>
      <c r="Z220" s="16" t="str">
        <f t="shared" si="65"/>
        <v/>
      </c>
      <c r="AA220" s="16" t="str">
        <f t="shared" si="81"/>
        <v/>
      </c>
      <c r="AB220" s="16">
        <f t="shared" si="66"/>
        <v>0</v>
      </c>
      <c r="AC220" s="16">
        <f t="shared" si="82"/>
        <v>0</v>
      </c>
      <c r="AD220" s="16">
        <f t="shared" si="91"/>
        <v>1</v>
      </c>
      <c r="AE220" s="16">
        <f t="shared" si="67"/>
        <v>1</v>
      </c>
      <c r="AF220" s="16">
        <f t="shared" si="68"/>
        <v>1</v>
      </c>
      <c r="AG220" s="16">
        <f t="shared" si="84"/>
        <v>1</v>
      </c>
      <c r="AH220" s="16">
        <f t="shared" si="69"/>
        <v>1</v>
      </c>
      <c r="AI220" s="16">
        <f t="shared" si="85"/>
        <v>1</v>
      </c>
      <c r="AJ220" s="16">
        <f t="shared" si="86"/>
        <v>1</v>
      </c>
      <c r="AK220" s="16">
        <f t="shared" si="87"/>
        <v>1</v>
      </c>
      <c r="AL220" s="16">
        <f t="shared" si="70"/>
        <v>1</v>
      </c>
      <c r="AM220" s="16">
        <f t="shared" si="71"/>
        <v>1</v>
      </c>
      <c r="AN220" s="16">
        <f t="shared" si="72"/>
        <v>1</v>
      </c>
      <c r="AO220" s="16">
        <f t="shared" si="73"/>
        <v>1</v>
      </c>
      <c r="AP220" s="16">
        <f t="shared" si="74"/>
        <v>1</v>
      </c>
      <c r="AQ220" s="16">
        <f t="shared" si="75"/>
        <v>1</v>
      </c>
      <c r="AR220" s="16">
        <f t="shared" si="76"/>
        <v>1</v>
      </c>
      <c r="AS220" s="16">
        <f t="shared" si="77"/>
        <v>1</v>
      </c>
      <c r="AT220" s="16">
        <f t="shared" si="88"/>
        <v>1</v>
      </c>
      <c r="AU220" s="16">
        <f t="shared" si="89"/>
        <v>1</v>
      </c>
      <c r="AV220" s="16">
        <f t="shared" si="90"/>
        <v>1</v>
      </c>
      <c r="AW220" s="16"/>
      <c r="AX220" s="16">
        <f t="array" ref="AX220">SUM(IF(ISERROR(AD220:AT220),1))</f>
        <v>0</v>
      </c>
      <c r="AY220" s="16" t="str">
        <f t="shared" si="78"/>
        <v/>
      </c>
      <c r="AZ220" s="16"/>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row>
    <row r="221" spans="2:79" ht="45" customHeight="1" x14ac:dyDescent="0.25">
      <c r="B221" s="75"/>
      <c r="C221" s="75"/>
      <c r="D221" s="75"/>
      <c r="E221" s="75"/>
      <c r="F221" s="156"/>
      <c r="G221" s="156"/>
      <c r="H221" s="156"/>
      <c r="I221" s="156"/>
      <c r="J221" s="282" t="str">
        <f>IFERROR(VLOOKUP($E221&amp;$F221,units!$A:$D,4,0),"")</f>
        <v/>
      </c>
      <c r="K221" s="75"/>
      <c r="L221" s="156"/>
      <c r="M221" s="75"/>
      <c r="N221" s="161"/>
      <c r="O221" s="162" t="str">
        <f t="shared" si="64"/>
        <v/>
      </c>
      <c r="P221" s="75"/>
      <c r="Q221" s="75"/>
      <c r="R221" s="75"/>
      <c r="S221" s="153"/>
      <c r="T221" s="153"/>
      <c r="U221" s="240"/>
      <c r="X221" s="16" t="e">
        <f t="shared" si="79"/>
        <v>#N/A</v>
      </c>
      <c r="Y221" s="16">
        <f t="shared" ca="1" si="80"/>
        <v>0</v>
      </c>
      <c r="Z221" s="16" t="str">
        <f t="shared" si="65"/>
        <v/>
      </c>
      <c r="AA221" s="16" t="str">
        <f t="shared" si="81"/>
        <v/>
      </c>
      <c r="AB221" s="16">
        <f t="shared" si="66"/>
        <v>0</v>
      </c>
      <c r="AC221" s="16">
        <f t="shared" si="82"/>
        <v>0</v>
      </c>
      <c r="AD221" s="16">
        <f t="shared" si="91"/>
        <v>1</v>
      </c>
      <c r="AE221" s="16">
        <f t="shared" si="67"/>
        <v>1</v>
      </c>
      <c r="AF221" s="16">
        <f t="shared" si="68"/>
        <v>1</v>
      </c>
      <c r="AG221" s="16">
        <f t="shared" si="84"/>
        <v>1</v>
      </c>
      <c r="AH221" s="16">
        <f t="shared" si="69"/>
        <v>1</v>
      </c>
      <c r="AI221" s="16">
        <f t="shared" si="85"/>
        <v>1</v>
      </c>
      <c r="AJ221" s="16">
        <f t="shared" si="86"/>
        <v>1</v>
      </c>
      <c r="AK221" s="16">
        <f t="shared" si="87"/>
        <v>1</v>
      </c>
      <c r="AL221" s="16">
        <f t="shared" si="70"/>
        <v>1</v>
      </c>
      <c r="AM221" s="16">
        <f t="shared" si="71"/>
        <v>1</v>
      </c>
      <c r="AN221" s="16">
        <f t="shared" si="72"/>
        <v>1</v>
      </c>
      <c r="AO221" s="16">
        <f t="shared" si="73"/>
        <v>1</v>
      </c>
      <c r="AP221" s="16">
        <f t="shared" si="74"/>
        <v>1</v>
      </c>
      <c r="AQ221" s="16">
        <f t="shared" si="75"/>
        <v>1</v>
      </c>
      <c r="AR221" s="16">
        <f t="shared" si="76"/>
        <v>1</v>
      </c>
      <c r="AS221" s="16">
        <f t="shared" si="77"/>
        <v>1</v>
      </c>
      <c r="AT221" s="16">
        <f t="shared" si="88"/>
        <v>1</v>
      </c>
      <c r="AU221" s="16">
        <f t="shared" si="89"/>
        <v>1</v>
      </c>
      <c r="AV221" s="16">
        <f t="shared" si="90"/>
        <v>1</v>
      </c>
      <c r="AW221" s="16"/>
      <c r="AX221" s="16">
        <f t="array" ref="AX221">SUM(IF(ISERROR(AD221:AT221),1))</f>
        <v>0</v>
      </c>
      <c r="AY221" s="16" t="str">
        <f t="shared" si="78"/>
        <v/>
      </c>
      <c r="AZ221" s="16"/>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row>
    <row r="222" spans="2:79" ht="45" customHeight="1" x14ac:dyDescent="0.25">
      <c r="B222" s="75"/>
      <c r="C222" s="75"/>
      <c r="D222" s="75"/>
      <c r="E222" s="75"/>
      <c r="F222" s="156"/>
      <c r="G222" s="156"/>
      <c r="H222" s="156"/>
      <c r="I222" s="156"/>
      <c r="J222" s="282" t="str">
        <f>IFERROR(VLOOKUP($E222&amp;$F222,units!$A:$D,4,0),"")</f>
        <v/>
      </c>
      <c r="K222" s="75"/>
      <c r="L222" s="156"/>
      <c r="M222" s="75"/>
      <c r="N222" s="161"/>
      <c r="O222" s="162" t="str">
        <f t="shared" si="64"/>
        <v/>
      </c>
      <c r="P222" s="75"/>
      <c r="Q222" s="75"/>
      <c r="R222" s="75"/>
      <c r="S222" s="153"/>
      <c r="T222" s="153"/>
      <c r="U222" s="240"/>
      <c r="X222" s="16" t="e">
        <f t="shared" si="79"/>
        <v>#N/A</v>
      </c>
      <c r="Y222" s="16">
        <f t="shared" ca="1" si="80"/>
        <v>0</v>
      </c>
      <c r="Z222" s="16" t="str">
        <f t="shared" si="65"/>
        <v/>
      </c>
      <c r="AA222" s="16" t="str">
        <f t="shared" si="81"/>
        <v/>
      </c>
      <c r="AB222" s="16">
        <f t="shared" si="66"/>
        <v>0</v>
      </c>
      <c r="AC222" s="16">
        <f t="shared" si="82"/>
        <v>0</v>
      </c>
      <c r="AD222" s="16">
        <f t="shared" si="91"/>
        <v>1</v>
      </c>
      <c r="AE222" s="16">
        <f t="shared" si="67"/>
        <v>1</v>
      </c>
      <c r="AF222" s="16">
        <f t="shared" si="68"/>
        <v>1</v>
      </c>
      <c r="AG222" s="16">
        <f t="shared" si="84"/>
        <v>1</v>
      </c>
      <c r="AH222" s="16">
        <f t="shared" si="69"/>
        <v>1</v>
      </c>
      <c r="AI222" s="16">
        <f t="shared" si="85"/>
        <v>1</v>
      </c>
      <c r="AJ222" s="16">
        <f t="shared" si="86"/>
        <v>1</v>
      </c>
      <c r="AK222" s="16">
        <f t="shared" si="87"/>
        <v>1</v>
      </c>
      <c r="AL222" s="16">
        <f t="shared" si="70"/>
        <v>1</v>
      </c>
      <c r="AM222" s="16">
        <f t="shared" si="71"/>
        <v>1</v>
      </c>
      <c r="AN222" s="16">
        <f t="shared" si="72"/>
        <v>1</v>
      </c>
      <c r="AO222" s="16">
        <f t="shared" si="73"/>
        <v>1</v>
      </c>
      <c r="AP222" s="16">
        <f t="shared" si="74"/>
        <v>1</v>
      </c>
      <c r="AQ222" s="16">
        <f t="shared" si="75"/>
        <v>1</v>
      </c>
      <c r="AR222" s="16">
        <f t="shared" si="76"/>
        <v>1</v>
      </c>
      <c r="AS222" s="16">
        <f t="shared" si="77"/>
        <v>1</v>
      </c>
      <c r="AT222" s="16">
        <f t="shared" si="88"/>
        <v>1</v>
      </c>
      <c r="AU222" s="16">
        <f t="shared" si="89"/>
        <v>1</v>
      </c>
      <c r="AV222" s="16">
        <f t="shared" si="90"/>
        <v>1</v>
      </c>
      <c r="AW222" s="16"/>
      <c r="AX222" s="16">
        <f t="array" ref="AX222">SUM(IF(ISERROR(AD222:AT222),1))</f>
        <v>0</v>
      </c>
      <c r="AY222" s="16" t="str">
        <f t="shared" si="78"/>
        <v/>
      </c>
      <c r="AZ222" s="16"/>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row>
    <row r="223" spans="2:79" ht="45" customHeight="1" x14ac:dyDescent="0.25">
      <c r="B223" s="75"/>
      <c r="C223" s="75"/>
      <c r="D223" s="75"/>
      <c r="E223" s="75"/>
      <c r="F223" s="156"/>
      <c r="G223" s="156"/>
      <c r="H223" s="156"/>
      <c r="I223" s="156"/>
      <c r="J223" s="282" t="str">
        <f>IFERROR(VLOOKUP($E223&amp;$F223,units!$A:$D,4,0),"")</f>
        <v/>
      </c>
      <c r="K223" s="75"/>
      <c r="L223" s="156"/>
      <c r="M223" s="75"/>
      <c r="N223" s="161"/>
      <c r="O223" s="162" t="str">
        <f t="shared" si="64"/>
        <v/>
      </c>
      <c r="P223" s="75"/>
      <c r="Q223" s="75"/>
      <c r="R223" s="75"/>
      <c r="S223" s="153"/>
      <c r="T223" s="153"/>
      <c r="U223" s="240"/>
      <c r="X223" s="16" t="e">
        <f t="shared" si="79"/>
        <v>#N/A</v>
      </c>
      <c r="Y223" s="16">
        <f t="shared" ca="1" si="80"/>
        <v>0</v>
      </c>
      <c r="Z223" s="16" t="str">
        <f t="shared" si="65"/>
        <v/>
      </c>
      <c r="AA223" s="16" t="str">
        <f t="shared" si="81"/>
        <v/>
      </c>
      <c r="AB223" s="16">
        <f t="shared" si="66"/>
        <v>0</v>
      </c>
      <c r="AC223" s="16">
        <f t="shared" si="82"/>
        <v>0</v>
      </c>
      <c r="AD223" s="16">
        <f t="shared" si="91"/>
        <v>1</v>
      </c>
      <c r="AE223" s="16">
        <f t="shared" si="67"/>
        <v>1</v>
      </c>
      <c r="AF223" s="16">
        <f t="shared" si="68"/>
        <v>1</v>
      </c>
      <c r="AG223" s="16">
        <f t="shared" si="84"/>
        <v>1</v>
      </c>
      <c r="AH223" s="16">
        <f t="shared" si="69"/>
        <v>1</v>
      </c>
      <c r="AI223" s="16">
        <f t="shared" si="85"/>
        <v>1</v>
      </c>
      <c r="AJ223" s="16">
        <f t="shared" si="86"/>
        <v>1</v>
      </c>
      <c r="AK223" s="16">
        <f t="shared" si="87"/>
        <v>1</v>
      </c>
      <c r="AL223" s="16">
        <f t="shared" si="70"/>
        <v>1</v>
      </c>
      <c r="AM223" s="16">
        <f t="shared" si="71"/>
        <v>1</v>
      </c>
      <c r="AN223" s="16">
        <f t="shared" si="72"/>
        <v>1</v>
      </c>
      <c r="AO223" s="16">
        <f t="shared" si="73"/>
        <v>1</v>
      </c>
      <c r="AP223" s="16">
        <f t="shared" si="74"/>
        <v>1</v>
      </c>
      <c r="AQ223" s="16">
        <f t="shared" si="75"/>
        <v>1</v>
      </c>
      <c r="AR223" s="16">
        <f t="shared" si="76"/>
        <v>1</v>
      </c>
      <c r="AS223" s="16">
        <f t="shared" si="77"/>
        <v>1</v>
      </c>
      <c r="AT223" s="16">
        <f t="shared" si="88"/>
        <v>1</v>
      </c>
      <c r="AU223" s="16">
        <f t="shared" si="89"/>
        <v>1</v>
      </c>
      <c r="AV223" s="16">
        <f t="shared" si="90"/>
        <v>1</v>
      </c>
      <c r="AW223" s="16"/>
      <c r="AX223" s="16">
        <f t="array" ref="AX223">SUM(IF(ISERROR(AD223:AT223),1))</f>
        <v>0</v>
      </c>
      <c r="AY223" s="16" t="str">
        <f t="shared" si="78"/>
        <v/>
      </c>
      <c r="AZ223" s="16"/>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row>
    <row r="224" spans="2:79" ht="45" customHeight="1" x14ac:dyDescent="0.25">
      <c r="B224" s="75"/>
      <c r="C224" s="75"/>
      <c r="D224" s="75"/>
      <c r="E224" s="75"/>
      <c r="F224" s="156"/>
      <c r="G224" s="156"/>
      <c r="H224" s="156"/>
      <c r="I224" s="156"/>
      <c r="J224" s="282" t="str">
        <f>IFERROR(VLOOKUP($E224&amp;$F224,units!$A:$D,4,0),"")</f>
        <v/>
      </c>
      <c r="K224" s="75"/>
      <c r="L224" s="156"/>
      <c r="M224" s="75"/>
      <c r="N224" s="161"/>
      <c r="O224" s="162" t="str">
        <f t="shared" si="64"/>
        <v/>
      </c>
      <c r="P224" s="75"/>
      <c r="Q224" s="75"/>
      <c r="R224" s="75"/>
      <c r="S224" s="153"/>
      <c r="T224" s="153"/>
      <c r="U224" s="240"/>
      <c r="X224" s="16" t="e">
        <f t="shared" si="79"/>
        <v>#N/A</v>
      </c>
      <c r="Y224" s="16">
        <f t="shared" ca="1" si="80"/>
        <v>0</v>
      </c>
      <c r="Z224" s="16" t="str">
        <f t="shared" si="65"/>
        <v/>
      </c>
      <c r="AA224" s="16" t="str">
        <f t="shared" si="81"/>
        <v/>
      </c>
      <c r="AB224" s="16">
        <f t="shared" si="66"/>
        <v>0</v>
      </c>
      <c r="AC224" s="16">
        <f t="shared" si="82"/>
        <v>0</v>
      </c>
      <c r="AD224" s="16">
        <f t="shared" si="91"/>
        <v>1</v>
      </c>
      <c r="AE224" s="16">
        <f t="shared" si="67"/>
        <v>1</v>
      </c>
      <c r="AF224" s="16">
        <f t="shared" si="68"/>
        <v>1</v>
      </c>
      <c r="AG224" s="16">
        <f t="shared" si="84"/>
        <v>1</v>
      </c>
      <c r="AH224" s="16">
        <f t="shared" si="69"/>
        <v>1</v>
      </c>
      <c r="AI224" s="16">
        <f t="shared" si="85"/>
        <v>1</v>
      </c>
      <c r="AJ224" s="16">
        <f t="shared" si="86"/>
        <v>1</v>
      </c>
      <c r="AK224" s="16">
        <f t="shared" si="87"/>
        <v>1</v>
      </c>
      <c r="AL224" s="16">
        <f t="shared" si="70"/>
        <v>1</v>
      </c>
      <c r="AM224" s="16">
        <f t="shared" si="71"/>
        <v>1</v>
      </c>
      <c r="AN224" s="16">
        <f t="shared" si="72"/>
        <v>1</v>
      </c>
      <c r="AO224" s="16">
        <f t="shared" si="73"/>
        <v>1</v>
      </c>
      <c r="AP224" s="16">
        <f t="shared" si="74"/>
        <v>1</v>
      </c>
      <c r="AQ224" s="16">
        <f t="shared" si="75"/>
        <v>1</v>
      </c>
      <c r="AR224" s="16">
        <f t="shared" si="76"/>
        <v>1</v>
      </c>
      <c r="AS224" s="16">
        <f t="shared" si="77"/>
        <v>1</v>
      </c>
      <c r="AT224" s="16">
        <f t="shared" si="88"/>
        <v>1</v>
      </c>
      <c r="AU224" s="16">
        <f t="shared" si="89"/>
        <v>1</v>
      </c>
      <c r="AV224" s="16">
        <f t="shared" si="90"/>
        <v>1</v>
      </c>
      <c r="AW224" s="16"/>
      <c r="AX224" s="16">
        <f t="array" ref="AX224">SUM(IF(ISERROR(AD224:AT224),1))</f>
        <v>0</v>
      </c>
      <c r="AY224" s="16" t="str">
        <f t="shared" si="78"/>
        <v/>
      </c>
      <c r="AZ224" s="16"/>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row>
    <row r="225" spans="2:79" ht="45" customHeight="1" x14ac:dyDescent="0.25">
      <c r="B225" s="75"/>
      <c r="C225" s="75"/>
      <c r="D225" s="75"/>
      <c r="E225" s="75"/>
      <c r="F225" s="156"/>
      <c r="G225" s="156"/>
      <c r="H225" s="156"/>
      <c r="I225" s="156"/>
      <c r="J225" s="282" t="str">
        <f>IFERROR(VLOOKUP($E225&amp;$F225,units!$A:$D,4,0),"")</f>
        <v/>
      </c>
      <c r="K225" s="75"/>
      <c r="L225" s="156"/>
      <c r="M225" s="75"/>
      <c r="N225" s="161"/>
      <c r="O225" s="162" t="str">
        <f t="shared" si="64"/>
        <v/>
      </c>
      <c r="P225" s="75"/>
      <c r="Q225" s="75"/>
      <c r="R225" s="75"/>
      <c r="S225" s="153"/>
      <c r="T225" s="153"/>
      <c r="U225" s="240"/>
      <c r="X225" s="16" t="e">
        <f t="shared" si="79"/>
        <v>#N/A</v>
      </c>
      <c r="Y225" s="16">
        <f t="shared" ca="1" si="80"/>
        <v>0</v>
      </c>
      <c r="Z225" s="16" t="str">
        <f t="shared" si="65"/>
        <v/>
      </c>
      <c r="AA225" s="16" t="str">
        <f t="shared" si="81"/>
        <v/>
      </c>
      <c r="AB225" s="16">
        <f t="shared" si="66"/>
        <v>0</v>
      </c>
      <c r="AC225" s="16">
        <f t="shared" si="82"/>
        <v>0</v>
      </c>
      <c r="AD225" s="16">
        <f t="shared" si="91"/>
        <v>1</v>
      </c>
      <c r="AE225" s="16">
        <f t="shared" si="67"/>
        <v>1</v>
      </c>
      <c r="AF225" s="16">
        <f t="shared" si="68"/>
        <v>1</v>
      </c>
      <c r="AG225" s="16">
        <f t="shared" si="84"/>
        <v>1</v>
      </c>
      <c r="AH225" s="16">
        <f t="shared" si="69"/>
        <v>1</v>
      </c>
      <c r="AI225" s="16">
        <f t="shared" si="85"/>
        <v>1</v>
      </c>
      <c r="AJ225" s="16">
        <f t="shared" si="86"/>
        <v>1</v>
      </c>
      <c r="AK225" s="16">
        <f t="shared" si="87"/>
        <v>1</v>
      </c>
      <c r="AL225" s="16">
        <f t="shared" si="70"/>
        <v>1</v>
      </c>
      <c r="AM225" s="16">
        <f t="shared" si="71"/>
        <v>1</v>
      </c>
      <c r="AN225" s="16">
        <f t="shared" si="72"/>
        <v>1</v>
      </c>
      <c r="AO225" s="16">
        <f t="shared" si="73"/>
        <v>1</v>
      </c>
      <c r="AP225" s="16">
        <f t="shared" si="74"/>
        <v>1</v>
      </c>
      <c r="AQ225" s="16">
        <f t="shared" si="75"/>
        <v>1</v>
      </c>
      <c r="AR225" s="16">
        <f t="shared" si="76"/>
        <v>1</v>
      </c>
      <c r="AS225" s="16">
        <f t="shared" si="77"/>
        <v>1</v>
      </c>
      <c r="AT225" s="16">
        <f t="shared" si="88"/>
        <v>1</v>
      </c>
      <c r="AU225" s="16">
        <f t="shared" si="89"/>
        <v>1</v>
      </c>
      <c r="AV225" s="16">
        <f t="shared" si="90"/>
        <v>1</v>
      </c>
      <c r="AW225" s="16"/>
      <c r="AX225" s="16">
        <f t="array" ref="AX225">SUM(IF(ISERROR(AD225:AT225),1))</f>
        <v>0</v>
      </c>
      <c r="AY225" s="16" t="str">
        <f t="shared" si="78"/>
        <v/>
      </c>
      <c r="AZ225" s="16"/>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row>
    <row r="226" spans="2:79" ht="45" customHeight="1" x14ac:dyDescent="0.25">
      <c r="B226" s="75"/>
      <c r="C226" s="75"/>
      <c r="D226" s="75"/>
      <c r="E226" s="75"/>
      <c r="F226" s="156"/>
      <c r="G226" s="156"/>
      <c r="H226" s="156"/>
      <c r="I226" s="156"/>
      <c r="J226" s="282" t="str">
        <f>IFERROR(VLOOKUP($E226&amp;$F226,units!$A:$D,4,0),"")</f>
        <v/>
      </c>
      <c r="K226" s="75"/>
      <c r="L226" s="156"/>
      <c r="M226" s="75"/>
      <c r="N226" s="161"/>
      <c r="O226" s="162" t="str">
        <f t="shared" si="64"/>
        <v/>
      </c>
      <c r="P226" s="75"/>
      <c r="Q226" s="75"/>
      <c r="R226" s="75"/>
      <c r="S226" s="153"/>
      <c r="T226" s="153"/>
      <c r="U226" s="240"/>
      <c r="X226" s="16" t="e">
        <f t="shared" si="79"/>
        <v>#N/A</v>
      </c>
      <c r="Y226" s="16">
        <f t="shared" ca="1" si="80"/>
        <v>0</v>
      </c>
      <c r="Z226" s="16" t="str">
        <f t="shared" si="65"/>
        <v/>
      </c>
      <c r="AA226" s="16" t="str">
        <f t="shared" si="81"/>
        <v/>
      </c>
      <c r="AB226" s="16">
        <f t="shared" si="66"/>
        <v>0</v>
      </c>
      <c r="AC226" s="16">
        <f t="shared" si="82"/>
        <v>0</v>
      </c>
      <c r="AD226" s="16">
        <f t="shared" si="91"/>
        <v>1</v>
      </c>
      <c r="AE226" s="16">
        <f t="shared" si="67"/>
        <v>1</v>
      </c>
      <c r="AF226" s="16">
        <f t="shared" si="68"/>
        <v>1</v>
      </c>
      <c r="AG226" s="16">
        <f t="shared" si="84"/>
        <v>1</v>
      </c>
      <c r="AH226" s="16">
        <f t="shared" si="69"/>
        <v>1</v>
      </c>
      <c r="AI226" s="16">
        <f t="shared" si="85"/>
        <v>1</v>
      </c>
      <c r="AJ226" s="16">
        <f t="shared" si="86"/>
        <v>1</v>
      </c>
      <c r="AK226" s="16">
        <f t="shared" si="87"/>
        <v>1</v>
      </c>
      <c r="AL226" s="16">
        <f t="shared" si="70"/>
        <v>1</v>
      </c>
      <c r="AM226" s="16">
        <f t="shared" si="71"/>
        <v>1</v>
      </c>
      <c r="AN226" s="16">
        <f t="shared" si="72"/>
        <v>1</v>
      </c>
      <c r="AO226" s="16">
        <f t="shared" si="73"/>
        <v>1</v>
      </c>
      <c r="AP226" s="16">
        <f t="shared" si="74"/>
        <v>1</v>
      </c>
      <c r="AQ226" s="16">
        <f t="shared" si="75"/>
        <v>1</v>
      </c>
      <c r="AR226" s="16">
        <f t="shared" si="76"/>
        <v>1</v>
      </c>
      <c r="AS226" s="16">
        <f t="shared" si="77"/>
        <v>1</v>
      </c>
      <c r="AT226" s="16">
        <f t="shared" si="88"/>
        <v>1</v>
      </c>
      <c r="AU226" s="16">
        <f t="shared" si="89"/>
        <v>1</v>
      </c>
      <c r="AV226" s="16">
        <f t="shared" si="90"/>
        <v>1</v>
      </c>
      <c r="AW226" s="16"/>
      <c r="AX226" s="16">
        <f t="array" ref="AX226">SUM(IF(ISERROR(AD226:AT226),1))</f>
        <v>0</v>
      </c>
      <c r="AY226" s="16" t="str">
        <f t="shared" si="78"/>
        <v/>
      </c>
      <c r="AZ226" s="16"/>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row>
    <row r="227" spans="2:79" ht="45" customHeight="1" x14ac:dyDescent="0.25">
      <c r="B227" s="75"/>
      <c r="C227" s="75"/>
      <c r="D227" s="75"/>
      <c r="E227" s="75"/>
      <c r="F227" s="156"/>
      <c r="G227" s="156"/>
      <c r="H227" s="156"/>
      <c r="I227" s="156"/>
      <c r="J227" s="282" t="str">
        <f>IFERROR(VLOOKUP($E227&amp;$F227,units!$A:$D,4,0),"")</f>
        <v/>
      </c>
      <c r="K227" s="75"/>
      <c r="L227" s="156"/>
      <c r="M227" s="75"/>
      <c r="N227" s="161"/>
      <c r="O227" s="162" t="str">
        <f t="shared" si="64"/>
        <v/>
      </c>
      <c r="P227" s="75"/>
      <c r="Q227" s="75"/>
      <c r="R227" s="75"/>
      <c r="S227" s="153"/>
      <c r="T227" s="153"/>
      <c r="U227" s="240"/>
      <c r="X227" s="16" t="e">
        <f t="shared" si="79"/>
        <v>#N/A</v>
      </c>
      <c r="Y227" s="16">
        <f t="shared" ca="1" si="80"/>
        <v>0</v>
      </c>
      <c r="Z227" s="16" t="str">
        <f t="shared" si="65"/>
        <v/>
      </c>
      <c r="AA227" s="16" t="str">
        <f t="shared" si="81"/>
        <v/>
      </c>
      <c r="AB227" s="16">
        <f t="shared" si="66"/>
        <v>0</v>
      </c>
      <c r="AC227" s="16">
        <f t="shared" si="82"/>
        <v>0</v>
      </c>
      <c r="AD227" s="16">
        <f t="shared" si="91"/>
        <v>1</v>
      </c>
      <c r="AE227" s="16">
        <f t="shared" si="67"/>
        <v>1</v>
      </c>
      <c r="AF227" s="16">
        <f t="shared" si="68"/>
        <v>1</v>
      </c>
      <c r="AG227" s="16">
        <f t="shared" si="84"/>
        <v>1</v>
      </c>
      <c r="AH227" s="16">
        <f t="shared" si="69"/>
        <v>1</v>
      </c>
      <c r="AI227" s="16">
        <f t="shared" si="85"/>
        <v>1</v>
      </c>
      <c r="AJ227" s="16">
        <f t="shared" si="86"/>
        <v>1</v>
      </c>
      <c r="AK227" s="16">
        <f t="shared" si="87"/>
        <v>1</v>
      </c>
      <c r="AL227" s="16">
        <f t="shared" si="70"/>
        <v>1</v>
      </c>
      <c r="AM227" s="16">
        <f t="shared" si="71"/>
        <v>1</v>
      </c>
      <c r="AN227" s="16">
        <f t="shared" si="72"/>
        <v>1</v>
      </c>
      <c r="AO227" s="16">
        <f t="shared" si="73"/>
        <v>1</v>
      </c>
      <c r="AP227" s="16">
        <f t="shared" si="74"/>
        <v>1</v>
      </c>
      <c r="AQ227" s="16">
        <f t="shared" si="75"/>
        <v>1</v>
      </c>
      <c r="AR227" s="16">
        <f t="shared" si="76"/>
        <v>1</v>
      </c>
      <c r="AS227" s="16">
        <f t="shared" si="77"/>
        <v>1</v>
      </c>
      <c r="AT227" s="16">
        <f t="shared" si="88"/>
        <v>1</v>
      </c>
      <c r="AU227" s="16">
        <f t="shared" si="89"/>
        <v>1</v>
      </c>
      <c r="AV227" s="16">
        <f t="shared" si="90"/>
        <v>1</v>
      </c>
      <c r="AW227" s="16"/>
      <c r="AX227" s="16">
        <f t="array" ref="AX227">SUM(IF(ISERROR(AD227:AT227),1))</f>
        <v>0</v>
      </c>
      <c r="AY227" s="16" t="str">
        <f t="shared" si="78"/>
        <v/>
      </c>
      <c r="AZ227" s="16"/>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row>
    <row r="228" spans="2:79" ht="45" customHeight="1" x14ac:dyDescent="0.25">
      <c r="B228" s="75"/>
      <c r="C228" s="75"/>
      <c r="D228" s="75"/>
      <c r="E228" s="75"/>
      <c r="F228" s="156"/>
      <c r="G228" s="156"/>
      <c r="H228" s="156"/>
      <c r="I228" s="156"/>
      <c r="J228" s="282" t="str">
        <f>IFERROR(VLOOKUP($E228&amp;$F228,units!$A:$D,4,0),"")</f>
        <v/>
      </c>
      <c r="K228" s="75"/>
      <c r="L228" s="156"/>
      <c r="M228" s="75"/>
      <c r="N228" s="161"/>
      <c r="O228" s="162" t="str">
        <f t="shared" si="64"/>
        <v/>
      </c>
      <c r="P228" s="75"/>
      <c r="Q228" s="75"/>
      <c r="R228" s="75"/>
      <c r="S228" s="153"/>
      <c r="T228" s="153"/>
      <c r="U228" s="240"/>
      <c r="X228" s="16" t="e">
        <f t="shared" si="79"/>
        <v>#N/A</v>
      </c>
      <c r="Y228" s="16">
        <f t="shared" ca="1" si="80"/>
        <v>0</v>
      </c>
      <c r="Z228" s="16" t="str">
        <f t="shared" si="65"/>
        <v/>
      </c>
      <c r="AA228" s="16" t="str">
        <f t="shared" si="81"/>
        <v/>
      </c>
      <c r="AB228" s="16">
        <f t="shared" si="66"/>
        <v>0</v>
      </c>
      <c r="AC228" s="16">
        <f t="shared" si="82"/>
        <v>0</v>
      </c>
      <c r="AD228" s="16">
        <f t="shared" si="91"/>
        <v>1</v>
      </c>
      <c r="AE228" s="16">
        <f t="shared" si="67"/>
        <v>1</v>
      </c>
      <c r="AF228" s="16">
        <f t="shared" si="68"/>
        <v>1</v>
      </c>
      <c r="AG228" s="16">
        <f t="shared" si="84"/>
        <v>1</v>
      </c>
      <c r="AH228" s="16">
        <f t="shared" si="69"/>
        <v>1</v>
      </c>
      <c r="AI228" s="16">
        <f t="shared" si="85"/>
        <v>1</v>
      </c>
      <c r="AJ228" s="16">
        <f t="shared" si="86"/>
        <v>1</v>
      </c>
      <c r="AK228" s="16">
        <f t="shared" si="87"/>
        <v>1</v>
      </c>
      <c r="AL228" s="16">
        <f t="shared" si="70"/>
        <v>1</v>
      </c>
      <c r="AM228" s="16">
        <f t="shared" si="71"/>
        <v>1</v>
      </c>
      <c r="AN228" s="16">
        <f t="shared" si="72"/>
        <v>1</v>
      </c>
      <c r="AO228" s="16">
        <f t="shared" si="73"/>
        <v>1</v>
      </c>
      <c r="AP228" s="16">
        <f t="shared" si="74"/>
        <v>1</v>
      </c>
      <c r="AQ228" s="16">
        <f t="shared" si="75"/>
        <v>1</v>
      </c>
      <c r="AR228" s="16">
        <f t="shared" si="76"/>
        <v>1</v>
      </c>
      <c r="AS228" s="16">
        <f t="shared" si="77"/>
        <v>1</v>
      </c>
      <c r="AT228" s="16">
        <f t="shared" si="88"/>
        <v>1</v>
      </c>
      <c r="AU228" s="16">
        <f t="shared" si="89"/>
        <v>1</v>
      </c>
      <c r="AV228" s="16">
        <f t="shared" si="90"/>
        <v>1</v>
      </c>
      <c r="AW228" s="16"/>
      <c r="AX228" s="16">
        <f t="array" ref="AX228">SUM(IF(ISERROR(AD228:AT228),1))</f>
        <v>0</v>
      </c>
      <c r="AY228" s="16" t="str">
        <f t="shared" si="78"/>
        <v/>
      </c>
      <c r="AZ228" s="16"/>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row>
    <row r="229" spans="2:79" ht="45" customHeight="1" x14ac:dyDescent="0.25">
      <c r="B229" s="75"/>
      <c r="C229" s="75"/>
      <c r="D229" s="75"/>
      <c r="E229" s="75"/>
      <c r="F229" s="156"/>
      <c r="G229" s="156"/>
      <c r="H229" s="156"/>
      <c r="I229" s="156"/>
      <c r="J229" s="282" t="str">
        <f>IFERROR(VLOOKUP($E229&amp;$F229,units!$A:$D,4,0),"")</f>
        <v/>
      </c>
      <c r="K229" s="75"/>
      <c r="L229" s="156"/>
      <c r="M229" s="75"/>
      <c r="N229" s="161"/>
      <c r="O229" s="162" t="str">
        <f t="shared" si="64"/>
        <v/>
      </c>
      <c r="P229" s="75"/>
      <c r="Q229" s="75"/>
      <c r="R229" s="75"/>
      <c r="S229" s="153"/>
      <c r="T229" s="153"/>
      <c r="U229" s="240"/>
      <c r="X229" s="16" t="e">
        <f t="shared" si="79"/>
        <v>#N/A</v>
      </c>
      <c r="Y229" s="16">
        <f t="shared" ca="1" si="80"/>
        <v>0</v>
      </c>
      <c r="Z229" s="16" t="str">
        <f t="shared" si="65"/>
        <v/>
      </c>
      <c r="AA229" s="16" t="str">
        <f t="shared" si="81"/>
        <v/>
      </c>
      <c r="AB229" s="16">
        <f t="shared" si="66"/>
        <v>0</v>
      </c>
      <c r="AC229" s="16">
        <f t="shared" si="82"/>
        <v>0</v>
      </c>
      <c r="AD229" s="16">
        <f t="shared" si="91"/>
        <v>1</v>
      </c>
      <c r="AE229" s="16">
        <f t="shared" si="67"/>
        <v>1</v>
      </c>
      <c r="AF229" s="16">
        <f t="shared" si="68"/>
        <v>1</v>
      </c>
      <c r="AG229" s="16">
        <f t="shared" si="84"/>
        <v>1</v>
      </c>
      <c r="AH229" s="16">
        <f t="shared" si="69"/>
        <v>1</v>
      </c>
      <c r="AI229" s="16">
        <f t="shared" si="85"/>
        <v>1</v>
      </c>
      <c r="AJ229" s="16">
        <f t="shared" si="86"/>
        <v>1</v>
      </c>
      <c r="AK229" s="16">
        <f t="shared" si="87"/>
        <v>1</v>
      </c>
      <c r="AL229" s="16">
        <f t="shared" si="70"/>
        <v>1</v>
      </c>
      <c r="AM229" s="16">
        <f t="shared" si="71"/>
        <v>1</v>
      </c>
      <c r="AN229" s="16">
        <f t="shared" si="72"/>
        <v>1</v>
      </c>
      <c r="AO229" s="16">
        <f t="shared" si="73"/>
        <v>1</v>
      </c>
      <c r="AP229" s="16">
        <f t="shared" si="74"/>
        <v>1</v>
      </c>
      <c r="AQ229" s="16">
        <f t="shared" si="75"/>
        <v>1</v>
      </c>
      <c r="AR229" s="16">
        <f t="shared" si="76"/>
        <v>1</v>
      </c>
      <c r="AS229" s="16">
        <f t="shared" si="77"/>
        <v>1</v>
      </c>
      <c r="AT229" s="16">
        <f t="shared" si="88"/>
        <v>1</v>
      </c>
      <c r="AU229" s="16">
        <f t="shared" si="89"/>
        <v>1</v>
      </c>
      <c r="AV229" s="16">
        <f t="shared" si="90"/>
        <v>1</v>
      </c>
      <c r="AW229" s="16"/>
      <c r="AX229" s="16">
        <f t="array" ref="AX229">SUM(IF(ISERROR(AD229:AT229),1))</f>
        <v>0</v>
      </c>
      <c r="AY229" s="16" t="str">
        <f t="shared" si="78"/>
        <v/>
      </c>
      <c r="AZ229" s="16"/>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row>
    <row r="230" spans="2:79" ht="45" customHeight="1" x14ac:dyDescent="0.25">
      <c r="B230" s="75"/>
      <c r="C230" s="75"/>
      <c r="D230" s="75"/>
      <c r="E230" s="75"/>
      <c r="F230" s="156"/>
      <c r="G230" s="156"/>
      <c r="H230" s="156"/>
      <c r="I230" s="156"/>
      <c r="J230" s="282" t="str">
        <f>IFERROR(VLOOKUP($E230&amp;$F230,units!$A:$D,4,0),"")</f>
        <v/>
      </c>
      <c r="K230" s="75"/>
      <c r="L230" s="156"/>
      <c r="M230" s="75"/>
      <c r="N230" s="161"/>
      <c r="O230" s="162" t="str">
        <f t="shared" si="64"/>
        <v/>
      </c>
      <c r="P230" s="75"/>
      <c r="Q230" s="75"/>
      <c r="R230" s="75"/>
      <c r="S230" s="153"/>
      <c r="T230" s="153"/>
      <c r="U230" s="240"/>
      <c r="X230" s="16" t="e">
        <f t="shared" si="79"/>
        <v>#N/A</v>
      </c>
      <c r="Y230" s="16">
        <f t="shared" ca="1" si="80"/>
        <v>0</v>
      </c>
      <c r="Z230" s="16" t="str">
        <f t="shared" si="65"/>
        <v/>
      </c>
      <c r="AA230" s="16" t="str">
        <f t="shared" si="81"/>
        <v/>
      </c>
      <c r="AB230" s="16">
        <f t="shared" si="66"/>
        <v>0</v>
      </c>
      <c r="AC230" s="16">
        <f t="shared" si="82"/>
        <v>0</v>
      </c>
      <c r="AD230" s="16">
        <f t="shared" si="91"/>
        <v>1</v>
      </c>
      <c r="AE230" s="16">
        <f t="shared" si="67"/>
        <v>1</v>
      </c>
      <c r="AF230" s="16">
        <f t="shared" si="68"/>
        <v>1</v>
      </c>
      <c r="AG230" s="16">
        <f t="shared" si="84"/>
        <v>1</v>
      </c>
      <c r="AH230" s="16">
        <f t="shared" si="69"/>
        <v>1</v>
      </c>
      <c r="AI230" s="16">
        <f t="shared" si="85"/>
        <v>1</v>
      </c>
      <c r="AJ230" s="16">
        <f t="shared" si="86"/>
        <v>1</v>
      </c>
      <c r="AK230" s="16">
        <f t="shared" si="87"/>
        <v>1</v>
      </c>
      <c r="AL230" s="16">
        <f t="shared" si="70"/>
        <v>1</v>
      </c>
      <c r="AM230" s="16">
        <f t="shared" si="71"/>
        <v>1</v>
      </c>
      <c r="AN230" s="16">
        <f t="shared" si="72"/>
        <v>1</v>
      </c>
      <c r="AO230" s="16">
        <f t="shared" si="73"/>
        <v>1</v>
      </c>
      <c r="AP230" s="16">
        <f t="shared" si="74"/>
        <v>1</v>
      </c>
      <c r="AQ230" s="16">
        <f t="shared" si="75"/>
        <v>1</v>
      </c>
      <c r="AR230" s="16">
        <f t="shared" si="76"/>
        <v>1</v>
      </c>
      <c r="AS230" s="16">
        <f t="shared" si="77"/>
        <v>1</v>
      </c>
      <c r="AT230" s="16">
        <f t="shared" si="88"/>
        <v>1</v>
      </c>
      <c r="AU230" s="16">
        <f t="shared" si="89"/>
        <v>1</v>
      </c>
      <c r="AV230" s="16">
        <f t="shared" si="90"/>
        <v>1</v>
      </c>
      <c r="AW230" s="16"/>
      <c r="AX230" s="16">
        <f t="array" ref="AX230">SUM(IF(ISERROR(AD230:AT230),1))</f>
        <v>0</v>
      </c>
      <c r="AY230" s="16" t="str">
        <f t="shared" si="78"/>
        <v/>
      </c>
      <c r="AZ230" s="16"/>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row>
    <row r="231" spans="2:79" ht="45" customHeight="1" x14ac:dyDescent="0.25">
      <c r="B231" s="75"/>
      <c r="C231" s="75"/>
      <c r="D231" s="75"/>
      <c r="E231" s="75"/>
      <c r="F231" s="156"/>
      <c r="G231" s="156"/>
      <c r="H231" s="156"/>
      <c r="I231" s="156"/>
      <c r="J231" s="282" t="str">
        <f>IFERROR(VLOOKUP($E231&amp;$F231,units!$A:$D,4,0),"")</f>
        <v/>
      </c>
      <c r="K231" s="75"/>
      <c r="L231" s="156"/>
      <c r="M231" s="75"/>
      <c r="N231" s="161"/>
      <c r="O231" s="162" t="str">
        <f t="shared" si="64"/>
        <v/>
      </c>
      <c r="P231" s="75"/>
      <c r="Q231" s="75"/>
      <c r="R231" s="75"/>
      <c r="S231" s="153"/>
      <c r="T231" s="153"/>
      <c r="U231" s="240"/>
      <c r="X231" s="16" t="e">
        <f t="shared" si="79"/>
        <v>#N/A</v>
      </c>
      <c r="Y231" s="16">
        <f t="shared" ca="1" si="80"/>
        <v>0</v>
      </c>
      <c r="Z231" s="16" t="str">
        <f t="shared" si="65"/>
        <v/>
      </c>
      <c r="AA231" s="16" t="str">
        <f t="shared" si="81"/>
        <v/>
      </c>
      <c r="AB231" s="16">
        <f t="shared" si="66"/>
        <v>0</v>
      </c>
      <c r="AC231" s="16">
        <f t="shared" si="82"/>
        <v>0</v>
      </c>
      <c r="AD231" s="16">
        <f t="shared" si="91"/>
        <v>1</v>
      </c>
      <c r="AE231" s="16">
        <f t="shared" si="67"/>
        <v>1</v>
      </c>
      <c r="AF231" s="16">
        <f t="shared" si="68"/>
        <v>1</v>
      </c>
      <c r="AG231" s="16">
        <f t="shared" si="84"/>
        <v>1</v>
      </c>
      <c r="AH231" s="16">
        <f t="shared" si="69"/>
        <v>1</v>
      </c>
      <c r="AI231" s="16">
        <f t="shared" si="85"/>
        <v>1</v>
      </c>
      <c r="AJ231" s="16">
        <f t="shared" si="86"/>
        <v>1</v>
      </c>
      <c r="AK231" s="16">
        <f t="shared" si="87"/>
        <v>1</v>
      </c>
      <c r="AL231" s="16">
        <f t="shared" si="70"/>
        <v>1</v>
      </c>
      <c r="AM231" s="16">
        <f t="shared" si="71"/>
        <v>1</v>
      </c>
      <c r="AN231" s="16">
        <f t="shared" si="72"/>
        <v>1</v>
      </c>
      <c r="AO231" s="16">
        <f t="shared" si="73"/>
        <v>1</v>
      </c>
      <c r="AP231" s="16">
        <f t="shared" si="74"/>
        <v>1</v>
      </c>
      <c r="AQ231" s="16">
        <f t="shared" si="75"/>
        <v>1</v>
      </c>
      <c r="AR231" s="16">
        <f t="shared" si="76"/>
        <v>1</v>
      </c>
      <c r="AS231" s="16">
        <f t="shared" si="77"/>
        <v>1</v>
      </c>
      <c r="AT231" s="16">
        <f t="shared" si="88"/>
        <v>1</v>
      </c>
      <c r="AU231" s="16">
        <f t="shared" si="89"/>
        <v>1</v>
      </c>
      <c r="AV231" s="16">
        <f t="shared" si="90"/>
        <v>1</v>
      </c>
      <c r="AW231" s="16"/>
      <c r="AX231" s="16">
        <f t="array" ref="AX231">SUM(IF(ISERROR(AD231:AT231),1))</f>
        <v>0</v>
      </c>
      <c r="AY231" s="16" t="str">
        <f t="shared" si="78"/>
        <v/>
      </c>
      <c r="AZ231" s="16"/>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row>
    <row r="232" spans="2:79" ht="45" customHeight="1" x14ac:dyDescent="0.25">
      <c r="B232" s="75"/>
      <c r="C232" s="75"/>
      <c r="D232" s="75"/>
      <c r="E232" s="75"/>
      <c r="F232" s="156"/>
      <c r="G232" s="156"/>
      <c r="H232" s="156"/>
      <c r="I232" s="156"/>
      <c r="J232" s="282" t="str">
        <f>IFERROR(VLOOKUP($E232&amp;$F232,units!$A:$D,4,0),"")</f>
        <v/>
      </c>
      <c r="K232" s="75"/>
      <c r="L232" s="156"/>
      <c r="M232" s="75"/>
      <c r="N232" s="161"/>
      <c r="O232" s="162" t="str">
        <f t="shared" si="64"/>
        <v/>
      </c>
      <c r="P232" s="75"/>
      <c r="Q232" s="75"/>
      <c r="R232" s="75"/>
      <c r="S232" s="153"/>
      <c r="T232" s="153"/>
      <c r="U232" s="240"/>
      <c r="X232" s="16" t="e">
        <f t="shared" si="79"/>
        <v>#N/A</v>
      </c>
      <c r="Y232" s="16">
        <f t="shared" ca="1" si="80"/>
        <v>0</v>
      </c>
      <c r="Z232" s="16" t="str">
        <f t="shared" si="65"/>
        <v/>
      </c>
      <c r="AA232" s="16" t="str">
        <f t="shared" si="81"/>
        <v/>
      </c>
      <c r="AB232" s="16">
        <f t="shared" si="66"/>
        <v>0</v>
      </c>
      <c r="AC232" s="16">
        <f t="shared" si="82"/>
        <v>0</v>
      </c>
      <c r="AD232" s="16">
        <f t="shared" si="91"/>
        <v>1</v>
      </c>
      <c r="AE232" s="16">
        <f t="shared" si="67"/>
        <v>1</v>
      </c>
      <c r="AF232" s="16">
        <f t="shared" si="68"/>
        <v>1</v>
      </c>
      <c r="AG232" s="16">
        <f t="shared" si="84"/>
        <v>1</v>
      </c>
      <c r="AH232" s="16">
        <f t="shared" si="69"/>
        <v>1</v>
      </c>
      <c r="AI232" s="16">
        <f t="shared" si="85"/>
        <v>1</v>
      </c>
      <c r="AJ232" s="16">
        <f t="shared" si="86"/>
        <v>1</v>
      </c>
      <c r="AK232" s="16">
        <f t="shared" si="87"/>
        <v>1</v>
      </c>
      <c r="AL232" s="16">
        <f t="shared" si="70"/>
        <v>1</v>
      </c>
      <c r="AM232" s="16">
        <f t="shared" si="71"/>
        <v>1</v>
      </c>
      <c r="AN232" s="16">
        <f t="shared" si="72"/>
        <v>1</v>
      </c>
      <c r="AO232" s="16">
        <f t="shared" si="73"/>
        <v>1</v>
      </c>
      <c r="AP232" s="16">
        <f t="shared" si="74"/>
        <v>1</v>
      </c>
      <c r="AQ232" s="16">
        <f t="shared" si="75"/>
        <v>1</v>
      </c>
      <c r="AR232" s="16">
        <f t="shared" si="76"/>
        <v>1</v>
      </c>
      <c r="AS232" s="16">
        <f t="shared" si="77"/>
        <v>1</v>
      </c>
      <c r="AT232" s="16">
        <f t="shared" si="88"/>
        <v>1</v>
      </c>
      <c r="AU232" s="16">
        <f t="shared" si="89"/>
        <v>1</v>
      </c>
      <c r="AV232" s="16">
        <f t="shared" si="90"/>
        <v>1</v>
      </c>
      <c r="AW232" s="16"/>
      <c r="AX232" s="16">
        <f t="array" ref="AX232">SUM(IF(ISERROR(AD232:AT232),1))</f>
        <v>0</v>
      </c>
      <c r="AY232" s="16" t="str">
        <f t="shared" si="78"/>
        <v/>
      </c>
      <c r="AZ232" s="16"/>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row>
    <row r="233" spans="2:79" ht="45" customHeight="1" x14ac:dyDescent="0.25">
      <c r="B233" s="75"/>
      <c r="C233" s="75"/>
      <c r="D233" s="75"/>
      <c r="E233" s="75"/>
      <c r="F233" s="156"/>
      <c r="G233" s="156"/>
      <c r="H233" s="156"/>
      <c r="I233" s="156"/>
      <c r="J233" s="282" t="str">
        <f>IFERROR(VLOOKUP($E233&amp;$F233,units!$A:$D,4,0),"")</f>
        <v/>
      </c>
      <c r="K233" s="75"/>
      <c r="L233" s="156"/>
      <c r="M233" s="75"/>
      <c r="N233" s="161"/>
      <c r="O233" s="162" t="str">
        <f t="shared" si="64"/>
        <v/>
      </c>
      <c r="P233" s="75"/>
      <c r="Q233" s="75"/>
      <c r="R233" s="75"/>
      <c r="S233" s="153"/>
      <c r="T233" s="153"/>
      <c r="U233" s="240"/>
      <c r="X233" s="16" t="e">
        <f t="shared" si="79"/>
        <v>#N/A</v>
      </c>
      <c r="Y233" s="16">
        <f t="shared" ca="1" si="80"/>
        <v>0</v>
      </c>
      <c r="Z233" s="16" t="str">
        <f t="shared" si="65"/>
        <v/>
      </c>
      <c r="AA233" s="16" t="str">
        <f t="shared" si="81"/>
        <v/>
      </c>
      <c r="AB233" s="16">
        <f t="shared" si="66"/>
        <v>0</v>
      </c>
      <c r="AC233" s="16">
        <f t="shared" si="82"/>
        <v>0</v>
      </c>
      <c r="AD233" s="16">
        <f t="shared" si="91"/>
        <v>1</v>
      </c>
      <c r="AE233" s="16">
        <f t="shared" si="67"/>
        <v>1</v>
      </c>
      <c r="AF233" s="16">
        <f t="shared" si="68"/>
        <v>1</v>
      </c>
      <c r="AG233" s="16">
        <f t="shared" si="84"/>
        <v>1</v>
      </c>
      <c r="AH233" s="16">
        <f t="shared" si="69"/>
        <v>1</v>
      </c>
      <c r="AI233" s="16">
        <f t="shared" si="85"/>
        <v>1</v>
      </c>
      <c r="AJ233" s="16">
        <f t="shared" si="86"/>
        <v>1</v>
      </c>
      <c r="AK233" s="16">
        <f t="shared" si="87"/>
        <v>1</v>
      </c>
      <c r="AL233" s="16">
        <f t="shared" si="70"/>
        <v>1</v>
      </c>
      <c r="AM233" s="16">
        <f t="shared" si="71"/>
        <v>1</v>
      </c>
      <c r="AN233" s="16">
        <f t="shared" si="72"/>
        <v>1</v>
      </c>
      <c r="AO233" s="16">
        <f t="shared" si="73"/>
        <v>1</v>
      </c>
      <c r="AP233" s="16">
        <f t="shared" si="74"/>
        <v>1</v>
      </c>
      <c r="AQ233" s="16">
        <f t="shared" si="75"/>
        <v>1</v>
      </c>
      <c r="AR233" s="16">
        <f t="shared" si="76"/>
        <v>1</v>
      </c>
      <c r="AS233" s="16">
        <f t="shared" si="77"/>
        <v>1</v>
      </c>
      <c r="AT233" s="16">
        <f t="shared" si="88"/>
        <v>1</v>
      </c>
      <c r="AU233" s="16">
        <f t="shared" si="89"/>
        <v>1</v>
      </c>
      <c r="AV233" s="16">
        <f t="shared" si="90"/>
        <v>1</v>
      </c>
      <c r="AW233" s="16"/>
      <c r="AX233" s="16">
        <f t="array" ref="AX233">SUM(IF(ISERROR(AD233:AT233),1))</f>
        <v>0</v>
      </c>
      <c r="AY233" s="16" t="str">
        <f t="shared" si="78"/>
        <v/>
      </c>
      <c r="AZ233" s="16"/>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row>
    <row r="234" spans="2:79" ht="45" customHeight="1" x14ac:dyDescent="0.25">
      <c r="B234" s="75"/>
      <c r="C234" s="75"/>
      <c r="D234" s="75"/>
      <c r="E234" s="75"/>
      <c r="F234" s="156"/>
      <c r="G234" s="156"/>
      <c r="H234" s="156"/>
      <c r="I234" s="156"/>
      <c r="J234" s="282" t="str">
        <f>IFERROR(VLOOKUP($E234&amp;$F234,units!$A:$D,4,0),"")</f>
        <v/>
      </c>
      <c r="K234" s="75"/>
      <c r="L234" s="156"/>
      <c r="M234" s="75"/>
      <c r="N234" s="161"/>
      <c r="O234" s="162" t="str">
        <f t="shared" si="64"/>
        <v/>
      </c>
      <c r="P234" s="75"/>
      <c r="Q234" s="75"/>
      <c r="R234" s="75"/>
      <c r="S234" s="153"/>
      <c r="T234" s="153"/>
      <c r="U234" s="240"/>
      <c r="X234" s="16" t="e">
        <f t="shared" si="79"/>
        <v>#N/A</v>
      </c>
      <c r="Y234" s="16">
        <f t="shared" ca="1" si="80"/>
        <v>0</v>
      </c>
      <c r="Z234" s="16" t="str">
        <f t="shared" si="65"/>
        <v/>
      </c>
      <c r="AA234" s="16" t="str">
        <f t="shared" si="81"/>
        <v/>
      </c>
      <c r="AB234" s="16">
        <f t="shared" si="66"/>
        <v>0</v>
      </c>
      <c r="AC234" s="16">
        <f t="shared" si="82"/>
        <v>0</v>
      </c>
      <c r="AD234" s="16">
        <f t="shared" si="91"/>
        <v>1</v>
      </c>
      <c r="AE234" s="16">
        <f t="shared" si="67"/>
        <v>1</v>
      </c>
      <c r="AF234" s="16">
        <f t="shared" si="68"/>
        <v>1</v>
      </c>
      <c r="AG234" s="16">
        <f t="shared" si="84"/>
        <v>1</v>
      </c>
      <c r="AH234" s="16">
        <f t="shared" si="69"/>
        <v>1</v>
      </c>
      <c r="AI234" s="16">
        <f t="shared" si="85"/>
        <v>1</v>
      </c>
      <c r="AJ234" s="16">
        <f t="shared" si="86"/>
        <v>1</v>
      </c>
      <c r="AK234" s="16">
        <f t="shared" si="87"/>
        <v>1</v>
      </c>
      <c r="AL234" s="16">
        <f t="shared" si="70"/>
        <v>1</v>
      </c>
      <c r="AM234" s="16">
        <f t="shared" si="71"/>
        <v>1</v>
      </c>
      <c r="AN234" s="16">
        <f t="shared" si="72"/>
        <v>1</v>
      </c>
      <c r="AO234" s="16">
        <f t="shared" si="73"/>
        <v>1</v>
      </c>
      <c r="AP234" s="16">
        <f t="shared" si="74"/>
        <v>1</v>
      </c>
      <c r="AQ234" s="16">
        <f t="shared" si="75"/>
        <v>1</v>
      </c>
      <c r="AR234" s="16">
        <f t="shared" si="76"/>
        <v>1</v>
      </c>
      <c r="AS234" s="16">
        <f t="shared" si="77"/>
        <v>1</v>
      </c>
      <c r="AT234" s="16">
        <f t="shared" si="88"/>
        <v>1</v>
      </c>
      <c r="AU234" s="16">
        <f t="shared" si="89"/>
        <v>1</v>
      </c>
      <c r="AV234" s="16">
        <f t="shared" si="90"/>
        <v>1</v>
      </c>
      <c r="AW234" s="16"/>
      <c r="AX234" s="16">
        <f t="array" ref="AX234">SUM(IF(ISERROR(AD234:AT234),1))</f>
        <v>0</v>
      </c>
      <c r="AY234" s="16" t="str">
        <f t="shared" si="78"/>
        <v/>
      </c>
      <c r="AZ234" s="16"/>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row>
    <row r="235" spans="2:79" ht="45" customHeight="1" x14ac:dyDescent="0.25">
      <c r="B235" s="75"/>
      <c r="C235" s="75"/>
      <c r="D235" s="75"/>
      <c r="E235" s="75"/>
      <c r="F235" s="156"/>
      <c r="G235" s="156"/>
      <c r="H235" s="156"/>
      <c r="I235" s="156"/>
      <c r="J235" s="282" t="str">
        <f>IFERROR(VLOOKUP($E235&amp;$F235,units!$A:$D,4,0),"")</f>
        <v/>
      </c>
      <c r="K235" s="75"/>
      <c r="L235" s="156"/>
      <c r="M235" s="75"/>
      <c r="N235" s="161"/>
      <c r="O235" s="162" t="str">
        <f t="shared" si="64"/>
        <v/>
      </c>
      <c r="P235" s="75"/>
      <c r="Q235" s="75"/>
      <c r="R235" s="75"/>
      <c r="S235" s="153"/>
      <c r="T235" s="153"/>
      <c r="U235" s="240"/>
      <c r="X235" s="16" t="e">
        <f t="shared" si="79"/>
        <v>#N/A</v>
      </c>
      <c r="Y235" s="16">
        <f t="shared" ca="1" si="80"/>
        <v>0</v>
      </c>
      <c r="Z235" s="16" t="str">
        <f t="shared" si="65"/>
        <v/>
      </c>
      <c r="AA235" s="16" t="str">
        <f t="shared" si="81"/>
        <v/>
      </c>
      <c r="AB235" s="16">
        <f t="shared" si="66"/>
        <v>0</v>
      </c>
      <c r="AC235" s="16">
        <f t="shared" si="82"/>
        <v>0</v>
      </c>
      <c r="AD235" s="16">
        <f t="shared" si="91"/>
        <v>1</v>
      </c>
      <c r="AE235" s="16">
        <f t="shared" si="67"/>
        <v>1</v>
      </c>
      <c r="AF235" s="16">
        <f t="shared" si="68"/>
        <v>1</v>
      </c>
      <c r="AG235" s="16">
        <f t="shared" si="84"/>
        <v>1</v>
      </c>
      <c r="AH235" s="16">
        <f t="shared" si="69"/>
        <v>1</v>
      </c>
      <c r="AI235" s="16">
        <f t="shared" si="85"/>
        <v>1</v>
      </c>
      <c r="AJ235" s="16">
        <f t="shared" si="86"/>
        <v>1</v>
      </c>
      <c r="AK235" s="16">
        <f t="shared" si="87"/>
        <v>1</v>
      </c>
      <c r="AL235" s="16">
        <f t="shared" si="70"/>
        <v>1</v>
      </c>
      <c r="AM235" s="16">
        <f t="shared" si="71"/>
        <v>1</v>
      </c>
      <c r="AN235" s="16">
        <f t="shared" si="72"/>
        <v>1</v>
      </c>
      <c r="AO235" s="16">
        <f t="shared" si="73"/>
        <v>1</v>
      </c>
      <c r="AP235" s="16">
        <f t="shared" si="74"/>
        <v>1</v>
      </c>
      <c r="AQ235" s="16">
        <f t="shared" si="75"/>
        <v>1</v>
      </c>
      <c r="AR235" s="16">
        <f t="shared" si="76"/>
        <v>1</v>
      </c>
      <c r="AS235" s="16">
        <f t="shared" si="77"/>
        <v>1</v>
      </c>
      <c r="AT235" s="16">
        <f t="shared" si="88"/>
        <v>1</v>
      </c>
      <c r="AU235" s="16">
        <f t="shared" si="89"/>
        <v>1</v>
      </c>
      <c r="AV235" s="16">
        <f t="shared" si="90"/>
        <v>1</v>
      </c>
      <c r="AW235" s="16"/>
      <c r="AX235" s="16">
        <f t="array" ref="AX235">SUM(IF(ISERROR(AD235:AT235),1))</f>
        <v>0</v>
      </c>
      <c r="AY235" s="16" t="str">
        <f t="shared" si="78"/>
        <v/>
      </c>
      <c r="AZ235" s="16"/>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row>
    <row r="236" spans="2:79" ht="45" customHeight="1" x14ac:dyDescent="0.25">
      <c r="B236" s="75"/>
      <c r="C236" s="75"/>
      <c r="D236" s="75"/>
      <c r="E236" s="75"/>
      <c r="F236" s="156"/>
      <c r="G236" s="156"/>
      <c r="H236" s="156"/>
      <c r="I236" s="156"/>
      <c r="J236" s="282" t="str">
        <f>IFERROR(VLOOKUP($E236&amp;$F236,units!$A:$D,4,0),"")</f>
        <v/>
      </c>
      <c r="K236" s="75"/>
      <c r="L236" s="156"/>
      <c r="M236" s="75"/>
      <c r="N236" s="161"/>
      <c r="O236" s="162" t="str">
        <f t="shared" si="64"/>
        <v/>
      </c>
      <c r="P236" s="75"/>
      <c r="Q236" s="75"/>
      <c r="R236" s="75"/>
      <c r="S236" s="153"/>
      <c r="T236" s="153"/>
      <c r="U236" s="240"/>
      <c r="X236" s="16" t="e">
        <f t="shared" si="79"/>
        <v>#N/A</v>
      </c>
      <c r="Y236" s="16">
        <f t="shared" ca="1" si="80"/>
        <v>0</v>
      </c>
      <c r="Z236" s="16" t="str">
        <f t="shared" si="65"/>
        <v/>
      </c>
      <c r="AA236" s="16" t="str">
        <f t="shared" si="81"/>
        <v/>
      </c>
      <c r="AB236" s="16">
        <f t="shared" si="66"/>
        <v>0</v>
      </c>
      <c r="AC236" s="16">
        <f t="shared" si="82"/>
        <v>0</v>
      </c>
      <c r="AD236" s="16">
        <f t="shared" si="91"/>
        <v>1</v>
      </c>
      <c r="AE236" s="16">
        <f t="shared" si="67"/>
        <v>1</v>
      </c>
      <c r="AF236" s="16">
        <f t="shared" si="68"/>
        <v>1</v>
      </c>
      <c r="AG236" s="16">
        <f t="shared" si="84"/>
        <v>1</v>
      </c>
      <c r="AH236" s="16">
        <f t="shared" si="69"/>
        <v>1</v>
      </c>
      <c r="AI236" s="16">
        <f t="shared" si="85"/>
        <v>1</v>
      </c>
      <c r="AJ236" s="16">
        <f t="shared" si="86"/>
        <v>1</v>
      </c>
      <c r="AK236" s="16">
        <f t="shared" si="87"/>
        <v>1</v>
      </c>
      <c r="AL236" s="16">
        <f t="shared" si="70"/>
        <v>1</v>
      </c>
      <c r="AM236" s="16">
        <f t="shared" si="71"/>
        <v>1</v>
      </c>
      <c r="AN236" s="16">
        <f t="shared" si="72"/>
        <v>1</v>
      </c>
      <c r="AO236" s="16">
        <f t="shared" si="73"/>
        <v>1</v>
      </c>
      <c r="AP236" s="16">
        <f t="shared" si="74"/>
        <v>1</v>
      </c>
      <c r="AQ236" s="16">
        <f t="shared" si="75"/>
        <v>1</v>
      </c>
      <c r="AR236" s="16">
        <f t="shared" si="76"/>
        <v>1</v>
      </c>
      <c r="AS236" s="16">
        <f t="shared" si="77"/>
        <v>1</v>
      </c>
      <c r="AT236" s="16">
        <f t="shared" si="88"/>
        <v>1</v>
      </c>
      <c r="AU236" s="16">
        <f t="shared" si="89"/>
        <v>1</v>
      </c>
      <c r="AV236" s="16">
        <f t="shared" si="90"/>
        <v>1</v>
      </c>
      <c r="AW236" s="16"/>
      <c r="AX236" s="16">
        <f t="array" ref="AX236">SUM(IF(ISERROR(AD236:AT236),1))</f>
        <v>0</v>
      </c>
      <c r="AY236" s="16" t="str">
        <f t="shared" si="78"/>
        <v/>
      </c>
      <c r="AZ236" s="16"/>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row>
    <row r="237" spans="2:79" ht="45" customHeight="1" x14ac:dyDescent="0.25">
      <c r="B237" s="75"/>
      <c r="C237" s="75"/>
      <c r="D237" s="75"/>
      <c r="E237" s="75"/>
      <c r="F237" s="156"/>
      <c r="G237" s="156"/>
      <c r="H237" s="156"/>
      <c r="I237" s="156"/>
      <c r="J237" s="282" t="str">
        <f>IFERROR(VLOOKUP($E237&amp;$F237,units!$A:$D,4,0),"")</f>
        <v/>
      </c>
      <c r="K237" s="75"/>
      <c r="L237" s="156"/>
      <c r="M237" s="75"/>
      <c r="N237" s="161"/>
      <c r="O237" s="162" t="str">
        <f t="shared" si="64"/>
        <v/>
      </c>
      <c r="P237" s="75"/>
      <c r="Q237" s="75"/>
      <c r="R237" s="75"/>
      <c r="S237" s="153"/>
      <c r="T237" s="153"/>
      <c r="U237" s="240"/>
      <c r="X237" s="16" t="e">
        <f t="shared" si="79"/>
        <v>#N/A</v>
      </c>
      <c r="Y237" s="16">
        <f t="shared" ca="1" si="80"/>
        <v>0</v>
      </c>
      <c r="Z237" s="16" t="str">
        <f t="shared" si="65"/>
        <v/>
      </c>
      <c r="AA237" s="16" t="str">
        <f t="shared" si="81"/>
        <v/>
      </c>
      <c r="AB237" s="16">
        <f t="shared" si="66"/>
        <v>0</v>
      </c>
      <c r="AC237" s="16">
        <f t="shared" si="82"/>
        <v>0</v>
      </c>
      <c r="AD237" s="16">
        <f t="shared" si="91"/>
        <v>1</v>
      </c>
      <c r="AE237" s="16">
        <f t="shared" si="67"/>
        <v>1</v>
      </c>
      <c r="AF237" s="16">
        <f t="shared" si="68"/>
        <v>1</v>
      </c>
      <c r="AG237" s="16">
        <f t="shared" si="84"/>
        <v>1</v>
      </c>
      <c r="AH237" s="16">
        <f t="shared" si="69"/>
        <v>1</v>
      </c>
      <c r="AI237" s="16">
        <f t="shared" si="85"/>
        <v>1</v>
      </c>
      <c r="AJ237" s="16">
        <f t="shared" si="86"/>
        <v>1</v>
      </c>
      <c r="AK237" s="16">
        <f t="shared" si="87"/>
        <v>1</v>
      </c>
      <c r="AL237" s="16">
        <f t="shared" si="70"/>
        <v>1</v>
      </c>
      <c r="AM237" s="16">
        <f t="shared" si="71"/>
        <v>1</v>
      </c>
      <c r="AN237" s="16">
        <f t="shared" si="72"/>
        <v>1</v>
      </c>
      <c r="AO237" s="16">
        <f t="shared" si="73"/>
        <v>1</v>
      </c>
      <c r="AP237" s="16">
        <f t="shared" si="74"/>
        <v>1</v>
      </c>
      <c r="AQ237" s="16">
        <f t="shared" si="75"/>
        <v>1</v>
      </c>
      <c r="AR237" s="16">
        <f t="shared" si="76"/>
        <v>1</v>
      </c>
      <c r="AS237" s="16">
        <f t="shared" si="77"/>
        <v>1</v>
      </c>
      <c r="AT237" s="16">
        <f t="shared" si="88"/>
        <v>1</v>
      </c>
      <c r="AU237" s="16">
        <f t="shared" si="89"/>
        <v>1</v>
      </c>
      <c r="AV237" s="16">
        <f t="shared" si="90"/>
        <v>1</v>
      </c>
      <c r="AW237" s="16"/>
      <c r="AX237" s="16">
        <f t="array" ref="AX237">SUM(IF(ISERROR(AD237:AT237),1))</f>
        <v>0</v>
      </c>
      <c r="AY237" s="16" t="str">
        <f t="shared" si="78"/>
        <v/>
      </c>
      <c r="AZ237" s="16"/>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row>
    <row r="238" spans="2:79" ht="45" customHeight="1" x14ac:dyDescent="0.25">
      <c r="B238" s="75"/>
      <c r="C238" s="75"/>
      <c r="D238" s="75"/>
      <c r="E238" s="75"/>
      <c r="F238" s="156"/>
      <c r="G238" s="156"/>
      <c r="H238" s="156"/>
      <c r="I238" s="156"/>
      <c r="J238" s="282" t="str">
        <f>IFERROR(VLOOKUP($E238&amp;$F238,units!$A:$D,4,0),"")</f>
        <v/>
      </c>
      <c r="K238" s="75"/>
      <c r="L238" s="156"/>
      <c r="M238" s="75"/>
      <c r="N238" s="161"/>
      <c r="O238" s="162" t="str">
        <f t="shared" si="64"/>
        <v/>
      </c>
      <c r="P238" s="75"/>
      <c r="Q238" s="75"/>
      <c r="R238" s="75"/>
      <c r="S238" s="153"/>
      <c r="T238" s="153"/>
      <c r="U238" s="240"/>
      <c r="X238" s="16" t="e">
        <f t="shared" si="79"/>
        <v>#N/A</v>
      </c>
      <c r="Y238" s="16">
        <f t="shared" ca="1" si="80"/>
        <v>0</v>
      </c>
      <c r="Z238" s="16" t="str">
        <f t="shared" si="65"/>
        <v/>
      </c>
      <c r="AA238" s="16" t="str">
        <f t="shared" si="81"/>
        <v/>
      </c>
      <c r="AB238" s="16">
        <f t="shared" si="66"/>
        <v>0</v>
      </c>
      <c r="AC238" s="16">
        <f t="shared" si="82"/>
        <v>0</v>
      </c>
      <c r="AD238" s="16">
        <f t="shared" si="91"/>
        <v>1</v>
      </c>
      <c r="AE238" s="16">
        <f t="shared" si="67"/>
        <v>1</v>
      </c>
      <c r="AF238" s="16">
        <f t="shared" si="68"/>
        <v>1</v>
      </c>
      <c r="AG238" s="16">
        <f t="shared" si="84"/>
        <v>1</v>
      </c>
      <c r="AH238" s="16">
        <f t="shared" si="69"/>
        <v>1</v>
      </c>
      <c r="AI238" s="16">
        <f t="shared" si="85"/>
        <v>1</v>
      </c>
      <c r="AJ238" s="16">
        <f t="shared" si="86"/>
        <v>1</v>
      </c>
      <c r="AK238" s="16">
        <f t="shared" si="87"/>
        <v>1</v>
      </c>
      <c r="AL238" s="16">
        <f t="shared" si="70"/>
        <v>1</v>
      </c>
      <c r="AM238" s="16">
        <f t="shared" si="71"/>
        <v>1</v>
      </c>
      <c r="AN238" s="16">
        <f t="shared" si="72"/>
        <v>1</v>
      </c>
      <c r="AO238" s="16">
        <f t="shared" si="73"/>
        <v>1</v>
      </c>
      <c r="AP238" s="16">
        <f t="shared" si="74"/>
        <v>1</v>
      </c>
      <c r="AQ238" s="16">
        <f t="shared" si="75"/>
        <v>1</v>
      </c>
      <c r="AR238" s="16">
        <f t="shared" si="76"/>
        <v>1</v>
      </c>
      <c r="AS238" s="16">
        <f t="shared" si="77"/>
        <v>1</v>
      </c>
      <c r="AT238" s="16">
        <f t="shared" si="88"/>
        <v>1</v>
      </c>
      <c r="AU238" s="16">
        <f t="shared" si="89"/>
        <v>1</v>
      </c>
      <c r="AV238" s="16">
        <f t="shared" si="90"/>
        <v>1</v>
      </c>
      <c r="AW238" s="16"/>
      <c r="AX238" s="16">
        <f t="array" ref="AX238">SUM(IF(ISERROR(AD238:AT238),1))</f>
        <v>0</v>
      </c>
      <c r="AY238" s="16" t="str">
        <f t="shared" si="78"/>
        <v/>
      </c>
      <c r="AZ238" s="16"/>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row>
    <row r="239" spans="2:79" ht="45" customHeight="1" x14ac:dyDescent="0.25">
      <c r="B239" s="75"/>
      <c r="C239" s="75"/>
      <c r="D239" s="75"/>
      <c r="E239" s="75"/>
      <c r="F239" s="156"/>
      <c r="G239" s="156"/>
      <c r="H239" s="156"/>
      <c r="I239" s="156"/>
      <c r="J239" s="282" t="str">
        <f>IFERROR(VLOOKUP($E239&amp;$F239,units!$A:$D,4,0),"")</f>
        <v/>
      </c>
      <c r="K239" s="75"/>
      <c r="L239" s="156"/>
      <c r="M239" s="75"/>
      <c r="N239" s="161"/>
      <c r="O239" s="162" t="str">
        <f t="shared" si="64"/>
        <v/>
      </c>
      <c r="P239" s="75"/>
      <c r="Q239" s="75"/>
      <c r="R239" s="75"/>
      <c r="S239" s="153"/>
      <c r="T239" s="153"/>
      <c r="U239" s="240"/>
      <c r="X239" s="16" t="e">
        <f t="shared" si="79"/>
        <v>#N/A</v>
      </c>
      <c r="Y239" s="16">
        <f t="shared" ca="1" si="80"/>
        <v>0</v>
      </c>
      <c r="Z239" s="16" t="str">
        <f t="shared" si="65"/>
        <v/>
      </c>
      <c r="AA239" s="16" t="str">
        <f t="shared" si="81"/>
        <v/>
      </c>
      <c r="AB239" s="16">
        <f t="shared" si="66"/>
        <v>0</v>
      </c>
      <c r="AC239" s="16">
        <f t="shared" si="82"/>
        <v>0</v>
      </c>
      <c r="AD239" s="16">
        <f t="shared" si="91"/>
        <v>1</v>
      </c>
      <c r="AE239" s="16">
        <f t="shared" si="67"/>
        <v>1</v>
      </c>
      <c r="AF239" s="16">
        <f t="shared" si="68"/>
        <v>1</v>
      </c>
      <c r="AG239" s="16">
        <f t="shared" si="84"/>
        <v>1</v>
      </c>
      <c r="AH239" s="16">
        <f t="shared" si="69"/>
        <v>1</v>
      </c>
      <c r="AI239" s="16">
        <f t="shared" si="85"/>
        <v>1</v>
      </c>
      <c r="AJ239" s="16">
        <f t="shared" si="86"/>
        <v>1</v>
      </c>
      <c r="AK239" s="16">
        <f t="shared" si="87"/>
        <v>1</v>
      </c>
      <c r="AL239" s="16">
        <f t="shared" si="70"/>
        <v>1</v>
      </c>
      <c r="AM239" s="16">
        <f t="shared" si="71"/>
        <v>1</v>
      </c>
      <c r="AN239" s="16">
        <f t="shared" si="72"/>
        <v>1</v>
      </c>
      <c r="AO239" s="16">
        <f t="shared" si="73"/>
        <v>1</v>
      </c>
      <c r="AP239" s="16">
        <f t="shared" si="74"/>
        <v>1</v>
      </c>
      <c r="AQ239" s="16">
        <f t="shared" si="75"/>
        <v>1</v>
      </c>
      <c r="AR239" s="16">
        <f t="shared" si="76"/>
        <v>1</v>
      </c>
      <c r="AS239" s="16">
        <f t="shared" si="77"/>
        <v>1</v>
      </c>
      <c r="AT239" s="16">
        <f t="shared" si="88"/>
        <v>1</v>
      </c>
      <c r="AU239" s="16">
        <f t="shared" si="89"/>
        <v>1</v>
      </c>
      <c r="AV239" s="16">
        <f t="shared" si="90"/>
        <v>1</v>
      </c>
      <c r="AW239" s="16"/>
      <c r="AX239" s="16">
        <f t="array" ref="AX239">SUM(IF(ISERROR(AD239:AT239),1))</f>
        <v>0</v>
      </c>
      <c r="AY239" s="16" t="str">
        <f t="shared" si="78"/>
        <v/>
      </c>
      <c r="AZ239" s="16"/>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row>
    <row r="240" spans="2:79" ht="45" customHeight="1" x14ac:dyDescent="0.25">
      <c r="B240" s="75"/>
      <c r="C240" s="75"/>
      <c r="D240" s="75"/>
      <c r="E240" s="75"/>
      <c r="F240" s="156"/>
      <c r="G240" s="156"/>
      <c r="H240" s="156"/>
      <c r="I240" s="156"/>
      <c r="J240" s="282" t="str">
        <f>IFERROR(VLOOKUP($E240&amp;$F240,units!$A:$D,4,0),"")</f>
        <v/>
      </c>
      <c r="K240" s="75"/>
      <c r="L240" s="156"/>
      <c r="M240" s="75"/>
      <c r="N240" s="161"/>
      <c r="O240" s="162" t="str">
        <f t="shared" si="64"/>
        <v/>
      </c>
      <c r="P240" s="75"/>
      <c r="Q240" s="75"/>
      <c r="R240" s="75"/>
      <c r="S240" s="153"/>
      <c r="T240" s="153"/>
      <c r="U240" s="240"/>
      <c r="X240" s="16" t="e">
        <f t="shared" si="79"/>
        <v>#N/A</v>
      </c>
      <c r="Y240" s="16">
        <f t="shared" ca="1" si="80"/>
        <v>0</v>
      </c>
      <c r="Z240" s="16" t="str">
        <f t="shared" si="65"/>
        <v/>
      </c>
      <c r="AA240" s="16" t="str">
        <f t="shared" si="81"/>
        <v/>
      </c>
      <c r="AB240" s="16">
        <f t="shared" si="66"/>
        <v>0</v>
      </c>
      <c r="AC240" s="16">
        <f t="shared" si="82"/>
        <v>0</v>
      </c>
      <c r="AD240" s="16">
        <f t="shared" si="91"/>
        <v>1</v>
      </c>
      <c r="AE240" s="16">
        <f t="shared" si="67"/>
        <v>1</v>
      </c>
      <c r="AF240" s="16">
        <f t="shared" si="68"/>
        <v>1</v>
      </c>
      <c r="AG240" s="16">
        <f t="shared" si="84"/>
        <v>1</v>
      </c>
      <c r="AH240" s="16">
        <f t="shared" si="69"/>
        <v>1</v>
      </c>
      <c r="AI240" s="16">
        <f t="shared" si="85"/>
        <v>1</v>
      </c>
      <c r="AJ240" s="16">
        <f t="shared" si="86"/>
        <v>1</v>
      </c>
      <c r="AK240" s="16">
        <f t="shared" si="87"/>
        <v>1</v>
      </c>
      <c r="AL240" s="16">
        <f t="shared" si="70"/>
        <v>1</v>
      </c>
      <c r="AM240" s="16">
        <f t="shared" si="71"/>
        <v>1</v>
      </c>
      <c r="AN240" s="16">
        <f t="shared" si="72"/>
        <v>1</v>
      </c>
      <c r="AO240" s="16">
        <f t="shared" si="73"/>
        <v>1</v>
      </c>
      <c r="AP240" s="16">
        <f t="shared" si="74"/>
        <v>1</v>
      </c>
      <c r="AQ240" s="16">
        <f t="shared" si="75"/>
        <v>1</v>
      </c>
      <c r="AR240" s="16">
        <f t="shared" si="76"/>
        <v>1</v>
      </c>
      <c r="AS240" s="16">
        <f t="shared" si="77"/>
        <v>1</v>
      </c>
      <c r="AT240" s="16">
        <f t="shared" si="88"/>
        <v>1</v>
      </c>
      <c r="AU240" s="16">
        <f t="shared" si="89"/>
        <v>1</v>
      </c>
      <c r="AV240" s="16">
        <f t="shared" si="90"/>
        <v>1</v>
      </c>
      <c r="AW240" s="16"/>
      <c r="AX240" s="16">
        <f t="array" ref="AX240">SUM(IF(ISERROR(AD240:AT240),1))</f>
        <v>0</v>
      </c>
      <c r="AY240" s="16" t="str">
        <f t="shared" si="78"/>
        <v/>
      </c>
      <c r="AZ240" s="16"/>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row>
    <row r="241" spans="2:79" ht="45" customHeight="1" x14ac:dyDescent="0.25">
      <c r="B241" s="75"/>
      <c r="C241" s="75"/>
      <c r="D241" s="75"/>
      <c r="E241" s="75"/>
      <c r="F241" s="156"/>
      <c r="G241" s="156"/>
      <c r="H241" s="156"/>
      <c r="I241" s="156"/>
      <c r="J241" s="282" t="str">
        <f>IFERROR(VLOOKUP($E241&amp;$F241,units!$A:$D,4,0),"")</f>
        <v/>
      </c>
      <c r="K241" s="75"/>
      <c r="L241" s="156"/>
      <c r="M241" s="75"/>
      <c r="N241" s="161"/>
      <c r="O241" s="162" t="str">
        <f t="shared" si="64"/>
        <v/>
      </c>
      <c r="P241" s="75"/>
      <c r="Q241" s="75"/>
      <c r="R241" s="75"/>
      <c r="S241" s="153"/>
      <c r="T241" s="153"/>
      <c r="U241" s="240"/>
      <c r="X241" s="16" t="e">
        <f t="shared" si="79"/>
        <v>#N/A</v>
      </c>
      <c r="Y241" s="16">
        <f t="shared" ca="1" si="80"/>
        <v>0</v>
      </c>
      <c r="Z241" s="16" t="str">
        <f t="shared" si="65"/>
        <v/>
      </c>
      <c r="AA241" s="16" t="str">
        <f t="shared" si="81"/>
        <v/>
      </c>
      <c r="AB241" s="16">
        <f t="shared" si="66"/>
        <v>0</v>
      </c>
      <c r="AC241" s="16">
        <f t="shared" si="82"/>
        <v>0</v>
      </c>
      <c r="AD241" s="16">
        <f t="shared" si="91"/>
        <v>1</v>
      </c>
      <c r="AE241" s="16">
        <f t="shared" si="67"/>
        <v>1</v>
      </c>
      <c r="AF241" s="16">
        <f t="shared" si="68"/>
        <v>1</v>
      </c>
      <c r="AG241" s="16">
        <f t="shared" si="84"/>
        <v>1</v>
      </c>
      <c r="AH241" s="16">
        <f t="shared" si="69"/>
        <v>1</v>
      </c>
      <c r="AI241" s="16">
        <f t="shared" si="85"/>
        <v>1</v>
      </c>
      <c r="AJ241" s="16">
        <f t="shared" si="86"/>
        <v>1</v>
      </c>
      <c r="AK241" s="16">
        <f t="shared" si="87"/>
        <v>1</v>
      </c>
      <c r="AL241" s="16">
        <f t="shared" si="70"/>
        <v>1</v>
      </c>
      <c r="AM241" s="16">
        <f t="shared" si="71"/>
        <v>1</v>
      </c>
      <c r="AN241" s="16">
        <f t="shared" si="72"/>
        <v>1</v>
      </c>
      <c r="AO241" s="16">
        <f t="shared" si="73"/>
        <v>1</v>
      </c>
      <c r="AP241" s="16">
        <f t="shared" si="74"/>
        <v>1</v>
      </c>
      <c r="AQ241" s="16">
        <f t="shared" si="75"/>
        <v>1</v>
      </c>
      <c r="AR241" s="16">
        <f t="shared" si="76"/>
        <v>1</v>
      </c>
      <c r="AS241" s="16">
        <f t="shared" si="77"/>
        <v>1</v>
      </c>
      <c r="AT241" s="16">
        <f t="shared" si="88"/>
        <v>1</v>
      </c>
      <c r="AU241" s="16">
        <f t="shared" si="89"/>
        <v>1</v>
      </c>
      <c r="AV241" s="16">
        <f t="shared" si="90"/>
        <v>1</v>
      </c>
      <c r="AW241" s="16"/>
      <c r="AX241" s="16">
        <f t="array" ref="AX241">SUM(IF(ISERROR(AD241:AT241),1))</f>
        <v>0</v>
      </c>
      <c r="AY241" s="16" t="str">
        <f t="shared" si="78"/>
        <v/>
      </c>
      <c r="AZ241" s="16"/>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row>
    <row r="242" spans="2:79" ht="45" customHeight="1" x14ac:dyDescent="0.25">
      <c r="B242" s="75"/>
      <c r="C242" s="75"/>
      <c r="D242" s="75"/>
      <c r="E242" s="75"/>
      <c r="F242" s="156"/>
      <c r="G242" s="156"/>
      <c r="H242" s="156"/>
      <c r="I242" s="156"/>
      <c r="J242" s="282" t="str">
        <f>IFERROR(VLOOKUP($E242&amp;$F242,units!$A:$D,4,0),"")</f>
        <v/>
      </c>
      <c r="K242" s="75"/>
      <c r="L242" s="156"/>
      <c r="M242" s="75"/>
      <c r="N242" s="161"/>
      <c r="O242" s="162" t="str">
        <f t="shared" si="64"/>
        <v/>
      </c>
      <c r="P242" s="75"/>
      <c r="Q242" s="75"/>
      <c r="R242" s="75"/>
      <c r="S242" s="153"/>
      <c r="T242" s="153"/>
      <c r="U242" s="240"/>
      <c r="X242" s="16" t="e">
        <f t="shared" si="79"/>
        <v>#N/A</v>
      </c>
      <c r="Y242" s="16">
        <f t="shared" ca="1" si="80"/>
        <v>0</v>
      </c>
      <c r="Z242" s="16" t="str">
        <f t="shared" si="65"/>
        <v/>
      </c>
      <c r="AA242" s="16" t="str">
        <f t="shared" si="81"/>
        <v/>
      </c>
      <c r="AB242" s="16">
        <f t="shared" si="66"/>
        <v>0</v>
      </c>
      <c r="AC242" s="16">
        <f t="shared" si="82"/>
        <v>0</v>
      </c>
      <c r="AD242" s="16">
        <f t="shared" si="91"/>
        <v>1</v>
      </c>
      <c r="AE242" s="16">
        <f t="shared" si="67"/>
        <v>1</v>
      </c>
      <c r="AF242" s="16">
        <f t="shared" si="68"/>
        <v>1</v>
      </c>
      <c r="AG242" s="16">
        <f t="shared" si="84"/>
        <v>1</v>
      </c>
      <c r="AH242" s="16">
        <f t="shared" si="69"/>
        <v>1</v>
      </c>
      <c r="AI242" s="16">
        <f t="shared" si="85"/>
        <v>1</v>
      </c>
      <c r="AJ242" s="16">
        <f t="shared" si="86"/>
        <v>1</v>
      </c>
      <c r="AK242" s="16">
        <f t="shared" si="87"/>
        <v>1</v>
      </c>
      <c r="AL242" s="16">
        <f t="shared" si="70"/>
        <v>1</v>
      </c>
      <c r="AM242" s="16">
        <f t="shared" si="71"/>
        <v>1</v>
      </c>
      <c r="AN242" s="16">
        <f t="shared" si="72"/>
        <v>1</v>
      </c>
      <c r="AO242" s="16">
        <f t="shared" si="73"/>
        <v>1</v>
      </c>
      <c r="AP242" s="16">
        <f t="shared" si="74"/>
        <v>1</v>
      </c>
      <c r="AQ242" s="16">
        <f t="shared" si="75"/>
        <v>1</v>
      </c>
      <c r="AR242" s="16">
        <f t="shared" si="76"/>
        <v>1</v>
      </c>
      <c r="AS242" s="16">
        <f t="shared" si="77"/>
        <v>1</v>
      </c>
      <c r="AT242" s="16">
        <f t="shared" si="88"/>
        <v>1</v>
      </c>
      <c r="AU242" s="16">
        <f t="shared" si="89"/>
        <v>1</v>
      </c>
      <c r="AV242" s="16">
        <f t="shared" si="90"/>
        <v>1</v>
      </c>
      <c r="AW242" s="16"/>
      <c r="AX242" s="16">
        <f t="array" ref="AX242">SUM(IF(ISERROR(AD242:AT242),1))</f>
        <v>0</v>
      </c>
      <c r="AY242" s="16" t="str">
        <f t="shared" si="78"/>
        <v/>
      </c>
      <c r="AZ242" s="16"/>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row>
    <row r="243" spans="2:79" ht="45" customHeight="1" x14ac:dyDescent="0.25">
      <c r="B243" s="75"/>
      <c r="C243" s="75"/>
      <c r="D243" s="75"/>
      <c r="E243" s="75"/>
      <c r="F243" s="156"/>
      <c r="G243" s="156"/>
      <c r="H243" s="156"/>
      <c r="I243" s="156"/>
      <c r="J243" s="282" t="str">
        <f>IFERROR(VLOOKUP($E243&amp;$F243,units!$A:$D,4,0),"")</f>
        <v/>
      </c>
      <c r="K243" s="75"/>
      <c r="L243" s="156"/>
      <c r="M243" s="75"/>
      <c r="N243" s="161"/>
      <c r="O243" s="162" t="str">
        <f t="shared" si="64"/>
        <v/>
      </c>
      <c r="P243" s="75"/>
      <c r="Q243" s="75"/>
      <c r="R243" s="75"/>
      <c r="S243" s="153"/>
      <c r="T243" s="153"/>
      <c r="U243" s="240"/>
      <c r="X243" s="16" t="e">
        <f t="shared" si="79"/>
        <v>#N/A</v>
      </c>
      <c r="Y243" s="16">
        <f t="shared" ca="1" si="80"/>
        <v>0</v>
      </c>
      <c r="Z243" s="16" t="str">
        <f t="shared" si="65"/>
        <v/>
      </c>
      <c r="AA243" s="16" t="str">
        <f t="shared" si="81"/>
        <v/>
      </c>
      <c r="AB243" s="16">
        <f t="shared" si="66"/>
        <v>0</v>
      </c>
      <c r="AC243" s="16">
        <f t="shared" si="82"/>
        <v>0</v>
      </c>
      <c r="AD243" s="16">
        <f t="shared" si="91"/>
        <v>1</v>
      </c>
      <c r="AE243" s="16">
        <f t="shared" si="67"/>
        <v>1</v>
      </c>
      <c r="AF243" s="16">
        <f t="shared" si="68"/>
        <v>1</v>
      </c>
      <c r="AG243" s="16">
        <f t="shared" si="84"/>
        <v>1</v>
      </c>
      <c r="AH243" s="16">
        <f t="shared" si="69"/>
        <v>1</v>
      </c>
      <c r="AI243" s="16">
        <f t="shared" si="85"/>
        <v>1</v>
      </c>
      <c r="AJ243" s="16">
        <f t="shared" si="86"/>
        <v>1</v>
      </c>
      <c r="AK243" s="16">
        <f t="shared" si="87"/>
        <v>1</v>
      </c>
      <c r="AL243" s="16">
        <f t="shared" si="70"/>
        <v>1</v>
      </c>
      <c r="AM243" s="16">
        <f t="shared" si="71"/>
        <v>1</v>
      </c>
      <c r="AN243" s="16">
        <f t="shared" si="72"/>
        <v>1</v>
      </c>
      <c r="AO243" s="16">
        <f t="shared" si="73"/>
        <v>1</v>
      </c>
      <c r="AP243" s="16">
        <f t="shared" si="74"/>
        <v>1</v>
      </c>
      <c r="AQ243" s="16">
        <f t="shared" si="75"/>
        <v>1</v>
      </c>
      <c r="AR243" s="16">
        <f t="shared" si="76"/>
        <v>1</v>
      </c>
      <c r="AS243" s="16">
        <f t="shared" si="77"/>
        <v>1</v>
      </c>
      <c r="AT243" s="16">
        <f t="shared" si="88"/>
        <v>1</v>
      </c>
      <c r="AU243" s="16">
        <f t="shared" si="89"/>
        <v>1</v>
      </c>
      <c r="AV243" s="16">
        <f t="shared" si="90"/>
        <v>1</v>
      </c>
      <c r="AW243" s="16"/>
      <c r="AX243" s="16">
        <f t="array" ref="AX243">SUM(IF(ISERROR(AD243:AT243),1))</f>
        <v>0</v>
      </c>
      <c r="AY243" s="16" t="str">
        <f t="shared" si="78"/>
        <v/>
      </c>
      <c r="AZ243" s="16"/>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row>
    <row r="244" spans="2:79" ht="45" customHeight="1" x14ac:dyDescent="0.25">
      <c r="B244" s="75"/>
      <c r="C244" s="75"/>
      <c r="D244" s="75"/>
      <c r="E244" s="75"/>
      <c r="F244" s="156"/>
      <c r="G244" s="156"/>
      <c r="H244" s="156"/>
      <c r="I244" s="156"/>
      <c r="J244" s="282" t="str">
        <f>IFERROR(VLOOKUP($E244&amp;$F244,units!$A:$D,4,0),"")</f>
        <v/>
      </c>
      <c r="K244" s="75"/>
      <c r="L244" s="156"/>
      <c r="M244" s="75"/>
      <c r="N244" s="161"/>
      <c r="O244" s="162" t="str">
        <f t="shared" si="64"/>
        <v/>
      </c>
      <c r="P244" s="75"/>
      <c r="Q244" s="75"/>
      <c r="R244" s="75"/>
      <c r="S244" s="153"/>
      <c r="T244" s="153"/>
      <c r="U244" s="240"/>
      <c r="X244" s="16" t="e">
        <f t="shared" si="79"/>
        <v>#N/A</v>
      </c>
      <c r="Y244" s="16">
        <f t="shared" ca="1" si="80"/>
        <v>0</v>
      </c>
      <c r="Z244" s="16" t="str">
        <f t="shared" si="65"/>
        <v/>
      </c>
      <c r="AA244" s="16" t="str">
        <f t="shared" si="81"/>
        <v/>
      </c>
      <c r="AB244" s="16">
        <f t="shared" si="66"/>
        <v>0</v>
      </c>
      <c r="AC244" s="16">
        <f t="shared" si="82"/>
        <v>0</v>
      </c>
      <c r="AD244" s="16">
        <f t="shared" si="91"/>
        <v>1</v>
      </c>
      <c r="AE244" s="16">
        <f t="shared" si="67"/>
        <v>1</v>
      </c>
      <c r="AF244" s="16">
        <f t="shared" si="68"/>
        <v>1</v>
      </c>
      <c r="AG244" s="16">
        <f t="shared" si="84"/>
        <v>1</v>
      </c>
      <c r="AH244" s="16">
        <f t="shared" si="69"/>
        <v>1</v>
      </c>
      <c r="AI244" s="16">
        <f t="shared" si="85"/>
        <v>1</v>
      </c>
      <c r="AJ244" s="16">
        <f t="shared" si="86"/>
        <v>1</v>
      </c>
      <c r="AK244" s="16">
        <f t="shared" si="87"/>
        <v>1</v>
      </c>
      <c r="AL244" s="16">
        <f t="shared" si="70"/>
        <v>1</v>
      </c>
      <c r="AM244" s="16">
        <f t="shared" si="71"/>
        <v>1</v>
      </c>
      <c r="AN244" s="16">
        <f t="shared" si="72"/>
        <v>1</v>
      </c>
      <c r="AO244" s="16">
        <f t="shared" si="73"/>
        <v>1</v>
      </c>
      <c r="AP244" s="16">
        <f t="shared" si="74"/>
        <v>1</v>
      </c>
      <c r="AQ244" s="16">
        <f t="shared" si="75"/>
        <v>1</v>
      </c>
      <c r="AR244" s="16">
        <f t="shared" si="76"/>
        <v>1</v>
      </c>
      <c r="AS244" s="16">
        <f t="shared" si="77"/>
        <v>1</v>
      </c>
      <c r="AT244" s="16">
        <f t="shared" si="88"/>
        <v>1</v>
      </c>
      <c r="AU244" s="16">
        <f t="shared" si="89"/>
        <v>1</v>
      </c>
      <c r="AV244" s="16">
        <f t="shared" si="90"/>
        <v>1</v>
      </c>
      <c r="AW244" s="16"/>
      <c r="AX244" s="16">
        <f t="array" ref="AX244">SUM(IF(ISERROR(AD244:AT244),1))</f>
        <v>0</v>
      </c>
      <c r="AY244" s="16" t="str">
        <f t="shared" si="78"/>
        <v/>
      </c>
      <c r="AZ244" s="16"/>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row>
    <row r="245" spans="2:79" ht="45" customHeight="1" x14ac:dyDescent="0.25">
      <c r="B245" s="75"/>
      <c r="C245" s="75"/>
      <c r="D245" s="75"/>
      <c r="E245" s="75"/>
      <c r="F245" s="156"/>
      <c r="G245" s="156"/>
      <c r="H245" s="156"/>
      <c r="I245" s="156"/>
      <c r="J245" s="282" t="str">
        <f>IFERROR(VLOOKUP($E245&amp;$F245,units!$A:$D,4,0),"")</f>
        <v/>
      </c>
      <c r="K245" s="75"/>
      <c r="L245" s="156"/>
      <c r="M245" s="75"/>
      <c r="N245" s="161"/>
      <c r="O245" s="162" t="str">
        <f t="shared" si="64"/>
        <v/>
      </c>
      <c r="P245" s="75"/>
      <c r="Q245" s="75"/>
      <c r="R245" s="75"/>
      <c r="S245" s="153"/>
      <c r="T245" s="153"/>
      <c r="U245" s="240"/>
      <c r="X245" s="16" t="e">
        <f t="shared" si="79"/>
        <v>#N/A</v>
      </c>
      <c r="Y245" s="16">
        <f t="shared" ca="1" si="80"/>
        <v>0</v>
      </c>
      <c r="Z245" s="16" t="str">
        <f t="shared" si="65"/>
        <v/>
      </c>
      <c r="AA245" s="16" t="str">
        <f t="shared" si="81"/>
        <v/>
      </c>
      <c r="AB245" s="16">
        <f t="shared" si="66"/>
        <v>0</v>
      </c>
      <c r="AC245" s="16">
        <f t="shared" si="82"/>
        <v>0</v>
      </c>
      <c r="AD245" s="16">
        <f t="shared" si="91"/>
        <v>1</v>
      </c>
      <c r="AE245" s="16">
        <f t="shared" si="67"/>
        <v>1</v>
      </c>
      <c r="AF245" s="16">
        <f t="shared" si="68"/>
        <v>1</v>
      </c>
      <c r="AG245" s="16">
        <f t="shared" si="84"/>
        <v>1</v>
      </c>
      <c r="AH245" s="16">
        <f t="shared" si="69"/>
        <v>1</v>
      </c>
      <c r="AI245" s="16">
        <f t="shared" si="85"/>
        <v>1</v>
      </c>
      <c r="AJ245" s="16">
        <f t="shared" si="86"/>
        <v>1</v>
      </c>
      <c r="AK245" s="16">
        <f t="shared" si="87"/>
        <v>1</v>
      </c>
      <c r="AL245" s="16">
        <f t="shared" si="70"/>
        <v>1</v>
      </c>
      <c r="AM245" s="16">
        <f t="shared" si="71"/>
        <v>1</v>
      </c>
      <c r="AN245" s="16">
        <f t="shared" si="72"/>
        <v>1</v>
      </c>
      <c r="AO245" s="16">
        <f t="shared" si="73"/>
        <v>1</v>
      </c>
      <c r="AP245" s="16">
        <f t="shared" si="74"/>
        <v>1</v>
      </c>
      <c r="AQ245" s="16">
        <f t="shared" si="75"/>
        <v>1</v>
      </c>
      <c r="AR245" s="16">
        <f t="shared" si="76"/>
        <v>1</v>
      </c>
      <c r="AS245" s="16">
        <f t="shared" si="77"/>
        <v>1</v>
      </c>
      <c r="AT245" s="16">
        <f t="shared" si="88"/>
        <v>1</v>
      </c>
      <c r="AU245" s="16">
        <f t="shared" si="89"/>
        <v>1</v>
      </c>
      <c r="AV245" s="16">
        <f t="shared" si="90"/>
        <v>1</v>
      </c>
      <c r="AW245" s="16"/>
      <c r="AX245" s="16">
        <f t="array" ref="AX245">SUM(IF(ISERROR(AD245:AT245),1))</f>
        <v>0</v>
      </c>
      <c r="AY245" s="16" t="str">
        <f t="shared" si="78"/>
        <v/>
      </c>
      <c r="AZ245" s="16"/>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row>
    <row r="246" spans="2:79" ht="45" customHeight="1" x14ac:dyDescent="0.25">
      <c r="B246" s="75"/>
      <c r="C246" s="75"/>
      <c r="D246" s="75"/>
      <c r="E246" s="75"/>
      <c r="F246" s="156"/>
      <c r="G246" s="156"/>
      <c r="H246" s="156"/>
      <c r="I246" s="156"/>
      <c r="J246" s="282" t="str">
        <f>IFERROR(VLOOKUP($E246&amp;$F246,units!$A:$D,4,0),"")</f>
        <v/>
      </c>
      <c r="K246" s="75"/>
      <c r="L246" s="156"/>
      <c r="M246" s="75"/>
      <c r="N246" s="161"/>
      <c r="O246" s="162" t="str">
        <f t="shared" si="64"/>
        <v/>
      </c>
      <c r="P246" s="75"/>
      <c r="Q246" s="75"/>
      <c r="R246" s="75"/>
      <c r="S246" s="153"/>
      <c r="T246" s="153"/>
      <c r="U246" s="240"/>
      <c r="X246" s="16" t="e">
        <f t="shared" si="79"/>
        <v>#N/A</v>
      </c>
      <c r="Y246" s="16">
        <f t="shared" ca="1" si="80"/>
        <v>0</v>
      </c>
      <c r="Z246" s="16" t="str">
        <f t="shared" si="65"/>
        <v/>
      </c>
      <c r="AA246" s="16" t="str">
        <f t="shared" si="81"/>
        <v/>
      </c>
      <c r="AB246" s="16">
        <f t="shared" si="66"/>
        <v>0</v>
      </c>
      <c r="AC246" s="16">
        <f t="shared" si="82"/>
        <v>0</v>
      </c>
      <c r="AD246" s="16">
        <f t="shared" si="91"/>
        <v>1</v>
      </c>
      <c r="AE246" s="16">
        <f t="shared" si="67"/>
        <v>1</v>
      </c>
      <c r="AF246" s="16">
        <f t="shared" si="68"/>
        <v>1</v>
      </c>
      <c r="AG246" s="16">
        <f t="shared" si="84"/>
        <v>1</v>
      </c>
      <c r="AH246" s="16">
        <f t="shared" si="69"/>
        <v>1</v>
      </c>
      <c r="AI246" s="16">
        <f t="shared" si="85"/>
        <v>1</v>
      </c>
      <c r="AJ246" s="16">
        <f t="shared" si="86"/>
        <v>1</v>
      </c>
      <c r="AK246" s="16">
        <f t="shared" si="87"/>
        <v>1</v>
      </c>
      <c r="AL246" s="16">
        <f t="shared" si="70"/>
        <v>1</v>
      </c>
      <c r="AM246" s="16">
        <f t="shared" si="71"/>
        <v>1</v>
      </c>
      <c r="AN246" s="16">
        <f t="shared" si="72"/>
        <v>1</v>
      </c>
      <c r="AO246" s="16">
        <f t="shared" si="73"/>
        <v>1</v>
      </c>
      <c r="AP246" s="16">
        <f t="shared" si="74"/>
        <v>1</v>
      </c>
      <c r="AQ246" s="16">
        <f t="shared" si="75"/>
        <v>1</v>
      </c>
      <c r="AR246" s="16">
        <f t="shared" si="76"/>
        <v>1</v>
      </c>
      <c r="AS246" s="16">
        <f t="shared" si="77"/>
        <v>1</v>
      </c>
      <c r="AT246" s="16">
        <f t="shared" si="88"/>
        <v>1</v>
      </c>
      <c r="AU246" s="16">
        <f t="shared" si="89"/>
        <v>1</v>
      </c>
      <c r="AV246" s="16">
        <f t="shared" si="90"/>
        <v>1</v>
      </c>
      <c r="AW246" s="16"/>
      <c r="AX246" s="16">
        <f t="array" ref="AX246">SUM(IF(ISERROR(AD246:AT246),1))</f>
        <v>0</v>
      </c>
      <c r="AY246" s="16" t="str">
        <f t="shared" si="78"/>
        <v/>
      </c>
      <c r="AZ246" s="16"/>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row>
    <row r="247" spans="2:79" ht="45" customHeight="1" x14ac:dyDescent="0.25">
      <c r="B247" s="75"/>
      <c r="C247" s="75"/>
      <c r="D247" s="75"/>
      <c r="E247" s="75"/>
      <c r="F247" s="156"/>
      <c r="G247" s="156"/>
      <c r="H247" s="156"/>
      <c r="I247" s="156"/>
      <c r="J247" s="282" t="str">
        <f>IFERROR(VLOOKUP($E247&amp;$F247,units!$A:$D,4,0),"")</f>
        <v/>
      </c>
      <c r="K247" s="75"/>
      <c r="L247" s="156"/>
      <c r="M247" s="75"/>
      <c r="N247" s="161"/>
      <c r="O247" s="162" t="str">
        <f t="shared" si="64"/>
        <v/>
      </c>
      <c r="P247" s="75"/>
      <c r="Q247" s="75"/>
      <c r="R247" s="75"/>
      <c r="S247" s="153"/>
      <c r="T247" s="153"/>
      <c r="U247" s="240"/>
      <c r="X247" s="16" t="e">
        <f t="shared" si="79"/>
        <v>#N/A</v>
      </c>
      <c r="Y247" s="16">
        <f t="shared" ca="1" si="80"/>
        <v>0</v>
      </c>
      <c r="Z247" s="16" t="str">
        <f t="shared" si="65"/>
        <v/>
      </c>
      <c r="AA247" s="16" t="str">
        <f t="shared" si="81"/>
        <v/>
      </c>
      <c r="AB247" s="16">
        <f t="shared" si="66"/>
        <v>0</v>
      </c>
      <c r="AC247" s="16">
        <f t="shared" si="82"/>
        <v>0</v>
      </c>
      <c r="AD247" s="16">
        <f t="shared" si="91"/>
        <v>1</v>
      </c>
      <c r="AE247" s="16">
        <f t="shared" si="67"/>
        <v>1</v>
      </c>
      <c r="AF247" s="16">
        <f t="shared" si="68"/>
        <v>1</v>
      </c>
      <c r="AG247" s="16">
        <f t="shared" si="84"/>
        <v>1</v>
      </c>
      <c r="AH247" s="16">
        <f t="shared" si="69"/>
        <v>1</v>
      </c>
      <c r="AI247" s="16">
        <f t="shared" si="85"/>
        <v>1</v>
      </c>
      <c r="AJ247" s="16">
        <f t="shared" si="86"/>
        <v>1</v>
      </c>
      <c r="AK247" s="16">
        <f t="shared" si="87"/>
        <v>1</v>
      </c>
      <c r="AL247" s="16">
        <f t="shared" si="70"/>
        <v>1</v>
      </c>
      <c r="AM247" s="16">
        <f t="shared" si="71"/>
        <v>1</v>
      </c>
      <c r="AN247" s="16">
        <f t="shared" si="72"/>
        <v>1</v>
      </c>
      <c r="AO247" s="16">
        <f t="shared" si="73"/>
        <v>1</v>
      </c>
      <c r="AP247" s="16">
        <f t="shared" si="74"/>
        <v>1</v>
      </c>
      <c r="AQ247" s="16">
        <f t="shared" si="75"/>
        <v>1</v>
      </c>
      <c r="AR247" s="16">
        <f t="shared" si="76"/>
        <v>1</v>
      </c>
      <c r="AS247" s="16">
        <f t="shared" si="77"/>
        <v>1</v>
      </c>
      <c r="AT247" s="16">
        <f t="shared" si="88"/>
        <v>1</v>
      </c>
      <c r="AU247" s="16">
        <f t="shared" si="89"/>
        <v>1</v>
      </c>
      <c r="AV247" s="16">
        <f t="shared" si="90"/>
        <v>1</v>
      </c>
      <c r="AW247" s="16"/>
      <c r="AX247" s="16">
        <f t="array" ref="AX247">SUM(IF(ISERROR(AD247:AT247),1))</f>
        <v>0</v>
      </c>
      <c r="AY247" s="16" t="str">
        <f t="shared" si="78"/>
        <v/>
      </c>
      <c r="AZ247" s="16"/>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row>
    <row r="248" spans="2:79" ht="45" customHeight="1" x14ac:dyDescent="0.25">
      <c r="B248" s="75"/>
      <c r="C248" s="75"/>
      <c r="D248" s="75"/>
      <c r="E248" s="75"/>
      <c r="F248" s="156"/>
      <c r="G248" s="156"/>
      <c r="H248" s="156"/>
      <c r="I248" s="156"/>
      <c r="J248" s="282" t="str">
        <f>IFERROR(VLOOKUP($E248&amp;$F248,units!$A:$D,4,0),"")</f>
        <v/>
      </c>
      <c r="K248" s="75"/>
      <c r="L248" s="156"/>
      <c r="M248" s="75"/>
      <c r="N248" s="161"/>
      <c r="O248" s="162" t="str">
        <f t="shared" si="64"/>
        <v/>
      </c>
      <c r="P248" s="75"/>
      <c r="Q248" s="75"/>
      <c r="R248" s="75"/>
      <c r="S248" s="153"/>
      <c r="T248" s="153"/>
      <c r="U248" s="240"/>
      <c r="X248" s="16" t="e">
        <f t="shared" si="79"/>
        <v>#N/A</v>
      </c>
      <c r="Y248" s="16">
        <f t="shared" ca="1" si="80"/>
        <v>0</v>
      </c>
      <c r="Z248" s="16" t="str">
        <f t="shared" si="65"/>
        <v/>
      </c>
      <c r="AA248" s="16" t="str">
        <f t="shared" si="81"/>
        <v/>
      </c>
      <c r="AB248" s="16">
        <f t="shared" si="66"/>
        <v>0</v>
      </c>
      <c r="AC248" s="16">
        <f t="shared" si="82"/>
        <v>0</v>
      </c>
      <c r="AD248" s="16">
        <f t="shared" si="91"/>
        <v>1</v>
      </c>
      <c r="AE248" s="16">
        <f t="shared" si="67"/>
        <v>1</v>
      </c>
      <c r="AF248" s="16">
        <f t="shared" si="68"/>
        <v>1</v>
      </c>
      <c r="AG248" s="16">
        <f t="shared" si="84"/>
        <v>1</v>
      </c>
      <c r="AH248" s="16">
        <f t="shared" si="69"/>
        <v>1</v>
      </c>
      <c r="AI248" s="16">
        <f t="shared" si="85"/>
        <v>1</v>
      </c>
      <c r="AJ248" s="16">
        <f t="shared" si="86"/>
        <v>1</v>
      </c>
      <c r="AK248" s="16">
        <f t="shared" si="87"/>
        <v>1</v>
      </c>
      <c r="AL248" s="16">
        <f t="shared" si="70"/>
        <v>1</v>
      </c>
      <c r="AM248" s="16">
        <f t="shared" si="71"/>
        <v>1</v>
      </c>
      <c r="AN248" s="16">
        <f t="shared" si="72"/>
        <v>1</v>
      </c>
      <c r="AO248" s="16">
        <f t="shared" si="73"/>
        <v>1</v>
      </c>
      <c r="AP248" s="16">
        <f t="shared" si="74"/>
        <v>1</v>
      </c>
      <c r="AQ248" s="16">
        <f t="shared" si="75"/>
        <v>1</v>
      </c>
      <c r="AR248" s="16">
        <f t="shared" si="76"/>
        <v>1</v>
      </c>
      <c r="AS248" s="16">
        <f t="shared" si="77"/>
        <v>1</v>
      </c>
      <c r="AT248" s="16">
        <f t="shared" si="88"/>
        <v>1</v>
      </c>
      <c r="AU248" s="16">
        <f t="shared" si="89"/>
        <v>1</v>
      </c>
      <c r="AV248" s="16">
        <f t="shared" si="90"/>
        <v>1</v>
      </c>
      <c r="AW248" s="16"/>
      <c r="AX248" s="16">
        <f t="array" ref="AX248">SUM(IF(ISERROR(AD248:AT248),1))</f>
        <v>0</v>
      </c>
      <c r="AY248" s="16" t="str">
        <f t="shared" si="78"/>
        <v/>
      </c>
      <c r="AZ248" s="16"/>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row>
    <row r="249" spans="2:79" ht="45" customHeight="1" x14ac:dyDescent="0.25">
      <c r="B249" s="75"/>
      <c r="C249" s="75"/>
      <c r="D249" s="75"/>
      <c r="E249" s="75"/>
      <c r="F249" s="156"/>
      <c r="G249" s="156"/>
      <c r="H249" s="156"/>
      <c r="I249" s="156"/>
      <c r="J249" s="282" t="str">
        <f>IFERROR(VLOOKUP($E249&amp;$F249,units!$A:$D,4,0),"")</f>
        <v/>
      </c>
      <c r="K249" s="75"/>
      <c r="L249" s="156"/>
      <c r="M249" s="75"/>
      <c r="N249" s="161"/>
      <c r="O249" s="162" t="str">
        <f t="shared" si="64"/>
        <v/>
      </c>
      <c r="P249" s="75"/>
      <c r="Q249" s="75"/>
      <c r="R249" s="75"/>
      <c r="S249" s="153"/>
      <c r="T249" s="153"/>
      <c r="U249" s="240"/>
      <c r="X249" s="16" t="e">
        <f t="shared" si="79"/>
        <v>#N/A</v>
      </c>
      <c r="Y249" s="16">
        <f t="shared" ca="1" si="80"/>
        <v>0</v>
      </c>
      <c r="Z249" s="16" t="str">
        <f t="shared" si="65"/>
        <v/>
      </c>
      <c r="AA249" s="16" t="str">
        <f t="shared" si="81"/>
        <v/>
      </c>
      <c r="AB249" s="16">
        <f t="shared" si="66"/>
        <v>0</v>
      </c>
      <c r="AC249" s="16">
        <f t="shared" si="82"/>
        <v>0</v>
      </c>
      <c r="AD249" s="16">
        <f t="shared" si="91"/>
        <v>1</v>
      </c>
      <c r="AE249" s="16">
        <f t="shared" si="67"/>
        <v>1</v>
      </c>
      <c r="AF249" s="16">
        <f t="shared" si="68"/>
        <v>1</v>
      </c>
      <c r="AG249" s="16">
        <f t="shared" si="84"/>
        <v>1</v>
      </c>
      <c r="AH249" s="16">
        <f t="shared" si="69"/>
        <v>1</v>
      </c>
      <c r="AI249" s="16">
        <f t="shared" si="85"/>
        <v>1</v>
      </c>
      <c r="AJ249" s="16">
        <f t="shared" si="86"/>
        <v>1</v>
      </c>
      <c r="AK249" s="16">
        <f t="shared" si="87"/>
        <v>1</v>
      </c>
      <c r="AL249" s="16">
        <f t="shared" si="70"/>
        <v>1</v>
      </c>
      <c r="AM249" s="16">
        <f t="shared" si="71"/>
        <v>1</v>
      </c>
      <c r="AN249" s="16">
        <f t="shared" si="72"/>
        <v>1</v>
      </c>
      <c r="AO249" s="16">
        <f t="shared" si="73"/>
        <v>1</v>
      </c>
      <c r="AP249" s="16">
        <f t="shared" si="74"/>
        <v>1</v>
      </c>
      <c r="AQ249" s="16">
        <f t="shared" si="75"/>
        <v>1</v>
      </c>
      <c r="AR249" s="16">
        <f t="shared" si="76"/>
        <v>1</v>
      </c>
      <c r="AS249" s="16">
        <f t="shared" si="77"/>
        <v>1</v>
      </c>
      <c r="AT249" s="16">
        <f t="shared" si="88"/>
        <v>1</v>
      </c>
      <c r="AU249" s="16">
        <f t="shared" si="89"/>
        <v>1</v>
      </c>
      <c r="AV249" s="16">
        <f t="shared" si="90"/>
        <v>1</v>
      </c>
      <c r="AW249" s="16"/>
      <c r="AX249" s="16">
        <f t="array" ref="AX249">SUM(IF(ISERROR(AD249:AT249),1))</f>
        <v>0</v>
      </c>
      <c r="AY249" s="16" t="str">
        <f t="shared" si="78"/>
        <v/>
      </c>
      <c r="AZ249" s="16"/>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row>
    <row r="250" spans="2:79" ht="45" customHeight="1" x14ac:dyDescent="0.25">
      <c r="B250" s="75"/>
      <c r="C250" s="75"/>
      <c r="D250" s="75"/>
      <c r="E250" s="75"/>
      <c r="F250" s="156"/>
      <c r="G250" s="156"/>
      <c r="H250" s="156"/>
      <c r="I250" s="156"/>
      <c r="J250" s="282" t="str">
        <f>IFERROR(VLOOKUP($E250&amp;$F250,units!$A:$D,4,0),"")</f>
        <v/>
      </c>
      <c r="K250" s="75"/>
      <c r="L250" s="156"/>
      <c r="M250" s="75"/>
      <c r="N250" s="161"/>
      <c r="O250" s="162" t="str">
        <f t="shared" ref="O250:O307" si="92">IF(M250=$BD$8,1-N250,"")</f>
        <v/>
      </c>
      <c r="P250" s="75"/>
      <c r="Q250" s="75"/>
      <c r="R250" s="75"/>
      <c r="S250" s="153"/>
      <c r="T250" s="153"/>
      <c r="U250" s="240"/>
      <c r="X250" s="16" t="e">
        <f t="shared" si="79"/>
        <v>#N/A</v>
      </c>
      <c r="Y250" s="16">
        <f t="shared" ca="1" si="80"/>
        <v>0</v>
      </c>
      <c r="Z250" s="16" t="str">
        <f t="shared" ref="Z250:Z307" si="93">IF(M250=$BD$6,S250,(IF(M250=$BD$8,S250*N250,"")))</f>
        <v/>
      </c>
      <c r="AA250" s="16" t="str">
        <f t="shared" si="81"/>
        <v/>
      </c>
      <c r="AB250" s="16">
        <f t="shared" ref="AB250:AB307" si="94">IF(OR(K250="",K250=$BC$5),0,(COUNTIF($BC$7:$BC$12,K250)))</f>
        <v>0</v>
      </c>
      <c r="AC250" s="16">
        <f t="shared" si="82"/>
        <v>0</v>
      </c>
      <c r="AD250" s="16">
        <f t="shared" si="91"/>
        <v>1</v>
      </c>
      <c r="AE250" s="16">
        <f t="shared" ref="AE250:AE307" si="95">IF(B250="",1,(IF(C250="",0,1)))</f>
        <v>1</v>
      </c>
      <c r="AF250" s="16">
        <f t="shared" ref="AF250:AF307" si="96">IF(B250="",1,(IF(D250="",0,1)))</f>
        <v>1</v>
      </c>
      <c r="AG250" s="16">
        <f t="shared" si="84"/>
        <v>1</v>
      </c>
      <c r="AH250" s="16">
        <f t="shared" ref="AH250:AH307" si="97">IF((COUNTIF($BH$4:$BU$4,X250))=0,1,(IF(OR(F250="",F250=$BA$5,$Y250=0),0,1)))</f>
        <v>1</v>
      </c>
      <c r="AI250" s="16">
        <f t="shared" si="85"/>
        <v>1</v>
      </c>
      <c r="AJ250" s="16">
        <f t="shared" si="86"/>
        <v>1</v>
      </c>
      <c r="AK250" s="16">
        <f t="shared" si="87"/>
        <v>1</v>
      </c>
      <c r="AL250" s="16">
        <f t="shared" ref="AL250:AL307" si="98">IF($B250="",1,(IF(OR(J250=$BG$6,J250=$BG$7),1,0)))</f>
        <v>1</v>
      </c>
      <c r="AM250" s="16">
        <f t="shared" ref="AM250:AM307" si="99">IF($B250="",1,IF(K250=$BC$5,0,IF(COUNTIF($BC$6:$BC$12,K250)&gt;0,1,0)))</f>
        <v>1</v>
      </c>
      <c r="AN250" s="16">
        <f t="shared" ref="AN250:AN307" si="100">IF(OR(K250=$BC$12),(IF(L250="",0,1)),1)</f>
        <v>1</v>
      </c>
      <c r="AO250" s="16">
        <f t="shared" ref="AO250:AO307" si="101">IF($B250="",1,(IF(OR(M250=$BD$6,M250=$BD$7,M250=$BD$8),1,0)))</f>
        <v>1</v>
      </c>
      <c r="AP250" s="16">
        <f t="shared" ref="AP250:AP307" si="102">IF(OR(M250="",M250=$BD$5,M250=$BD$6,M250=$BD$7),1,IF(N250="",0,1))</f>
        <v>1</v>
      </c>
      <c r="AQ250" s="16">
        <f t="shared" ref="AQ250:AQ307" si="103">IF($B250="",1,IF(P250=$BE$5,0,IF(COUNTIF($BE$6:$BE$12,P250)&gt;0,1,0)))</f>
        <v>1</v>
      </c>
      <c r="AR250" s="16">
        <f t="shared" ref="AR250:AR307" si="104">IF($B250="",1,IF(Q250=$BF$5,0,IF(COUNTIF($BF$6:$BF$10,Q250)&gt;0,1,0)))</f>
        <v>1</v>
      </c>
      <c r="AS250" s="16">
        <f t="shared" ref="AS250:AS307" si="105">IF($B250="",1,(IF(OR(R250=$BG$6,R250=$BG$7),1,0)))</f>
        <v>1</v>
      </c>
      <c r="AT250" s="16">
        <f t="shared" si="88"/>
        <v>1</v>
      </c>
      <c r="AU250" s="16">
        <f t="shared" si="89"/>
        <v>1</v>
      </c>
      <c r="AV250" s="16">
        <f t="shared" si="90"/>
        <v>1</v>
      </c>
      <c r="AW250" s="16"/>
      <c r="AX250" s="16">
        <f t="array" ref="AX250">SUM(IF(ISERROR(AD250:AT250),1))</f>
        <v>0</v>
      </c>
      <c r="AY250" s="16" t="str">
        <f t="shared" ref="AY250:AY307" si="106">IF(COUNTIF(AD250:AT250,0)&gt;0,ROW(A250),"")</f>
        <v/>
      </c>
      <c r="AZ250" s="16"/>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row>
    <row r="251" spans="2:79" ht="45" customHeight="1" x14ac:dyDescent="0.25">
      <c r="B251" s="75"/>
      <c r="C251" s="75"/>
      <c r="D251" s="75"/>
      <c r="E251" s="75"/>
      <c r="F251" s="156"/>
      <c r="G251" s="156"/>
      <c r="H251" s="156"/>
      <c r="I251" s="156"/>
      <c r="J251" s="282" t="str">
        <f>IFERROR(VLOOKUP($E251&amp;$F251,units!$A:$D,4,0),"")</f>
        <v/>
      </c>
      <c r="K251" s="75"/>
      <c r="L251" s="156"/>
      <c r="M251" s="75"/>
      <c r="N251" s="161"/>
      <c r="O251" s="162" t="str">
        <f t="shared" si="92"/>
        <v/>
      </c>
      <c r="P251" s="75"/>
      <c r="Q251" s="75"/>
      <c r="R251" s="75"/>
      <c r="S251" s="153"/>
      <c r="T251" s="153"/>
      <c r="U251" s="240"/>
      <c r="X251" s="16" t="e">
        <f t="shared" ref="X251:X307" si="107">IF((INDEX($BB$6:$BB$22,MATCH($E251,$BA$6:$BA$22,0),1))="",#N/A,(INDEX($BB$6:$BB$22,MATCH($E251,$BA$6:$BA$22,0),1)))</f>
        <v>#N/A</v>
      </c>
      <c r="Y251" s="16">
        <f t="shared" ref="Y251:Y307" ca="1" si="108">(IFERROR(COUNTIF(OFFSET($BH$4,2,MATCH($X251,$BH$4:$BV$4,0)-1,INDEX($BH$3:$BV$3,1,MATCH($X251,$BH$4:$BV$4,0))-1,1),$F251),0))</f>
        <v>0</v>
      </c>
      <c r="Z251" s="16" t="str">
        <f t="shared" si="93"/>
        <v/>
      </c>
      <c r="AA251" s="16" t="str">
        <f t="shared" ref="AA251:AA307" si="109">IF(M251=$BD$6,T251,(IF(M251=$BD$8,T251*N251,"")))</f>
        <v/>
      </c>
      <c r="AB251" s="16">
        <f t="shared" si="94"/>
        <v>0</v>
      </c>
      <c r="AC251" s="16">
        <f t="shared" ref="AC251:AC307" si="110">IF(OR(K251="",K251=$BC$5),0,(COUNTIF($BC$7:$BC$12,K251)))</f>
        <v>0</v>
      </c>
      <c r="AD251" s="16">
        <f t="shared" ref="AD251:AD307" si="111">IF(C251="",1,(IF(B251="",0,1)))</f>
        <v>1</v>
      </c>
      <c r="AE251" s="16">
        <f t="shared" si="95"/>
        <v>1</v>
      </c>
      <c r="AF251" s="16">
        <f t="shared" si="96"/>
        <v>1</v>
      </c>
      <c r="AG251" s="16">
        <f t="shared" ref="AG251:AG307" si="112">IF(B251="",1,(IF(E251=$BA$5,0,(COUNTIF($BA$6:$BA$24,$E251)))))</f>
        <v>1</v>
      </c>
      <c r="AH251" s="16">
        <f t="shared" si="97"/>
        <v>1</v>
      </c>
      <c r="AI251" s="16">
        <f t="shared" ref="AI251:AI307" si="113">IF(B251="",1,IF(F251="Other",IF(G251="",0,1),1))</f>
        <v>1</v>
      </c>
      <c r="AJ251" s="16">
        <f t="shared" ref="AJ251:AJ307" si="114">IF(OR($B251="",J251=""),1,(IF(H251="",0,1)))</f>
        <v>1</v>
      </c>
      <c r="AK251" s="16">
        <f t="shared" ref="AK251:AK307" si="115">IF(OR($B251="",J251=""),1,(IF(I251="",0,1)))</f>
        <v>1</v>
      </c>
      <c r="AL251" s="16">
        <f t="shared" si="98"/>
        <v>1</v>
      </c>
      <c r="AM251" s="16">
        <f t="shared" si="99"/>
        <v>1</v>
      </c>
      <c r="AN251" s="16">
        <f t="shared" si="100"/>
        <v>1</v>
      </c>
      <c r="AO251" s="16">
        <f t="shared" si="101"/>
        <v>1</v>
      </c>
      <c r="AP251" s="16">
        <f t="shared" si="102"/>
        <v>1</v>
      </c>
      <c r="AQ251" s="16">
        <f t="shared" si="103"/>
        <v>1</v>
      </c>
      <c r="AR251" s="16">
        <f t="shared" si="104"/>
        <v>1</v>
      </c>
      <c r="AS251" s="16">
        <f t="shared" si="105"/>
        <v>1</v>
      </c>
      <c r="AT251" s="16">
        <f t="shared" ref="AT251:AT307" si="116">IF($B251="",1,(IF(S251="",0,1)))</f>
        <v>1</v>
      </c>
      <c r="AU251" s="16">
        <f t="shared" ref="AU251:AU307" si="117">IF($B251="",1,(IF(T251="",0,1)))</f>
        <v>1</v>
      </c>
      <c r="AV251" s="16">
        <f t="shared" ref="AV251:AV307" si="118">IF($B251="",1,(IF(U251="",0,1)))</f>
        <v>1</v>
      </c>
      <c r="AW251" s="16"/>
      <c r="AX251" s="16">
        <f t="array" ref="AX251">SUM(IF(ISERROR(AD251:AT251),1))</f>
        <v>0</v>
      </c>
      <c r="AY251" s="16" t="str">
        <f t="shared" si="106"/>
        <v/>
      </c>
      <c r="AZ251" s="16"/>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row>
    <row r="252" spans="2:79" ht="45" customHeight="1" x14ac:dyDescent="0.25">
      <c r="B252" s="75"/>
      <c r="C252" s="75"/>
      <c r="D252" s="75"/>
      <c r="E252" s="75"/>
      <c r="F252" s="156"/>
      <c r="G252" s="156"/>
      <c r="H252" s="156"/>
      <c r="I252" s="156"/>
      <c r="J252" s="282" t="str">
        <f>IFERROR(VLOOKUP($E252&amp;$F252,units!$A:$D,4,0),"")</f>
        <v/>
      </c>
      <c r="K252" s="75"/>
      <c r="L252" s="156"/>
      <c r="M252" s="75"/>
      <c r="N252" s="161"/>
      <c r="O252" s="162" t="str">
        <f t="shared" si="92"/>
        <v/>
      </c>
      <c r="P252" s="75"/>
      <c r="Q252" s="75"/>
      <c r="R252" s="75"/>
      <c r="S252" s="153"/>
      <c r="T252" s="153"/>
      <c r="U252" s="240"/>
      <c r="X252" s="16" t="e">
        <f t="shared" si="107"/>
        <v>#N/A</v>
      </c>
      <c r="Y252" s="16">
        <f t="shared" ca="1" si="108"/>
        <v>0</v>
      </c>
      <c r="Z252" s="16" t="str">
        <f t="shared" si="93"/>
        <v/>
      </c>
      <c r="AA252" s="16" t="str">
        <f t="shared" si="109"/>
        <v/>
      </c>
      <c r="AB252" s="16">
        <f t="shared" si="94"/>
        <v>0</v>
      </c>
      <c r="AC252" s="16">
        <f t="shared" si="110"/>
        <v>0</v>
      </c>
      <c r="AD252" s="16">
        <f t="shared" si="111"/>
        <v>1</v>
      </c>
      <c r="AE252" s="16">
        <f t="shared" si="95"/>
        <v>1</v>
      </c>
      <c r="AF252" s="16">
        <f t="shared" si="96"/>
        <v>1</v>
      </c>
      <c r="AG252" s="16">
        <f t="shared" si="112"/>
        <v>1</v>
      </c>
      <c r="AH252" s="16">
        <f t="shared" si="97"/>
        <v>1</v>
      </c>
      <c r="AI252" s="16">
        <f t="shared" si="113"/>
        <v>1</v>
      </c>
      <c r="AJ252" s="16">
        <f t="shared" si="114"/>
        <v>1</v>
      </c>
      <c r="AK252" s="16">
        <f t="shared" si="115"/>
        <v>1</v>
      </c>
      <c r="AL252" s="16">
        <f t="shared" si="98"/>
        <v>1</v>
      </c>
      <c r="AM252" s="16">
        <f t="shared" si="99"/>
        <v>1</v>
      </c>
      <c r="AN252" s="16">
        <f t="shared" si="100"/>
        <v>1</v>
      </c>
      <c r="AO252" s="16">
        <f t="shared" si="101"/>
        <v>1</v>
      </c>
      <c r="AP252" s="16">
        <f t="shared" si="102"/>
        <v>1</v>
      </c>
      <c r="AQ252" s="16">
        <f t="shared" si="103"/>
        <v>1</v>
      </c>
      <c r="AR252" s="16">
        <f t="shared" si="104"/>
        <v>1</v>
      </c>
      <c r="AS252" s="16">
        <f t="shared" si="105"/>
        <v>1</v>
      </c>
      <c r="AT252" s="16">
        <f t="shared" si="116"/>
        <v>1</v>
      </c>
      <c r="AU252" s="16">
        <f t="shared" si="117"/>
        <v>1</v>
      </c>
      <c r="AV252" s="16">
        <f t="shared" si="118"/>
        <v>1</v>
      </c>
      <c r="AW252" s="16"/>
      <c r="AX252" s="16">
        <f t="array" ref="AX252">SUM(IF(ISERROR(AD252:AT252),1))</f>
        <v>0</v>
      </c>
      <c r="AY252" s="16" t="str">
        <f t="shared" si="106"/>
        <v/>
      </c>
      <c r="AZ252" s="16"/>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row>
    <row r="253" spans="2:79" ht="45" customHeight="1" x14ac:dyDescent="0.25">
      <c r="B253" s="75"/>
      <c r="C253" s="75"/>
      <c r="D253" s="75"/>
      <c r="E253" s="75"/>
      <c r="F253" s="156"/>
      <c r="G253" s="156"/>
      <c r="H253" s="156"/>
      <c r="I253" s="156"/>
      <c r="J253" s="282" t="str">
        <f>IFERROR(VLOOKUP($E253&amp;$F253,units!$A:$D,4,0),"")</f>
        <v/>
      </c>
      <c r="K253" s="75"/>
      <c r="L253" s="156"/>
      <c r="M253" s="75"/>
      <c r="N253" s="161"/>
      <c r="O253" s="162" t="str">
        <f t="shared" si="92"/>
        <v/>
      </c>
      <c r="P253" s="75"/>
      <c r="Q253" s="75"/>
      <c r="R253" s="75"/>
      <c r="S253" s="153"/>
      <c r="T253" s="153"/>
      <c r="U253" s="240"/>
      <c r="X253" s="16" t="e">
        <f t="shared" si="107"/>
        <v>#N/A</v>
      </c>
      <c r="Y253" s="16">
        <f t="shared" ca="1" si="108"/>
        <v>0</v>
      </c>
      <c r="Z253" s="16" t="str">
        <f t="shared" si="93"/>
        <v/>
      </c>
      <c r="AA253" s="16" t="str">
        <f t="shared" si="109"/>
        <v/>
      </c>
      <c r="AB253" s="16">
        <f t="shared" si="94"/>
        <v>0</v>
      </c>
      <c r="AC253" s="16">
        <f t="shared" si="110"/>
        <v>0</v>
      </c>
      <c r="AD253" s="16">
        <f t="shared" si="111"/>
        <v>1</v>
      </c>
      <c r="AE253" s="16">
        <f t="shared" si="95"/>
        <v>1</v>
      </c>
      <c r="AF253" s="16">
        <f t="shared" si="96"/>
        <v>1</v>
      </c>
      <c r="AG253" s="16">
        <f t="shared" si="112"/>
        <v>1</v>
      </c>
      <c r="AH253" s="16">
        <f t="shared" si="97"/>
        <v>1</v>
      </c>
      <c r="AI253" s="16">
        <f t="shared" si="113"/>
        <v>1</v>
      </c>
      <c r="AJ253" s="16">
        <f t="shared" si="114"/>
        <v>1</v>
      </c>
      <c r="AK253" s="16">
        <f t="shared" si="115"/>
        <v>1</v>
      </c>
      <c r="AL253" s="16">
        <f t="shared" si="98"/>
        <v>1</v>
      </c>
      <c r="AM253" s="16">
        <f t="shared" si="99"/>
        <v>1</v>
      </c>
      <c r="AN253" s="16">
        <f t="shared" si="100"/>
        <v>1</v>
      </c>
      <c r="AO253" s="16">
        <f t="shared" si="101"/>
        <v>1</v>
      </c>
      <c r="AP253" s="16">
        <f t="shared" si="102"/>
        <v>1</v>
      </c>
      <c r="AQ253" s="16">
        <f t="shared" si="103"/>
        <v>1</v>
      </c>
      <c r="AR253" s="16">
        <f t="shared" si="104"/>
        <v>1</v>
      </c>
      <c r="AS253" s="16">
        <f t="shared" si="105"/>
        <v>1</v>
      </c>
      <c r="AT253" s="16">
        <f t="shared" si="116"/>
        <v>1</v>
      </c>
      <c r="AU253" s="16">
        <f t="shared" si="117"/>
        <v>1</v>
      </c>
      <c r="AV253" s="16">
        <f t="shared" si="118"/>
        <v>1</v>
      </c>
      <c r="AW253" s="16"/>
      <c r="AX253" s="16">
        <f t="array" ref="AX253">SUM(IF(ISERROR(AD253:AT253),1))</f>
        <v>0</v>
      </c>
      <c r="AY253" s="16" t="str">
        <f t="shared" si="106"/>
        <v/>
      </c>
      <c r="AZ253" s="16"/>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row>
    <row r="254" spans="2:79" ht="45" customHeight="1" x14ac:dyDescent="0.25">
      <c r="B254" s="75"/>
      <c r="C254" s="75"/>
      <c r="D254" s="75"/>
      <c r="E254" s="75"/>
      <c r="F254" s="156"/>
      <c r="G254" s="156"/>
      <c r="H254" s="156"/>
      <c r="I254" s="156"/>
      <c r="J254" s="282" t="str">
        <f>IFERROR(VLOOKUP($E254&amp;$F254,units!$A:$D,4,0),"")</f>
        <v/>
      </c>
      <c r="K254" s="75"/>
      <c r="L254" s="156"/>
      <c r="M254" s="75"/>
      <c r="N254" s="161"/>
      <c r="O254" s="162" t="str">
        <f t="shared" si="92"/>
        <v/>
      </c>
      <c r="P254" s="75"/>
      <c r="Q254" s="75"/>
      <c r="R254" s="75"/>
      <c r="S254" s="153"/>
      <c r="T254" s="153"/>
      <c r="U254" s="240"/>
      <c r="X254" s="16" t="e">
        <f t="shared" si="107"/>
        <v>#N/A</v>
      </c>
      <c r="Y254" s="16">
        <f t="shared" ca="1" si="108"/>
        <v>0</v>
      </c>
      <c r="Z254" s="16" t="str">
        <f t="shared" si="93"/>
        <v/>
      </c>
      <c r="AA254" s="16" t="str">
        <f t="shared" si="109"/>
        <v/>
      </c>
      <c r="AB254" s="16">
        <f t="shared" si="94"/>
        <v>0</v>
      </c>
      <c r="AC254" s="16">
        <f t="shared" si="110"/>
        <v>0</v>
      </c>
      <c r="AD254" s="16">
        <f t="shared" si="111"/>
        <v>1</v>
      </c>
      <c r="AE254" s="16">
        <f t="shared" si="95"/>
        <v>1</v>
      </c>
      <c r="AF254" s="16">
        <f t="shared" si="96"/>
        <v>1</v>
      </c>
      <c r="AG254" s="16">
        <f t="shared" si="112"/>
        <v>1</v>
      </c>
      <c r="AH254" s="16">
        <f t="shared" si="97"/>
        <v>1</v>
      </c>
      <c r="AI254" s="16">
        <f t="shared" si="113"/>
        <v>1</v>
      </c>
      <c r="AJ254" s="16">
        <f t="shared" si="114"/>
        <v>1</v>
      </c>
      <c r="AK254" s="16">
        <f t="shared" si="115"/>
        <v>1</v>
      </c>
      <c r="AL254" s="16">
        <f t="shared" si="98"/>
        <v>1</v>
      </c>
      <c r="AM254" s="16">
        <f t="shared" si="99"/>
        <v>1</v>
      </c>
      <c r="AN254" s="16">
        <f t="shared" si="100"/>
        <v>1</v>
      </c>
      <c r="AO254" s="16">
        <f t="shared" si="101"/>
        <v>1</v>
      </c>
      <c r="AP254" s="16">
        <f t="shared" si="102"/>
        <v>1</v>
      </c>
      <c r="AQ254" s="16">
        <f t="shared" si="103"/>
        <v>1</v>
      </c>
      <c r="AR254" s="16">
        <f t="shared" si="104"/>
        <v>1</v>
      </c>
      <c r="AS254" s="16">
        <f t="shared" si="105"/>
        <v>1</v>
      </c>
      <c r="AT254" s="16">
        <f t="shared" si="116"/>
        <v>1</v>
      </c>
      <c r="AU254" s="16">
        <f t="shared" si="117"/>
        <v>1</v>
      </c>
      <c r="AV254" s="16">
        <f t="shared" si="118"/>
        <v>1</v>
      </c>
      <c r="AW254" s="16"/>
      <c r="AX254" s="16">
        <f t="array" ref="AX254">SUM(IF(ISERROR(AD254:AT254),1))</f>
        <v>0</v>
      </c>
      <c r="AY254" s="16" t="str">
        <f t="shared" si="106"/>
        <v/>
      </c>
      <c r="AZ254" s="16"/>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row>
    <row r="255" spans="2:79" ht="45" customHeight="1" x14ac:dyDescent="0.25">
      <c r="B255" s="75"/>
      <c r="C255" s="75"/>
      <c r="D255" s="75"/>
      <c r="E255" s="75"/>
      <c r="F255" s="156"/>
      <c r="G255" s="156"/>
      <c r="H255" s="156"/>
      <c r="I255" s="156"/>
      <c r="J255" s="282" t="str">
        <f>IFERROR(VLOOKUP($E255&amp;$F255,units!$A:$D,4,0),"")</f>
        <v/>
      </c>
      <c r="K255" s="75"/>
      <c r="L255" s="156"/>
      <c r="M255" s="75"/>
      <c r="N255" s="161"/>
      <c r="O255" s="162" t="str">
        <f t="shared" si="92"/>
        <v/>
      </c>
      <c r="P255" s="75"/>
      <c r="Q255" s="75"/>
      <c r="R255" s="75"/>
      <c r="S255" s="153"/>
      <c r="T255" s="153"/>
      <c r="U255" s="240"/>
      <c r="X255" s="16" t="e">
        <f t="shared" si="107"/>
        <v>#N/A</v>
      </c>
      <c r="Y255" s="16">
        <f t="shared" ca="1" si="108"/>
        <v>0</v>
      </c>
      <c r="Z255" s="16" t="str">
        <f t="shared" si="93"/>
        <v/>
      </c>
      <c r="AA255" s="16" t="str">
        <f t="shared" si="109"/>
        <v/>
      </c>
      <c r="AB255" s="16">
        <f t="shared" si="94"/>
        <v>0</v>
      </c>
      <c r="AC255" s="16">
        <f t="shared" si="110"/>
        <v>0</v>
      </c>
      <c r="AD255" s="16">
        <f t="shared" si="111"/>
        <v>1</v>
      </c>
      <c r="AE255" s="16">
        <f t="shared" si="95"/>
        <v>1</v>
      </c>
      <c r="AF255" s="16">
        <f t="shared" si="96"/>
        <v>1</v>
      </c>
      <c r="AG255" s="16">
        <f t="shared" si="112"/>
        <v>1</v>
      </c>
      <c r="AH255" s="16">
        <f t="shared" si="97"/>
        <v>1</v>
      </c>
      <c r="AI255" s="16">
        <f t="shared" si="113"/>
        <v>1</v>
      </c>
      <c r="AJ255" s="16">
        <f t="shared" si="114"/>
        <v>1</v>
      </c>
      <c r="AK255" s="16">
        <f t="shared" si="115"/>
        <v>1</v>
      </c>
      <c r="AL255" s="16">
        <f t="shared" si="98"/>
        <v>1</v>
      </c>
      <c r="AM255" s="16">
        <f t="shared" si="99"/>
        <v>1</v>
      </c>
      <c r="AN255" s="16">
        <f t="shared" si="100"/>
        <v>1</v>
      </c>
      <c r="AO255" s="16">
        <f t="shared" si="101"/>
        <v>1</v>
      </c>
      <c r="AP255" s="16">
        <f t="shared" si="102"/>
        <v>1</v>
      </c>
      <c r="AQ255" s="16">
        <f t="shared" si="103"/>
        <v>1</v>
      </c>
      <c r="AR255" s="16">
        <f t="shared" si="104"/>
        <v>1</v>
      </c>
      <c r="AS255" s="16">
        <f t="shared" si="105"/>
        <v>1</v>
      </c>
      <c r="AT255" s="16">
        <f t="shared" si="116"/>
        <v>1</v>
      </c>
      <c r="AU255" s="16">
        <f t="shared" si="117"/>
        <v>1</v>
      </c>
      <c r="AV255" s="16">
        <f t="shared" si="118"/>
        <v>1</v>
      </c>
      <c r="AW255" s="16"/>
      <c r="AX255" s="16">
        <f t="array" ref="AX255">SUM(IF(ISERROR(AD255:AT255),1))</f>
        <v>0</v>
      </c>
      <c r="AY255" s="16" t="str">
        <f t="shared" si="106"/>
        <v/>
      </c>
      <c r="AZ255" s="16"/>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row>
    <row r="256" spans="2:79" ht="45" customHeight="1" x14ac:dyDescent="0.25">
      <c r="B256" s="75"/>
      <c r="C256" s="75"/>
      <c r="D256" s="75"/>
      <c r="E256" s="75"/>
      <c r="F256" s="156"/>
      <c r="G256" s="156"/>
      <c r="H256" s="156"/>
      <c r="I256" s="156"/>
      <c r="J256" s="282" t="str">
        <f>IFERROR(VLOOKUP($E256&amp;$F256,units!$A:$D,4,0),"")</f>
        <v/>
      </c>
      <c r="K256" s="75"/>
      <c r="L256" s="156"/>
      <c r="M256" s="75"/>
      <c r="N256" s="161"/>
      <c r="O256" s="162" t="str">
        <f t="shared" si="92"/>
        <v/>
      </c>
      <c r="P256" s="75"/>
      <c r="Q256" s="75"/>
      <c r="R256" s="75"/>
      <c r="S256" s="153"/>
      <c r="T256" s="153"/>
      <c r="U256" s="240"/>
      <c r="X256" s="16" t="e">
        <f t="shared" si="107"/>
        <v>#N/A</v>
      </c>
      <c r="Y256" s="16">
        <f t="shared" ca="1" si="108"/>
        <v>0</v>
      </c>
      <c r="Z256" s="16" t="str">
        <f t="shared" si="93"/>
        <v/>
      </c>
      <c r="AA256" s="16" t="str">
        <f t="shared" si="109"/>
        <v/>
      </c>
      <c r="AB256" s="16">
        <f t="shared" si="94"/>
        <v>0</v>
      </c>
      <c r="AC256" s="16">
        <f t="shared" si="110"/>
        <v>0</v>
      </c>
      <c r="AD256" s="16">
        <f t="shared" si="111"/>
        <v>1</v>
      </c>
      <c r="AE256" s="16">
        <f t="shared" si="95"/>
        <v>1</v>
      </c>
      <c r="AF256" s="16">
        <f t="shared" si="96"/>
        <v>1</v>
      </c>
      <c r="AG256" s="16">
        <f t="shared" si="112"/>
        <v>1</v>
      </c>
      <c r="AH256" s="16">
        <f t="shared" si="97"/>
        <v>1</v>
      </c>
      <c r="AI256" s="16">
        <f t="shared" si="113"/>
        <v>1</v>
      </c>
      <c r="AJ256" s="16">
        <f t="shared" si="114"/>
        <v>1</v>
      </c>
      <c r="AK256" s="16">
        <f t="shared" si="115"/>
        <v>1</v>
      </c>
      <c r="AL256" s="16">
        <f t="shared" si="98"/>
        <v>1</v>
      </c>
      <c r="AM256" s="16">
        <f t="shared" si="99"/>
        <v>1</v>
      </c>
      <c r="AN256" s="16">
        <f t="shared" si="100"/>
        <v>1</v>
      </c>
      <c r="AO256" s="16">
        <f t="shared" si="101"/>
        <v>1</v>
      </c>
      <c r="AP256" s="16">
        <f t="shared" si="102"/>
        <v>1</v>
      </c>
      <c r="AQ256" s="16">
        <f t="shared" si="103"/>
        <v>1</v>
      </c>
      <c r="AR256" s="16">
        <f t="shared" si="104"/>
        <v>1</v>
      </c>
      <c r="AS256" s="16">
        <f t="shared" si="105"/>
        <v>1</v>
      </c>
      <c r="AT256" s="16">
        <f t="shared" si="116"/>
        <v>1</v>
      </c>
      <c r="AU256" s="16">
        <f t="shared" si="117"/>
        <v>1</v>
      </c>
      <c r="AV256" s="16">
        <f t="shared" si="118"/>
        <v>1</v>
      </c>
      <c r="AW256" s="16"/>
      <c r="AX256" s="16">
        <f t="array" ref="AX256">SUM(IF(ISERROR(AD256:AT256),1))</f>
        <v>0</v>
      </c>
      <c r="AY256" s="16" t="str">
        <f t="shared" si="106"/>
        <v/>
      </c>
      <c r="AZ256" s="16"/>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row>
    <row r="257" spans="2:79" ht="45" customHeight="1" x14ac:dyDescent="0.25">
      <c r="B257" s="75"/>
      <c r="C257" s="75"/>
      <c r="D257" s="75"/>
      <c r="E257" s="75"/>
      <c r="F257" s="156"/>
      <c r="G257" s="156"/>
      <c r="H257" s="156"/>
      <c r="I257" s="156"/>
      <c r="J257" s="282" t="str">
        <f>IFERROR(VLOOKUP($E257&amp;$F257,units!$A:$D,4,0),"")</f>
        <v/>
      </c>
      <c r="K257" s="75"/>
      <c r="L257" s="156"/>
      <c r="M257" s="75"/>
      <c r="N257" s="161"/>
      <c r="O257" s="162" t="str">
        <f t="shared" si="92"/>
        <v/>
      </c>
      <c r="P257" s="75"/>
      <c r="Q257" s="75"/>
      <c r="R257" s="75"/>
      <c r="S257" s="153"/>
      <c r="T257" s="153"/>
      <c r="U257" s="240"/>
      <c r="X257" s="16" t="e">
        <f t="shared" si="107"/>
        <v>#N/A</v>
      </c>
      <c r="Y257" s="16">
        <f t="shared" ca="1" si="108"/>
        <v>0</v>
      </c>
      <c r="Z257" s="16" t="str">
        <f t="shared" si="93"/>
        <v/>
      </c>
      <c r="AA257" s="16" t="str">
        <f t="shared" si="109"/>
        <v/>
      </c>
      <c r="AB257" s="16">
        <f t="shared" si="94"/>
        <v>0</v>
      </c>
      <c r="AC257" s="16">
        <f t="shared" si="110"/>
        <v>0</v>
      </c>
      <c r="AD257" s="16">
        <f t="shared" si="111"/>
        <v>1</v>
      </c>
      <c r="AE257" s="16">
        <f t="shared" si="95"/>
        <v>1</v>
      </c>
      <c r="AF257" s="16">
        <f t="shared" si="96"/>
        <v>1</v>
      </c>
      <c r="AG257" s="16">
        <f t="shared" si="112"/>
        <v>1</v>
      </c>
      <c r="AH257" s="16">
        <f t="shared" si="97"/>
        <v>1</v>
      </c>
      <c r="AI257" s="16">
        <f t="shared" si="113"/>
        <v>1</v>
      </c>
      <c r="AJ257" s="16">
        <f t="shared" si="114"/>
        <v>1</v>
      </c>
      <c r="AK257" s="16">
        <f t="shared" si="115"/>
        <v>1</v>
      </c>
      <c r="AL257" s="16">
        <f t="shared" si="98"/>
        <v>1</v>
      </c>
      <c r="AM257" s="16">
        <f t="shared" si="99"/>
        <v>1</v>
      </c>
      <c r="AN257" s="16">
        <f t="shared" si="100"/>
        <v>1</v>
      </c>
      <c r="AO257" s="16">
        <f t="shared" si="101"/>
        <v>1</v>
      </c>
      <c r="AP257" s="16">
        <f t="shared" si="102"/>
        <v>1</v>
      </c>
      <c r="AQ257" s="16">
        <f t="shared" si="103"/>
        <v>1</v>
      </c>
      <c r="AR257" s="16">
        <f t="shared" si="104"/>
        <v>1</v>
      </c>
      <c r="AS257" s="16">
        <f t="shared" si="105"/>
        <v>1</v>
      </c>
      <c r="AT257" s="16">
        <f t="shared" si="116"/>
        <v>1</v>
      </c>
      <c r="AU257" s="16">
        <f t="shared" si="117"/>
        <v>1</v>
      </c>
      <c r="AV257" s="16">
        <f t="shared" si="118"/>
        <v>1</v>
      </c>
      <c r="AW257" s="16"/>
      <c r="AX257" s="16">
        <f t="array" ref="AX257">SUM(IF(ISERROR(AD257:AT257),1))</f>
        <v>0</v>
      </c>
      <c r="AY257" s="16" t="str">
        <f t="shared" si="106"/>
        <v/>
      </c>
      <c r="AZ257" s="16"/>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row>
    <row r="258" spans="2:79" ht="45" customHeight="1" x14ac:dyDescent="0.25">
      <c r="B258" s="75"/>
      <c r="C258" s="75"/>
      <c r="D258" s="75"/>
      <c r="E258" s="75"/>
      <c r="F258" s="156"/>
      <c r="G258" s="156"/>
      <c r="H258" s="156"/>
      <c r="I258" s="156"/>
      <c r="J258" s="282" t="str">
        <f>IFERROR(VLOOKUP($E258&amp;$F258,units!$A:$D,4,0),"")</f>
        <v/>
      </c>
      <c r="K258" s="75"/>
      <c r="L258" s="156"/>
      <c r="M258" s="75"/>
      <c r="N258" s="161"/>
      <c r="O258" s="162" t="str">
        <f t="shared" si="92"/>
        <v/>
      </c>
      <c r="P258" s="75"/>
      <c r="Q258" s="75"/>
      <c r="R258" s="75"/>
      <c r="S258" s="153"/>
      <c r="T258" s="153"/>
      <c r="U258" s="240"/>
      <c r="X258" s="16" t="e">
        <f t="shared" si="107"/>
        <v>#N/A</v>
      </c>
      <c r="Y258" s="16">
        <f t="shared" ca="1" si="108"/>
        <v>0</v>
      </c>
      <c r="Z258" s="16" t="str">
        <f t="shared" si="93"/>
        <v/>
      </c>
      <c r="AA258" s="16" t="str">
        <f t="shared" si="109"/>
        <v/>
      </c>
      <c r="AB258" s="16">
        <f t="shared" si="94"/>
        <v>0</v>
      </c>
      <c r="AC258" s="16">
        <f t="shared" si="110"/>
        <v>0</v>
      </c>
      <c r="AD258" s="16">
        <f t="shared" si="111"/>
        <v>1</v>
      </c>
      <c r="AE258" s="16">
        <f t="shared" si="95"/>
        <v>1</v>
      </c>
      <c r="AF258" s="16">
        <f t="shared" si="96"/>
        <v>1</v>
      </c>
      <c r="AG258" s="16">
        <f t="shared" si="112"/>
        <v>1</v>
      </c>
      <c r="AH258" s="16">
        <f t="shared" si="97"/>
        <v>1</v>
      </c>
      <c r="AI258" s="16">
        <f t="shared" si="113"/>
        <v>1</v>
      </c>
      <c r="AJ258" s="16">
        <f t="shared" si="114"/>
        <v>1</v>
      </c>
      <c r="AK258" s="16">
        <f t="shared" si="115"/>
        <v>1</v>
      </c>
      <c r="AL258" s="16">
        <f t="shared" si="98"/>
        <v>1</v>
      </c>
      <c r="AM258" s="16">
        <f t="shared" si="99"/>
        <v>1</v>
      </c>
      <c r="AN258" s="16">
        <f t="shared" si="100"/>
        <v>1</v>
      </c>
      <c r="AO258" s="16">
        <f t="shared" si="101"/>
        <v>1</v>
      </c>
      <c r="AP258" s="16">
        <f t="shared" si="102"/>
        <v>1</v>
      </c>
      <c r="AQ258" s="16">
        <f t="shared" si="103"/>
        <v>1</v>
      </c>
      <c r="AR258" s="16">
        <f t="shared" si="104"/>
        <v>1</v>
      </c>
      <c r="AS258" s="16">
        <f t="shared" si="105"/>
        <v>1</v>
      </c>
      <c r="AT258" s="16">
        <f t="shared" si="116"/>
        <v>1</v>
      </c>
      <c r="AU258" s="16">
        <f t="shared" si="117"/>
        <v>1</v>
      </c>
      <c r="AV258" s="16">
        <f t="shared" si="118"/>
        <v>1</v>
      </c>
      <c r="AW258" s="16"/>
      <c r="AX258" s="16">
        <f t="array" ref="AX258">SUM(IF(ISERROR(AD258:AT258),1))</f>
        <v>0</v>
      </c>
      <c r="AY258" s="16" t="str">
        <f t="shared" si="106"/>
        <v/>
      </c>
      <c r="AZ258" s="16"/>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row>
    <row r="259" spans="2:79" ht="45" customHeight="1" x14ac:dyDescent="0.25">
      <c r="B259" s="75"/>
      <c r="C259" s="75"/>
      <c r="D259" s="75"/>
      <c r="E259" s="75"/>
      <c r="F259" s="156"/>
      <c r="G259" s="156"/>
      <c r="H259" s="156"/>
      <c r="I259" s="156"/>
      <c r="J259" s="282" t="str">
        <f>IFERROR(VLOOKUP($E259&amp;$F259,units!$A:$D,4,0),"")</f>
        <v/>
      </c>
      <c r="K259" s="75"/>
      <c r="L259" s="156"/>
      <c r="M259" s="75"/>
      <c r="N259" s="161"/>
      <c r="O259" s="162" t="str">
        <f t="shared" si="92"/>
        <v/>
      </c>
      <c r="P259" s="75"/>
      <c r="Q259" s="75"/>
      <c r="R259" s="75"/>
      <c r="S259" s="153"/>
      <c r="T259" s="153"/>
      <c r="U259" s="240"/>
      <c r="X259" s="16" t="e">
        <f t="shared" si="107"/>
        <v>#N/A</v>
      </c>
      <c r="Y259" s="16">
        <f t="shared" ca="1" si="108"/>
        <v>0</v>
      </c>
      <c r="Z259" s="16" t="str">
        <f t="shared" si="93"/>
        <v/>
      </c>
      <c r="AA259" s="16" t="str">
        <f t="shared" si="109"/>
        <v/>
      </c>
      <c r="AB259" s="16">
        <f t="shared" si="94"/>
        <v>0</v>
      </c>
      <c r="AC259" s="16">
        <f t="shared" si="110"/>
        <v>0</v>
      </c>
      <c r="AD259" s="16">
        <f t="shared" si="111"/>
        <v>1</v>
      </c>
      <c r="AE259" s="16">
        <f t="shared" si="95"/>
        <v>1</v>
      </c>
      <c r="AF259" s="16">
        <f t="shared" si="96"/>
        <v>1</v>
      </c>
      <c r="AG259" s="16">
        <f t="shared" si="112"/>
        <v>1</v>
      </c>
      <c r="AH259" s="16">
        <f t="shared" si="97"/>
        <v>1</v>
      </c>
      <c r="AI259" s="16">
        <f t="shared" si="113"/>
        <v>1</v>
      </c>
      <c r="AJ259" s="16">
        <f t="shared" si="114"/>
        <v>1</v>
      </c>
      <c r="AK259" s="16">
        <f t="shared" si="115"/>
        <v>1</v>
      </c>
      <c r="AL259" s="16">
        <f t="shared" si="98"/>
        <v>1</v>
      </c>
      <c r="AM259" s="16">
        <f t="shared" si="99"/>
        <v>1</v>
      </c>
      <c r="AN259" s="16">
        <f t="shared" si="100"/>
        <v>1</v>
      </c>
      <c r="AO259" s="16">
        <f t="shared" si="101"/>
        <v>1</v>
      </c>
      <c r="AP259" s="16">
        <f t="shared" si="102"/>
        <v>1</v>
      </c>
      <c r="AQ259" s="16">
        <f t="shared" si="103"/>
        <v>1</v>
      </c>
      <c r="AR259" s="16">
        <f t="shared" si="104"/>
        <v>1</v>
      </c>
      <c r="AS259" s="16">
        <f t="shared" si="105"/>
        <v>1</v>
      </c>
      <c r="AT259" s="16">
        <f t="shared" si="116"/>
        <v>1</v>
      </c>
      <c r="AU259" s="16">
        <f t="shared" si="117"/>
        <v>1</v>
      </c>
      <c r="AV259" s="16">
        <f t="shared" si="118"/>
        <v>1</v>
      </c>
      <c r="AW259" s="16"/>
      <c r="AX259" s="16">
        <f t="array" ref="AX259">SUM(IF(ISERROR(AD259:AT259),1))</f>
        <v>0</v>
      </c>
      <c r="AY259" s="16" t="str">
        <f t="shared" si="106"/>
        <v/>
      </c>
      <c r="AZ259" s="16"/>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row>
    <row r="260" spans="2:79" ht="45" customHeight="1" x14ac:dyDescent="0.25">
      <c r="B260" s="75"/>
      <c r="C260" s="75"/>
      <c r="D260" s="75"/>
      <c r="E260" s="75"/>
      <c r="F260" s="156"/>
      <c r="G260" s="156"/>
      <c r="H260" s="156"/>
      <c r="I260" s="156"/>
      <c r="J260" s="282" t="str">
        <f>IFERROR(VLOOKUP($E260&amp;$F260,units!$A:$D,4,0),"")</f>
        <v/>
      </c>
      <c r="K260" s="75"/>
      <c r="L260" s="156"/>
      <c r="M260" s="75"/>
      <c r="N260" s="161"/>
      <c r="O260" s="162" t="str">
        <f t="shared" si="92"/>
        <v/>
      </c>
      <c r="P260" s="75"/>
      <c r="Q260" s="75"/>
      <c r="R260" s="75"/>
      <c r="S260" s="153"/>
      <c r="T260" s="153"/>
      <c r="U260" s="240"/>
      <c r="X260" s="16" t="e">
        <f t="shared" si="107"/>
        <v>#N/A</v>
      </c>
      <c r="Y260" s="16">
        <f t="shared" ca="1" si="108"/>
        <v>0</v>
      </c>
      <c r="Z260" s="16" t="str">
        <f t="shared" si="93"/>
        <v/>
      </c>
      <c r="AA260" s="16" t="str">
        <f t="shared" si="109"/>
        <v/>
      </c>
      <c r="AB260" s="16">
        <f t="shared" si="94"/>
        <v>0</v>
      </c>
      <c r="AC260" s="16">
        <f t="shared" si="110"/>
        <v>0</v>
      </c>
      <c r="AD260" s="16">
        <f t="shared" si="111"/>
        <v>1</v>
      </c>
      <c r="AE260" s="16">
        <f t="shared" si="95"/>
        <v>1</v>
      </c>
      <c r="AF260" s="16">
        <f t="shared" si="96"/>
        <v>1</v>
      </c>
      <c r="AG260" s="16">
        <f t="shared" si="112"/>
        <v>1</v>
      </c>
      <c r="AH260" s="16">
        <f t="shared" si="97"/>
        <v>1</v>
      </c>
      <c r="AI260" s="16">
        <f t="shared" si="113"/>
        <v>1</v>
      </c>
      <c r="AJ260" s="16">
        <f t="shared" si="114"/>
        <v>1</v>
      </c>
      <c r="AK260" s="16">
        <f t="shared" si="115"/>
        <v>1</v>
      </c>
      <c r="AL260" s="16">
        <f t="shared" si="98"/>
        <v>1</v>
      </c>
      <c r="AM260" s="16">
        <f t="shared" si="99"/>
        <v>1</v>
      </c>
      <c r="AN260" s="16">
        <f t="shared" si="100"/>
        <v>1</v>
      </c>
      <c r="AO260" s="16">
        <f t="shared" si="101"/>
        <v>1</v>
      </c>
      <c r="AP260" s="16">
        <f t="shared" si="102"/>
        <v>1</v>
      </c>
      <c r="AQ260" s="16">
        <f t="shared" si="103"/>
        <v>1</v>
      </c>
      <c r="AR260" s="16">
        <f t="shared" si="104"/>
        <v>1</v>
      </c>
      <c r="AS260" s="16">
        <f t="shared" si="105"/>
        <v>1</v>
      </c>
      <c r="AT260" s="16">
        <f t="shared" si="116"/>
        <v>1</v>
      </c>
      <c r="AU260" s="16">
        <f t="shared" si="117"/>
        <v>1</v>
      </c>
      <c r="AV260" s="16">
        <f t="shared" si="118"/>
        <v>1</v>
      </c>
      <c r="AW260" s="16"/>
      <c r="AX260" s="16">
        <f t="array" ref="AX260">SUM(IF(ISERROR(AD260:AT260),1))</f>
        <v>0</v>
      </c>
      <c r="AY260" s="16" t="str">
        <f t="shared" si="106"/>
        <v/>
      </c>
      <c r="AZ260" s="16"/>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row>
    <row r="261" spans="2:79" ht="45" customHeight="1" x14ac:dyDescent="0.25">
      <c r="B261" s="75"/>
      <c r="C261" s="75"/>
      <c r="D261" s="75"/>
      <c r="E261" s="75"/>
      <c r="F261" s="156"/>
      <c r="G261" s="156"/>
      <c r="H261" s="156"/>
      <c r="I261" s="156"/>
      <c r="J261" s="282" t="str">
        <f>IFERROR(VLOOKUP($E261&amp;$F261,units!$A:$D,4,0),"")</f>
        <v/>
      </c>
      <c r="K261" s="75"/>
      <c r="L261" s="156"/>
      <c r="M261" s="75"/>
      <c r="N261" s="161"/>
      <c r="O261" s="162" t="str">
        <f t="shared" si="92"/>
        <v/>
      </c>
      <c r="P261" s="75"/>
      <c r="Q261" s="75"/>
      <c r="R261" s="75"/>
      <c r="S261" s="153"/>
      <c r="T261" s="153"/>
      <c r="U261" s="240"/>
      <c r="X261" s="16" t="e">
        <f t="shared" si="107"/>
        <v>#N/A</v>
      </c>
      <c r="Y261" s="16">
        <f t="shared" ca="1" si="108"/>
        <v>0</v>
      </c>
      <c r="Z261" s="16" t="str">
        <f t="shared" si="93"/>
        <v/>
      </c>
      <c r="AA261" s="16" t="str">
        <f t="shared" si="109"/>
        <v/>
      </c>
      <c r="AB261" s="16">
        <f t="shared" si="94"/>
        <v>0</v>
      </c>
      <c r="AC261" s="16">
        <f t="shared" si="110"/>
        <v>0</v>
      </c>
      <c r="AD261" s="16">
        <f t="shared" si="111"/>
        <v>1</v>
      </c>
      <c r="AE261" s="16">
        <f t="shared" si="95"/>
        <v>1</v>
      </c>
      <c r="AF261" s="16">
        <f t="shared" si="96"/>
        <v>1</v>
      </c>
      <c r="AG261" s="16">
        <f t="shared" si="112"/>
        <v>1</v>
      </c>
      <c r="AH261" s="16">
        <f t="shared" si="97"/>
        <v>1</v>
      </c>
      <c r="AI261" s="16">
        <f t="shared" si="113"/>
        <v>1</v>
      </c>
      <c r="AJ261" s="16">
        <f t="shared" si="114"/>
        <v>1</v>
      </c>
      <c r="AK261" s="16">
        <f t="shared" si="115"/>
        <v>1</v>
      </c>
      <c r="AL261" s="16">
        <f t="shared" si="98"/>
        <v>1</v>
      </c>
      <c r="AM261" s="16">
        <f t="shared" si="99"/>
        <v>1</v>
      </c>
      <c r="AN261" s="16">
        <f t="shared" si="100"/>
        <v>1</v>
      </c>
      <c r="AO261" s="16">
        <f t="shared" si="101"/>
        <v>1</v>
      </c>
      <c r="AP261" s="16">
        <f t="shared" si="102"/>
        <v>1</v>
      </c>
      <c r="AQ261" s="16">
        <f t="shared" si="103"/>
        <v>1</v>
      </c>
      <c r="AR261" s="16">
        <f t="shared" si="104"/>
        <v>1</v>
      </c>
      <c r="AS261" s="16">
        <f t="shared" si="105"/>
        <v>1</v>
      </c>
      <c r="AT261" s="16">
        <f t="shared" si="116"/>
        <v>1</v>
      </c>
      <c r="AU261" s="16">
        <f t="shared" si="117"/>
        <v>1</v>
      </c>
      <c r="AV261" s="16">
        <f t="shared" si="118"/>
        <v>1</v>
      </c>
      <c r="AW261" s="16"/>
      <c r="AX261" s="16">
        <f t="array" ref="AX261">SUM(IF(ISERROR(AD261:AT261),1))</f>
        <v>0</v>
      </c>
      <c r="AY261" s="16" t="str">
        <f t="shared" si="106"/>
        <v/>
      </c>
      <c r="AZ261" s="16"/>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row>
    <row r="262" spans="2:79" ht="45" customHeight="1" x14ac:dyDescent="0.25">
      <c r="B262" s="75"/>
      <c r="C262" s="75"/>
      <c r="D262" s="75"/>
      <c r="E262" s="75"/>
      <c r="F262" s="156"/>
      <c r="G262" s="156"/>
      <c r="H262" s="156"/>
      <c r="I262" s="156"/>
      <c r="J262" s="282" t="str">
        <f>IFERROR(VLOOKUP($E262&amp;$F262,units!$A:$D,4,0),"")</f>
        <v/>
      </c>
      <c r="K262" s="75"/>
      <c r="L262" s="156"/>
      <c r="M262" s="75"/>
      <c r="N262" s="161"/>
      <c r="O262" s="162" t="str">
        <f t="shared" si="92"/>
        <v/>
      </c>
      <c r="P262" s="75"/>
      <c r="Q262" s="75"/>
      <c r="R262" s="75"/>
      <c r="S262" s="153"/>
      <c r="T262" s="153"/>
      <c r="U262" s="240"/>
      <c r="X262" s="16" t="e">
        <f t="shared" si="107"/>
        <v>#N/A</v>
      </c>
      <c r="Y262" s="16">
        <f t="shared" ca="1" si="108"/>
        <v>0</v>
      </c>
      <c r="Z262" s="16" t="str">
        <f t="shared" si="93"/>
        <v/>
      </c>
      <c r="AA262" s="16" t="str">
        <f t="shared" si="109"/>
        <v/>
      </c>
      <c r="AB262" s="16">
        <f t="shared" si="94"/>
        <v>0</v>
      </c>
      <c r="AC262" s="16">
        <f t="shared" si="110"/>
        <v>0</v>
      </c>
      <c r="AD262" s="16">
        <f t="shared" si="111"/>
        <v>1</v>
      </c>
      <c r="AE262" s="16">
        <f t="shared" si="95"/>
        <v>1</v>
      </c>
      <c r="AF262" s="16">
        <f t="shared" si="96"/>
        <v>1</v>
      </c>
      <c r="AG262" s="16">
        <f t="shared" si="112"/>
        <v>1</v>
      </c>
      <c r="AH262" s="16">
        <f t="shared" si="97"/>
        <v>1</v>
      </c>
      <c r="AI262" s="16">
        <f t="shared" si="113"/>
        <v>1</v>
      </c>
      <c r="AJ262" s="16">
        <f t="shared" si="114"/>
        <v>1</v>
      </c>
      <c r="AK262" s="16">
        <f t="shared" si="115"/>
        <v>1</v>
      </c>
      <c r="AL262" s="16">
        <f t="shared" si="98"/>
        <v>1</v>
      </c>
      <c r="AM262" s="16">
        <f t="shared" si="99"/>
        <v>1</v>
      </c>
      <c r="AN262" s="16">
        <f t="shared" si="100"/>
        <v>1</v>
      </c>
      <c r="AO262" s="16">
        <f t="shared" si="101"/>
        <v>1</v>
      </c>
      <c r="AP262" s="16">
        <f t="shared" si="102"/>
        <v>1</v>
      </c>
      <c r="AQ262" s="16">
        <f t="shared" si="103"/>
        <v>1</v>
      </c>
      <c r="AR262" s="16">
        <f t="shared" si="104"/>
        <v>1</v>
      </c>
      <c r="AS262" s="16">
        <f t="shared" si="105"/>
        <v>1</v>
      </c>
      <c r="AT262" s="16">
        <f t="shared" si="116"/>
        <v>1</v>
      </c>
      <c r="AU262" s="16">
        <f t="shared" si="117"/>
        <v>1</v>
      </c>
      <c r="AV262" s="16">
        <f t="shared" si="118"/>
        <v>1</v>
      </c>
      <c r="AW262" s="16"/>
      <c r="AX262" s="16">
        <f t="array" ref="AX262">SUM(IF(ISERROR(AD262:AT262),1))</f>
        <v>0</v>
      </c>
      <c r="AY262" s="16" t="str">
        <f t="shared" si="106"/>
        <v/>
      </c>
      <c r="AZ262" s="16"/>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row>
    <row r="263" spans="2:79" ht="45" customHeight="1" x14ac:dyDescent="0.25">
      <c r="B263" s="75"/>
      <c r="C263" s="75"/>
      <c r="D263" s="75"/>
      <c r="E263" s="75"/>
      <c r="F263" s="156"/>
      <c r="G263" s="156"/>
      <c r="H263" s="156"/>
      <c r="I263" s="156"/>
      <c r="J263" s="282" t="str">
        <f>IFERROR(VLOOKUP($E263&amp;$F263,units!$A:$D,4,0),"")</f>
        <v/>
      </c>
      <c r="K263" s="75"/>
      <c r="L263" s="156"/>
      <c r="M263" s="75"/>
      <c r="N263" s="161"/>
      <c r="O263" s="162" t="str">
        <f t="shared" si="92"/>
        <v/>
      </c>
      <c r="P263" s="75"/>
      <c r="Q263" s="75"/>
      <c r="R263" s="75"/>
      <c r="S263" s="153"/>
      <c r="T263" s="153"/>
      <c r="U263" s="240"/>
      <c r="X263" s="16" t="e">
        <f t="shared" si="107"/>
        <v>#N/A</v>
      </c>
      <c r="Y263" s="16">
        <f t="shared" ca="1" si="108"/>
        <v>0</v>
      </c>
      <c r="Z263" s="16" t="str">
        <f t="shared" si="93"/>
        <v/>
      </c>
      <c r="AA263" s="16" t="str">
        <f t="shared" si="109"/>
        <v/>
      </c>
      <c r="AB263" s="16">
        <f t="shared" si="94"/>
        <v>0</v>
      </c>
      <c r="AC263" s="16">
        <f t="shared" si="110"/>
        <v>0</v>
      </c>
      <c r="AD263" s="16">
        <f t="shared" si="111"/>
        <v>1</v>
      </c>
      <c r="AE263" s="16">
        <f t="shared" si="95"/>
        <v>1</v>
      </c>
      <c r="AF263" s="16">
        <f t="shared" si="96"/>
        <v>1</v>
      </c>
      <c r="AG263" s="16">
        <f t="shared" si="112"/>
        <v>1</v>
      </c>
      <c r="AH263" s="16">
        <f t="shared" si="97"/>
        <v>1</v>
      </c>
      <c r="AI263" s="16">
        <f t="shared" si="113"/>
        <v>1</v>
      </c>
      <c r="AJ263" s="16">
        <f t="shared" si="114"/>
        <v>1</v>
      </c>
      <c r="AK263" s="16">
        <f t="shared" si="115"/>
        <v>1</v>
      </c>
      <c r="AL263" s="16">
        <f t="shared" si="98"/>
        <v>1</v>
      </c>
      <c r="AM263" s="16">
        <f t="shared" si="99"/>
        <v>1</v>
      </c>
      <c r="AN263" s="16">
        <f t="shared" si="100"/>
        <v>1</v>
      </c>
      <c r="AO263" s="16">
        <f t="shared" si="101"/>
        <v>1</v>
      </c>
      <c r="AP263" s="16">
        <f t="shared" si="102"/>
        <v>1</v>
      </c>
      <c r="AQ263" s="16">
        <f t="shared" si="103"/>
        <v>1</v>
      </c>
      <c r="AR263" s="16">
        <f t="shared" si="104"/>
        <v>1</v>
      </c>
      <c r="AS263" s="16">
        <f t="shared" si="105"/>
        <v>1</v>
      </c>
      <c r="AT263" s="16">
        <f t="shared" si="116"/>
        <v>1</v>
      </c>
      <c r="AU263" s="16">
        <f t="shared" si="117"/>
        <v>1</v>
      </c>
      <c r="AV263" s="16">
        <f t="shared" si="118"/>
        <v>1</v>
      </c>
      <c r="AW263" s="16"/>
      <c r="AX263" s="16">
        <f t="array" ref="AX263">SUM(IF(ISERROR(AD263:AT263),1))</f>
        <v>0</v>
      </c>
      <c r="AY263" s="16" t="str">
        <f t="shared" si="106"/>
        <v/>
      </c>
      <c r="AZ263" s="16"/>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row>
    <row r="264" spans="2:79" ht="45" customHeight="1" x14ac:dyDescent="0.25">
      <c r="B264" s="75"/>
      <c r="C264" s="75"/>
      <c r="D264" s="75"/>
      <c r="E264" s="75"/>
      <c r="F264" s="156"/>
      <c r="G264" s="156"/>
      <c r="H264" s="156"/>
      <c r="I264" s="156"/>
      <c r="J264" s="282" t="str">
        <f>IFERROR(VLOOKUP($E264&amp;$F264,units!$A:$D,4,0),"")</f>
        <v/>
      </c>
      <c r="K264" s="75"/>
      <c r="L264" s="156"/>
      <c r="M264" s="75"/>
      <c r="N264" s="161"/>
      <c r="O264" s="162" t="str">
        <f t="shared" si="92"/>
        <v/>
      </c>
      <c r="P264" s="75"/>
      <c r="Q264" s="75"/>
      <c r="R264" s="75"/>
      <c r="S264" s="153"/>
      <c r="T264" s="153"/>
      <c r="U264" s="240"/>
      <c r="X264" s="16" t="e">
        <f t="shared" si="107"/>
        <v>#N/A</v>
      </c>
      <c r="Y264" s="16">
        <f t="shared" ca="1" si="108"/>
        <v>0</v>
      </c>
      <c r="Z264" s="16" t="str">
        <f t="shared" si="93"/>
        <v/>
      </c>
      <c r="AA264" s="16" t="str">
        <f t="shared" si="109"/>
        <v/>
      </c>
      <c r="AB264" s="16">
        <f t="shared" si="94"/>
        <v>0</v>
      </c>
      <c r="AC264" s="16">
        <f t="shared" si="110"/>
        <v>0</v>
      </c>
      <c r="AD264" s="16">
        <f t="shared" si="111"/>
        <v>1</v>
      </c>
      <c r="AE264" s="16">
        <f t="shared" si="95"/>
        <v>1</v>
      </c>
      <c r="AF264" s="16">
        <f t="shared" si="96"/>
        <v>1</v>
      </c>
      <c r="AG264" s="16">
        <f t="shared" si="112"/>
        <v>1</v>
      </c>
      <c r="AH264" s="16">
        <f t="shared" si="97"/>
        <v>1</v>
      </c>
      <c r="AI264" s="16">
        <f t="shared" si="113"/>
        <v>1</v>
      </c>
      <c r="AJ264" s="16">
        <f t="shared" si="114"/>
        <v>1</v>
      </c>
      <c r="AK264" s="16">
        <f t="shared" si="115"/>
        <v>1</v>
      </c>
      <c r="AL264" s="16">
        <f t="shared" si="98"/>
        <v>1</v>
      </c>
      <c r="AM264" s="16">
        <f t="shared" si="99"/>
        <v>1</v>
      </c>
      <c r="AN264" s="16">
        <f t="shared" si="100"/>
        <v>1</v>
      </c>
      <c r="AO264" s="16">
        <f t="shared" si="101"/>
        <v>1</v>
      </c>
      <c r="AP264" s="16">
        <f t="shared" si="102"/>
        <v>1</v>
      </c>
      <c r="AQ264" s="16">
        <f t="shared" si="103"/>
        <v>1</v>
      </c>
      <c r="AR264" s="16">
        <f t="shared" si="104"/>
        <v>1</v>
      </c>
      <c r="AS264" s="16">
        <f t="shared" si="105"/>
        <v>1</v>
      </c>
      <c r="AT264" s="16">
        <f t="shared" si="116"/>
        <v>1</v>
      </c>
      <c r="AU264" s="16">
        <f t="shared" si="117"/>
        <v>1</v>
      </c>
      <c r="AV264" s="16">
        <f t="shared" si="118"/>
        <v>1</v>
      </c>
      <c r="AW264" s="16"/>
      <c r="AX264" s="16">
        <f t="array" ref="AX264">SUM(IF(ISERROR(AD264:AT264),1))</f>
        <v>0</v>
      </c>
      <c r="AY264" s="16" t="str">
        <f t="shared" si="106"/>
        <v/>
      </c>
      <c r="AZ264" s="16"/>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row>
    <row r="265" spans="2:79" ht="45" customHeight="1" x14ac:dyDescent="0.25">
      <c r="B265" s="75"/>
      <c r="C265" s="75"/>
      <c r="D265" s="75"/>
      <c r="E265" s="75"/>
      <c r="F265" s="156"/>
      <c r="G265" s="156"/>
      <c r="H265" s="156"/>
      <c r="I265" s="156"/>
      <c r="J265" s="282" t="str">
        <f>IFERROR(VLOOKUP($E265&amp;$F265,units!$A:$D,4,0),"")</f>
        <v/>
      </c>
      <c r="K265" s="75"/>
      <c r="L265" s="156"/>
      <c r="M265" s="75"/>
      <c r="N265" s="161"/>
      <c r="O265" s="162" t="str">
        <f t="shared" si="92"/>
        <v/>
      </c>
      <c r="P265" s="75"/>
      <c r="Q265" s="75"/>
      <c r="R265" s="75"/>
      <c r="S265" s="153"/>
      <c r="T265" s="153"/>
      <c r="U265" s="240"/>
      <c r="X265" s="16" t="e">
        <f t="shared" si="107"/>
        <v>#N/A</v>
      </c>
      <c r="Y265" s="16">
        <f t="shared" ca="1" si="108"/>
        <v>0</v>
      </c>
      <c r="Z265" s="16" t="str">
        <f t="shared" si="93"/>
        <v/>
      </c>
      <c r="AA265" s="16" t="str">
        <f t="shared" si="109"/>
        <v/>
      </c>
      <c r="AB265" s="16">
        <f t="shared" si="94"/>
        <v>0</v>
      </c>
      <c r="AC265" s="16">
        <f t="shared" si="110"/>
        <v>0</v>
      </c>
      <c r="AD265" s="16">
        <f t="shared" si="111"/>
        <v>1</v>
      </c>
      <c r="AE265" s="16">
        <f t="shared" si="95"/>
        <v>1</v>
      </c>
      <c r="AF265" s="16">
        <f t="shared" si="96"/>
        <v>1</v>
      </c>
      <c r="AG265" s="16">
        <f t="shared" si="112"/>
        <v>1</v>
      </c>
      <c r="AH265" s="16">
        <f t="shared" si="97"/>
        <v>1</v>
      </c>
      <c r="AI265" s="16">
        <f t="shared" si="113"/>
        <v>1</v>
      </c>
      <c r="AJ265" s="16">
        <f t="shared" si="114"/>
        <v>1</v>
      </c>
      <c r="AK265" s="16">
        <f t="shared" si="115"/>
        <v>1</v>
      </c>
      <c r="AL265" s="16">
        <f t="shared" si="98"/>
        <v>1</v>
      </c>
      <c r="AM265" s="16">
        <f t="shared" si="99"/>
        <v>1</v>
      </c>
      <c r="AN265" s="16">
        <f t="shared" si="100"/>
        <v>1</v>
      </c>
      <c r="AO265" s="16">
        <f t="shared" si="101"/>
        <v>1</v>
      </c>
      <c r="AP265" s="16">
        <f t="shared" si="102"/>
        <v>1</v>
      </c>
      <c r="AQ265" s="16">
        <f t="shared" si="103"/>
        <v>1</v>
      </c>
      <c r="AR265" s="16">
        <f t="shared" si="104"/>
        <v>1</v>
      </c>
      <c r="AS265" s="16">
        <f t="shared" si="105"/>
        <v>1</v>
      </c>
      <c r="AT265" s="16">
        <f t="shared" si="116"/>
        <v>1</v>
      </c>
      <c r="AU265" s="16">
        <f t="shared" si="117"/>
        <v>1</v>
      </c>
      <c r="AV265" s="16">
        <f t="shared" si="118"/>
        <v>1</v>
      </c>
      <c r="AW265" s="16"/>
      <c r="AX265" s="16">
        <f t="array" ref="AX265">SUM(IF(ISERROR(AD265:AT265),1))</f>
        <v>0</v>
      </c>
      <c r="AY265" s="16" t="str">
        <f t="shared" si="106"/>
        <v/>
      </c>
      <c r="AZ265" s="16"/>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row>
    <row r="266" spans="2:79" ht="45" customHeight="1" x14ac:dyDescent="0.25">
      <c r="B266" s="75"/>
      <c r="C266" s="75"/>
      <c r="D266" s="75"/>
      <c r="E266" s="75"/>
      <c r="F266" s="156"/>
      <c r="G266" s="156"/>
      <c r="H266" s="156"/>
      <c r="I266" s="156"/>
      <c r="J266" s="282" t="str">
        <f>IFERROR(VLOOKUP($E266&amp;$F266,units!$A:$D,4,0),"")</f>
        <v/>
      </c>
      <c r="K266" s="75"/>
      <c r="L266" s="156"/>
      <c r="M266" s="75"/>
      <c r="N266" s="161"/>
      <c r="O266" s="162" t="str">
        <f t="shared" si="92"/>
        <v/>
      </c>
      <c r="P266" s="75"/>
      <c r="Q266" s="75"/>
      <c r="R266" s="75"/>
      <c r="S266" s="153"/>
      <c r="T266" s="153"/>
      <c r="U266" s="240"/>
      <c r="X266" s="16" t="e">
        <f t="shared" si="107"/>
        <v>#N/A</v>
      </c>
      <c r="Y266" s="16">
        <f t="shared" ca="1" si="108"/>
        <v>0</v>
      </c>
      <c r="Z266" s="16" t="str">
        <f t="shared" si="93"/>
        <v/>
      </c>
      <c r="AA266" s="16" t="str">
        <f t="shared" si="109"/>
        <v/>
      </c>
      <c r="AB266" s="16">
        <f t="shared" si="94"/>
        <v>0</v>
      </c>
      <c r="AC266" s="16">
        <f t="shared" si="110"/>
        <v>0</v>
      </c>
      <c r="AD266" s="16">
        <f t="shared" si="111"/>
        <v>1</v>
      </c>
      <c r="AE266" s="16">
        <f t="shared" si="95"/>
        <v>1</v>
      </c>
      <c r="AF266" s="16">
        <f t="shared" si="96"/>
        <v>1</v>
      </c>
      <c r="AG266" s="16">
        <f t="shared" si="112"/>
        <v>1</v>
      </c>
      <c r="AH266" s="16">
        <f t="shared" si="97"/>
        <v>1</v>
      </c>
      <c r="AI266" s="16">
        <f t="shared" si="113"/>
        <v>1</v>
      </c>
      <c r="AJ266" s="16">
        <f t="shared" si="114"/>
        <v>1</v>
      </c>
      <c r="AK266" s="16">
        <f t="shared" si="115"/>
        <v>1</v>
      </c>
      <c r="AL266" s="16">
        <f t="shared" si="98"/>
        <v>1</v>
      </c>
      <c r="AM266" s="16">
        <f t="shared" si="99"/>
        <v>1</v>
      </c>
      <c r="AN266" s="16">
        <f t="shared" si="100"/>
        <v>1</v>
      </c>
      <c r="AO266" s="16">
        <f t="shared" si="101"/>
        <v>1</v>
      </c>
      <c r="AP266" s="16">
        <f t="shared" si="102"/>
        <v>1</v>
      </c>
      <c r="AQ266" s="16">
        <f t="shared" si="103"/>
        <v>1</v>
      </c>
      <c r="AR266" s="16">
        <f t="shared" si="104"/>
        <v>1</v>
      </c>
      <c r="AS266" s="16">
        <f t="shared" si="105"/>
        <v>1</v>
      </c>
      <c r="AT266" s="16">
        <f t="shared" si="116"/>
        <v>1</v>
      </c>
      <c r="AU266" s="16">
        <f t="shared" si="117"/>
        <v>1</v>
      </c>
      <c r="AV266" s="16">
        <f t="shared" si="118"/>
        <v>1</v>
      </c>
      <c r="AW266" s="16"/>
      <c r="AX266" s="16">
        <f t="array" ref="AX266">SUM(IF(ISERROR(AD266:AT266),1))</f>
        <v>0</v>
      </c>
      <c r="AY266" s="16" t="str">
        <f t="shared" si="106"/>
        <v/>
      </c>
      <c r="AZ266" s="16"/>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row>
    <row r="267" spans="2:79" ht="45" customHeight="1" x14ac:dyDescent="0.25">
      <c r="B267" s="75"/>
      <c r="C267" s="75"/>
      <c r="D267" s="75"/>
      <c r="E267" s="75"/>
      <c r="F267" s="156"/>
      <c r="G267" s="156"/>
      <c r="H267" s="156"/>
      <c r="I267" s="156"/>
      <c r="J267" s="282" t="str">
        <f>IFERROR(VLOOKUP($E267&amp;$F267,units!$A:$D,4,0),"")</f>
        <v/>
      </c>
      <c r="K267" s="75"/>
      <c r="L267" s="156"/>
      <c r="M267" s="75"/>
      <c r="N267" s="161"/>
      <c r="O267" s="162" t="str">
        <f t="shared" si="92"/>
        <v/>
      </c>
      <c r="P267" s="75"/>
      <c r="Q267" s="75"/>
      <c r="R267" s="75"/>
      <c r="S267" s="153"/>
      <c r="T267" s="153"/>
      <c r="U267" s="240"/>
      <c r="X267" s="16" t="e">
        <f t="shared" si="107"/>
        <v>#N/A</v>
      </c>
      <c r="Y267" s="16">
        <f t="shared" ca="1" si="108"/>
        <v>0</v>
      </c>
      <c r="Z267" s="16" t="str">
        <f t="shared" si="93"/>
        <v/>
      </c>
      <c r="AA267" s="16" t="str">
        <f t="shared" si="109"/>
        <v/>
      </c>
      <c r="AB267" s="16">
        <f t="shared" si="94"/>
        <v>0</v>
      </c>
      <c r="AC267" s="16">
        <f t="shared" si="110"/>
        <v>0</v>
      </c>
      <c r="AD267" s="16">
        <f t="shared" si="111"/>
        <v>1</v>
      </c>
      <c r="AE267" s="16">
        <f t="shared" si="95"/>
        <v>1</v>
      </c>
      <c r="AF267" s="16">
        <f t="shared" si="96"/>
        <v>1</v>
      </c>
      <c r="AG267" s="16">
        <f t="shared" si="112"/>
        <v>1</v>
      </c>
      <c r="AH267" s="16">
        <f t="shared" si="97"/>
        <v>1</v>
      </c>
      <c r="AI267" s="16">
        <f t="shared" si="113"/>
        <v>1</v>
      </c>
      <c r="AJ267" s="16">
        <f t="shared" si="114"/>
        <v>1</v>
      </c>
      <c r="AK267" s="16">
        <f t="shared" si="115"/>
        <v>1</v>
      </c>
      <c r="AL267" s="16">
        <f t="shared" si="98"/>
        <v>1</v>
      </c>
      <c r="AM267" s="16">
        <f t="shared" si="99"/>
        <v>1</v>
      </c>
      <c r="AN267" s="16">
        <f t="shared" si="100"/>
        <v>1</v>
      </c>
      <c r="AO267" s="16">
        <f t="shared" si="101"/>
        <v>1</v>
      </c>
      <c r="AP267" s="16">
        <f t="shared" si="102"/>
        <v>1</v>
      </c>
      <c r="AQ267" s="16">
        <f t="shared" si="103"/>
        <v>1</v>
      </c>
      <c r="AR267" s="16">
        <f t="shared" si="104"/>
        <v>1</v>
      </c>
      <c r="AS267" s="16">
        <f t="shared" si="105"/>
        <v>1</v>
      </c>
      <c r="AT267" s="16">
        <f t="shared" si="116"/>
        <v>1</v>
      </c>
      <c r="AU267" s="16">
        <f t="shared" si="117"/>
        <v>1</v>
      </c>
      <c r="AV267" s="16">
        <f t="shared" si="118"/>
        <v>1</v>
      </c>
      <c r="AW267" s="16"/>
      <c r="AX267" s="16">
        <f t="array" ref="AX267">SUM(IF(ISERROR(AD267:AT267),1))</f>
        <v>0</v>
      </c>
      <c r="AY267" s="16" t="str">
        <f t="shared" si="106"/>
        <v/>
      </c>
      <c r="AZ267" s="16"/>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row>
    <row r="268" spans="2:79" ht="45" customHeight="1" x14ac:dyDescent="0.25">
      <c r="B268" s="75"/>
      <c r="C268" s="75"/>
      <c r="D268" s="75"/>
      <c r="E268" s="75"/>
      <c r="F268" s="156"/>
      <c r="G268" s="156"/>
      <c r="H268" s="156"/>
      <c r="I268" s="156"/>
      <c r="J268" s="282" t="str">
        <f>IFERROR(VLOOKUP($E268&amp;$F268,units!$A:$D,4,0),"")</f>
        <v/>
      </c>
      <c r="K268" s="75"/>
      <c r="L268" s="156"/>
      <c r="M268" s="75"/>
      <c r="N268" s="161"/>
      <c r="O268" s="162" t="str">
        <f t="shared" si="92"/>
        <v/>
      </c>
      <c r="P268" s="75"/>
      <c r="Q268" s="75"/>
      <c r="R268" s="75"/>
      <c r="S268" s="153"/>
      <c r="T268" s="153"/>
      <c r="U268" s="240"/>
      <c r="X268" s="16" t="e">
        <f t="shared" si="107"/>
        <v>#N/A</v>
      </c>
      <c r="Y268" s="16">
        <f t="shared" ca="1" si="108"/>
        <v>0</v>
      </c>
      <c r="Z268" s="16" t="str">
        <f t="shared" si="93"/>
        <v/>
      </c>
      <c r="AA268" s="16" t="str">
        <f t="shared" si="109"/>
        <v/>
      </c>
      <c r="AB268" s="16">
        <f t="shared" si="94"/>
        <v>0</v>
      </c>
      <c r="AC268" s="16">
        <f t="shared" si="110"/>
        <v>0</v>
      </c>
      <c r="AD268" s="16">
        <f t="shared" si="111"/>
        <v>1</v>
      </c>
      <c r="AE268" s="16">
        <f t="shared" si="95"/>
        <v>1</v>
      </c>
      <c r="AF268" s="16">
        <f t="shared" si="96"/>
        <v>1</v>
      </c>
      <c r="AG268" s="16">
        <f t="shared" si="112"/>
        <v>1</v>
      </c>
      <c r="AH268" s="16">
        <f t="shared" si="97"/>
        <v>1</v>
      </c>
      <c r="AI268" s="16">
        <f t="shared" si="113"/>
        <v>1</v>
      </c>
      <c r="AJ268" s="16">
        <f t="shared" si="114"/>
        <v>1</v>
      </c>
      <c r="AK268" s="16">
        <f t="shared" si="115"/>
        <v>1</v>
      </c>
      <c r="AL268" s="16">
        <f t="shared" si="98"/>
        <v>1</v>
      </c>
      <c r="AM268" s="16">
        <f t="shared" si="99"/>
        <v>1</v>
      </c>
      <c r="AN268" s="16">
        <f t="shared" si="100"/>
        <v>1</v>
      </c>
      <c r="AO268" s="16">
        <f t="shared" si="101"/>
        <v>1</v>
      </c>
      <c r="AP268" s="16">
        <f t="shared" si="102"/>
        <v>1</v>
      </c>
      <c r="AQ268" s="16">
        <f t="shared" si="103"/>
        <v>1</v>
      </c>
      <c r="AR268" s="16">
        <f t="shared" si="104"/>
        <v>1</v>
      </c>
      <c r="AS268" s="16">
        <f t="shared" si="105"/>
        <v>1</v>
      </c>
      <c r="AT268" s="16">
        <f t="shared" si="116"/>
        <v>1</v>
      </c>
      <c r="AU268" s="16">
        <f t="shared" si="117"/>
        <v>1</v>
      </c>
      <c r="AV268" s="16">
        <f t="shared" si="118"/>
        <v>1</v>
      </c>
      <c r="AW268" s="16"/>
      <c r="AX268" s="16">
        <f t="array" ref="AX268">SUM(IF(ISERROR(AD268:AT268),1))</f>
        <v>0</v>
      </c>
      <c r="AY268" s="16" t="str">
        <f t="shared" si="106"/>
        <v/>
      </c>
      <c r="AZ268" s="16"/>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row>
    <row r="269" spans="2:79" ht="45" customHeight="1" x14ac:dyDescent="0.25">
      <c r="B269" s="75"/>
      <c r="C269" s="75"/>
      <c r="D269" s="75"/>
      <c r="E269" s="75"/>
      <c r="F269" s="156"/>
      <c r="G269" s="156"/>
      <c r="H269" s="156"/>
      <c r="I269" s="156"/>
      <c r="J269" s="282" t="str">
        <f>IFERROR(VLOOKUP($E269&amp;$F269,units!$A:$D,4,0),"")</f>
        <v/>
      </c>
      <c r="K269" s="75"/>
      <c r="L269" s="156"/>
      <c r="M269" s="75"/>
      <c r="N269" s="161"/>
      <c r="O269" s="162" t="str">
        <f t="shared" si="92"/>
        <v/>
      </c>
      <c r="P269" s="75"/>
      <c r="Q269" s="75"/>
      <c r="R269" s="75"/>
      <c r="S269" s="153"/>
      <c r="T269" s="153"/>
      <c r="U269" s="240"/>
      <c r="X269" s="16" t="e">
        <f t="shared" si="107"/>
        <v>#N/A</v>
      </c>
      <c r="Y269" s="16">
        <f t="shared" ca="1" si="108"/>
        <v>0</v>
      </c>
      <c r="Z269" s="16" t="str">
        <f t="shared" si="93"/>
        <v/>
      </c>
      <c r="AA269" s="16" t="str">
        <f t="shared" si="109"/>
        <v/>
      </c>
      <c r="AB269" s="16">
        <f t="shared" si="94"/>
        <v>0</v>
      </c>
      <c r="AC269" s="16">
        <f t="shared" si="110"/>
        <v>0</v>
      </c>
      <c r="AD269" s="16">
        <f t="shared" si="111"/>
        <v>1</v>
      </c>
      <c r="AE269" s="16">
        <f t="shared" si="95"/>
        <v>1</v>
      </c>
      <c r="AF269" s="16">
        <f t="shared" si="96"/>
        <v>1</v>
      </c>
      <c r="AG269" s="16">
        <f t="shared" si="112"/>
        <v>1</v>
      </c>
      <c r="AH269" s="16">
        <f t="shared" si="97"/>
        <v>1</v>
      </c>
      <c r="AI269" s="16">
        <f t="shared" si="113"/>
        <v>1</v>
      </c>
      <c r="AJ269" s="16">
        <f t="shared" si="114"/>
        <v>1</v>
      </c>
      <c r="AK269" s="16">
        <f t="shared" si="115"/>
        <v>1</v>
      </c>
      <c r="AL269" s="16">
        <f t="shared" si="98"/>
        <v>1</v>
      </c>
      <c r="AM269" s="16">
        <f t="shared" si="99"/>
        <v>1</v>
      </c>
      <c r="AN269" s="16">
        <f t="shared" si="100"/>
        <v>1</v>
      </c>
      <c r="AO269" s="16">
        <f t="shared" si="101"/>
        <v>1</v>
      </c>
      <c r="AP269" s="16">
        <f t="shared" si="102"/>
        <v>1</v>
      </c>
      <c r="AQ269" s="16">
        <f t="shared" si="103"/>
        <v>1</v>
      </c>
      <c r="AR269" s="16">
        <f t="shared" si="104"/>
        <v>1</v>
      </c>
      <c r="AS269" s="16">
        <f t="shared" si="105"/>
        <v>1</v>
      </c>
      <c r="AT269" s="16">
        <f t="shared" si="116"/>
        <v>1</v>
      </c>
      <c r="AU269" s="16">
        <f t="shared" si="117"/>
        <v>1</v>
      </c>
      <c r="AV269" s="16">
        <f t="shared" si="118"/>
        <v>1</v>
      </c>
      <c r="AW269" s="16"/>
      <c r="AX269" s="16">
        <f t="array" ref="AX269">SUM(IF(ISERROR(AD269:AT269),1))</f>
        <v>0</v>
      </c>
      <c r="AY269" s="16" t="str">
        <f t="shared" si="106"/>
        <v/>
      </c>
      <c r="AZ269" s="16"/>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row>
    <row r="270" spans="2:79" ht="45" customHeight="1" x14ac:dyDescent="0.25">
      <c r="B270" s="75"/>
      <c r="C270" s="75"/>
      <c r="D270" s="75"/>
      <c r="E270" s="75"/>
      <c r="F270" s="156"/>
      <c r="G270" s="156"/>
      <c r="H270" s="156"/>
      <c r="I270" s="156"/>
      <c r="J270" s="282" t="str">
        <f>IFERROR(VLOOKUP($E270&amp;$F270,units!$A:$D,4,0),"")</f>
        <v/>
      </c>
      <c r="K270" s="75"/>
      <c r="L270" s="156"/>
      <c r="M270" s="75"/>
      <c r="N270" s="161"/>
      <c r="O270" s="162" t="str">
        <f t="shared" si="92"/>
        <v/>
      </c>
      <c r="P270" s="75"/>
      <c r="Q270" s="75"/>
      <c r="R270" s="75"/>
      <c r="S270" s="153"/>
      <c r="T270" s="153"/>
      <c r="U270" s="240"/>
      <c r="X270" s="16" t="e">
        <f t="shared" si="107"/>
        <v>#N/A</v>
      </c>
      <c r="Y270" s="16">
        <f t="shared" ca="1" si="108"/>
        <v>0</v>
      </c>
      <c r="Z270" s="16" t="str">
        <f t="shared" si="93"/>
        <v/>
      </c>
      <c r="AA270" s="16" t="str">
        <f t="shared" si="109"/>
        <v/>
      </c>
      <c r="AB270" s="16">
        <f t="shared" si="94"/>
        <v>0</v>
      </c>
      <c r="AC270" s="16">
        <f t="shared" si="110"/>
        <v>0</v>
      </c>
      <c r="AD270" s="16">
        <f t="shared" si="111"/>
        <v>1</v>
      </c>
      <c r="AE270" s="16">
        <f t="shared" si="95"/>
        <v>1</v>
      </c>
      <c r="AF270" s="16">
        <f t="shared" si="96"/>
        <v>1</v>
      </c>
      <c r="AG270" s="16">
        <f t="shared" si="112"/>
        <v>1</v>
      </c>
      <c r="AH270" s="16">
        <f t="shared" si="97"/>
        <v>1</v>
      </c>
      <c r="AI270" s="16">
        <f t="shared" si="113"/>
        <v>1</v>
      </c>
      <c r="AJ270" s="16">
        <f t="shared" si="114"/>
        <v>1</v>
      </c>
      <c r="AK270" s="16">
        <f t="shared" si="115"/>
        <v>1</v>
      </c>
      <c r="AL270" s="16">
        <f t="shared" si="98"/>
        <v>1</v>
      </c>
      <c r="AM270" s="16">
        <f t="shared" si="99"/>
        <v>1</v>
      </c>
      <c r="AN270" s="16">
        <f t="shared" si="100"/>
        <v>1</v>
      </c>
      <c r="AO270" s="16">
        <f t="shared" si="101"/>
        <v>1</v>
      </c>
      <c r="AP270" s="16">
        <f t="shared" si="102"/>
        <v>1</v>
      </c>
      <c r="AQ270" s="16">
        <f t="shared" si="103"/>
        <v>1</v>
      </c>
      <c r="AR270" s="16">
        <f t="shared" si="104"/>
        <v>1</v>
      </c>
      <c r="AS270" s="16">
        <f t="shared" si="105"/>
        <v>1</v>
      </c>
      <c r="AT270" s="16">
        <f t="shared" si="116"/>
        <v>1</v>
      </c>
      <c r="AU270" s="16">
        <f t="shared" si="117"/>
        <v>1</v>
      </c>
      <c r="AV270" s="16">
        <f t="shared" si="118"/>
        <v>1</v>
      </c>
      <c r="AW270" s="16"/>
      <c r="AX270" s="16">
        <f t="array" ref="AX270">SUM(IF(ISERROR(AD270:AT270),1))</f>
        <v>0</v>
      </c>
      <c r="AY270" s="16" t="str">
        <f t="shared" si="106"/>
        <v/>
      </c>
      <c r="AZ270" s="16"/>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row>
    <row r="271" spans="2:79" ht="45" customHeight="1" x14ac:dyDescent="0.25">
      <c r="B271" s="75"/>
      <c r="C271" s="75"/>
      <c r="D271" s="75"/>
      <c r="E271" s="75"/>
      <c r="F271" s="156"/>
      <c r="G271" s="156"/>
      <c r="H271" s="156"/>
      <c r="I271" s="156"/>
      <c r="J271" s="282" t="str">
        <f>IFERROR(VLOOKUP($E271&amp;$F271,units!$A:$D,4,0),"")</f>
        <v/>
      </c>
      <c r="K271" s="75"/>
      <c r="L271" s="156"/>
      <c r="M271" s="75"/>
      <c r="N271" s="161"/>
      <c r="O271" s="162" t="str">
        <f t="shared" si="92"/>
        <v/>
      </c>
      <c r="P271" s="75"/>
      <c r="Q271" s="75"/>
      <c r="R271" s="75"/>
      <c r="S271" s="153"/>
      <c r="T271" s="153"/>
      <c r="U271" s="240"/>
      <c r="X271" s="16" t="e">
        <f t="shared" si="107"/>
        <v>#N/A</v>
      </c>
      <c r="Y271" s="16">
        <f t="shared" ca="1" si="108"/>
        <v>0</v>
      </c>
      <c r="Z271" s="16" t="str">
        <f t="shared" si="93"/>
        <v/>
      </c>
      <c r="AA271" s="16" t="str">
        <f t="shared" si="109"/>
        <v/>
      </c>
      <c r="AB271" s="16">
        <f t="shared" si="94"/>
        <v>0</v>
      </c>
      <c r="AC271" s="16">
        <f t="shared" si="110"/>
        <v>0</v>
      </c>
      <c r="AD271" s="16">
        <f t="shared" si="111"/>
        <v>1</v>
      </c>
      <c r="AE271" s="16">
        <f t="shared" si="95"/>
        <v>1</v>
      </c>
      <c r="AF271" s="16">
        <f t="shared" si="96"/>
        <v>1</v>
      </c>
      <c r="AG271" s="16">
        <f t="shared" si="112"/>
        <v>1</v>
      </c>
      <c r="AH271" s="16">
        <f t="shared" si="97"/>
        <v>1</v>
      </c>
      <c r="AI271" s="16">
        <f t="shared" si="113"/>
        <v>1</v>
      </c>
      <c r="AJ271" s="16">
        <f t="shared" si="114"/>
        <v>1</v>
      </c>
      <c r="AK271" s="16">
        <f t="shared" si="115"/>
        <v>1</v>
      </c>
      <c r="AL271" s="16">
        <f t="shared" si="98"/>
        <v>1</v>
      </c>
      <c r="AM271" s="16">
        <f t="shared" si="99"/>
        <v>1</v>
      </c>
      <c r="AN271" s="16">
        <f t="shared" si="100"/>
        <v>1</v>
      </c>
      <c r="AO271" s="16">
        <f t="shared" si="101"/>
        <v>1</v>
      </c>
      <c r="AP271" s="16">
        <f t="shared" si="102"/>
        <v>1</v>
      </c>
      <c r="AQ271" s="16">
        <f t="shared" si="103"/>
        <v>1</v>
      </c>
      <c r="AR271" s="16">
        <f t="shared" si="104"/>
        <v>1</v>
      </c>
      <c r="AS271" s="16">
        <f t="shared" si="105"/>
        <v>1</v>
      </c>
      <c r="AT271" s="16">
        <f t="shared" si="116"/>
        <v>1</v>
      </c>
      <c r="AU271" s="16">
        <f t="shared" si="117"/>
        <v>1</v>
      </c>
      <c r="AV271" s="16">
        <f t="shared" si="118"/>
        <v>1</v>
      </c>
      <c r="AW271" s="16"/>
      <c r="AX271" s="16">
        <f t="array" ref="AX271">SUM(IF(ISERROR(AD271:AT271),1))</f>
        <v>0</v>
      </c>
      <c r="AY271" s="16" t="str">
        <f t="shared" si="106"/>
        <v/>
      </c>
      <c r="AZ271" s="16"/>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row>
    <row r="272" spans="2:79" ht="45" customHeight="1" x14ac:dyDescent="0.25">
      <c r="B272" s="75"/>
      <c r="C272" s="75"/>
      <c r="D272" s="75"/>
      <c r="E272" s="75"/>
      <c r="F272" s="156"/>
      <c r="G272" s="156"/>
      <c r="H272" s="156"/>
      <c r="I272" s="156"/>
      <c r="J272" s="282" t="str">
        <f>IFERROR(VLOOKUP($E272&amp;$F272,units!$A:$D,4,0),"")</f>
        <v/>
      </c>
      <c r="K272" s="75"/>
      <c r="L272" s="156"/>
      <c r="M272" s="75"/>
      <c r="N272" s="161"/>
      <c r="O272" s="162" t="str">
        <f t="shared" si="92"/>
        <v/>
      </c>
      <c r="P272" s="75"/>
      <c r="Q272" s="75"/>
      <c r="R272" s="75"/>
      <c r="S272" s="153"/>
      <c r="T272" s="153"/>
      <c r="U272" s="240"/>
      <c r="X272" s="16" t="e">
        <f t="shared" si="107"/>
        <v>#N/A</v>
      </c>
      <c r="Y272" s="16">
        <f t="shared" ca="1" si="108"/>
        <v>0</v>
      </c>
      <c r="Z272" s="16" t="str">
        <f t="shared" si="93"/>
        <v/>
      </c>
      <c r="AA272" s="16" t="str">
        <f t="shared" si="109"/>
        <v/>
      </c>
      <c r="AB272" s="16">
        <f t="shared" si="94"/>
        <v>0</v>
      </c>
      <c r="AC272" s="16">
        <f t="shared" si="110"/>
        <v>0</v>
      </c>
      <c r="AD272" s="16">
        <f t="shared" si="111"/>
        <v>1</v>
      </c>
      <c r="AE272" s="16">
        <f t="shared" si="95"/>
        <v>1</v>
      </c>
      <c r="AF272" s="16">
        <f t="shared" si="96"/>
        <v>1</v>
      </c>
      <c r="AG272" s="16">
        <f t="shared" si="112"/>
        <v>1</v>
      </c>
      <c r="AH272" s="16">
        <f t="shared" si="97"/>
        <v>1</v>
      </c>
      <c r="AI272" s="16">
        <f t="shared" si="113"/>
        <v>1</v>
      </c>
      <c r="AJ272" s="16">
        <f t="shared" si="114"/>
        <v>1</v>
      </c>
      <c r="AK272" s="16">
        <f t="shared" si="115"/>
        <v>1</v>
      </c>
      <c r="AL272" s="16">
        <f t="shared" si="98"/>
        <v>1</v>
      </c>
      <c r="AM272" s="16">
        <f t="shared" si="99"/>
        <v>1</v>
      </c>
      <c r="AN272" s="16">
        <f t="shared" si="100"/>
        <v>1</v>
      </c>
      <c r="AO272" s="16">
        <f t="shared" si="101"/>
        <v>1</v>
      </c>
      <c r="AP272" s="16">
        <f t="shared" si="102"/>
        <v>1</v>
      </c>
      <c r="AQ272" s="16">
        <f t="shared" si="103"/>
        <v>1</v>
      </c>
      <c r="AR272" s="16">
        <f t="shared" si="104"/>
        <v>1</v>
      </c>
      <c r="AS272" s="16">
        <f t="shared" si="105"/>
        <v>1</v>
      </c>
      <c r="AT272" s="16">
        <f t="shared" si="116"/>
        <v>1</v>
      </c>
      <c r="AU272" s="16">
        <f t="shared" si="117"/>
        <v>1</v>
      </c>
      <c r="AV272" s="16">
        <f t="shared" si="118"/>
        <v>1</v>
      </c>
      <c r="AW272" s="16"/>
      <c r="AX272" s="16">
        <f t="array" ref="AX272">SUM(IF(ISERROR(AD272:AT272),1))</f>
        <v>0</v>
      </c>
      <c r="AY272" s="16" t="str">
        <f t="shared" si="106"/>
        <v/>
      </c>
      <c r="AZ272" s="16"/>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row>
    <row r="273" spans="2:79" ht="45" customHeight="1" x14ac:dyDescent="0.25">
      <c r="B273" s="75"/>
      <c r="C273" s="75"/>
      <c r="D273" s="75"/>
      <c r="E273" s="75"/>
      <c r="F273" s="156"/>
      <c r="G273" s="156"/>
      <c r="H273" s="156"/>
      <c r="I273" s="156"/>
      <c r="J273" s="282" t="str">
        <f>IFERROR(VLOOKUP($E273&amp;$F273,units!$A:$D,4,0),"")</f>
        <v/>
      </c>
      <c r="K273" s="75"/>
      <c r="L273" s="156"/>
      <c r="M273" s="75"/>
      <c r="N273" s="161"/>
      <c r="O273" s="162" t="str">
        <f t="shared" si="92"/>
        <v/>
      </c>
      <c r="P273" s="75"/>
      <c r="Q273" s="75"/>
      <c r="R273" s="75"/>
      <c r="S273" s="153"/>
      <c r="T273" s="153"/>
      <c r="U273" s="240"/>
      <c r="X273" s="16" t="e">
        <f t="shared" si="107"/>
        <v>#N/A</v>
      </c>
      <c r="Y273" s="16">
        <f t="shared" ca="1" si="108"/>
        <v>0</v>
      </c>
      <c r="Z273" s="16" t="str">
        <f t="shared" si="93"/>
        <v/>
      </c>
      <c r="AA273" s="16" t="str">
        <f t="shared" si="109"/>
        <v/>
      </c>
      <c r="AB273" s="16">
        <f t="shared" si="94"/>
        <v>0</v>
      </c>
      <c r="AC273" s="16">
        <f t="shared" si="110"/>
        <v>0</v>
      </c>
      <c r="AD273" s="16">
        <f t="shared" si="111"/>
        <v>1</v>
      </c>
      <c r="AE273" s="16">
        <f t="shared" si="95"/>
        <v>1</v>
      </c>
      <c r="AF273" s="16">
        <f t="shared" si="96"/>
        <v>1</v>
      </c>
      <c r="AG273" s="16">
        <f t="shared" si="112"/>
        <v>1</v>
      </c>
      <c r="AH273" s="16">
        <f t="shared" si="97"/>
        <v>1</v>
      </c>
      <c r="AI273" s="16">
        <f t="shared" si="113"/>
        <v>1</v>
      </c>
      <c r="AJ273" s="16">
        <f t="shared" si="114"/>
        <v>1</v>
      </c>
      <c r="AK273" s="16">
        <f t="shared" si="115"/>
        <v>1</v>
      </c>
      <c r="AL273" s="16">
        <f t="shared" si="98"/>
        <v>1</v>
      </c>
      <c r="AM273" s="16">
        <f t="shared" si="99"/>
        <v>1</v>
      </c>
      <c r="AN273" s="16">
        <f t="shared" si="100"/>
        <v>1</v>
      </c>
      <c r="AO273" s="16">
        <f t="shared" si="101"/>
        <v>1</v>
      </c>
      <c r="AP273" s="16">
        <f t="shared" si="102"/>
        <v>1</v>
      </c>
      <c r="AQ273" s="16">
        <f t="shared" si="103"/>
        <v>1</v>
      </c>
      <c r="AR273" s="16">
        <f t="shared" si="104"/>
        <v>1</v>
      </c>
      <c r="AS273" s="16">
        <f t="shared" si="105"/>
        <v>1</v>
      </c>
      <c r="AT273" s="16">
        <f t="shared" si="116"/>
        <v>1</v>
      </c>
      <c r="AU273" s="16">
        <f t="shared" si="117"/>
        <v>1</v>
      </c>
      <c r="AV273" s="16">
        <f t="shared" si="118"/>
        <v>1</v>
      </c>
      <c r="AW273" s="16"/>
      <c r="AX273" s="16">
        <f t="array" ref="AX273">SUM(IF(ISERROR(AD273:AT273),1))</f>
        <v>0</v>
      </c>
      <c r="AY273" s="16" t="str">
        <f t="shared" si="106"/>
        <v/>
      </c>
      <c r="AZ273" s="16"/>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row>
    <row r="274" spans="2:79" ht="45" customHeight="1" x14ac:dyDescent="0.25">
      <c r="B274" s="75"/>
      <c r="C274" s="75"/>
      <c r="D274" s="75"/>
      <c r="E274" s="75"/>
      <c r="F274" s="156"/>
      <c r="G274" s="156"/>
      <c r="H274" s="156"/>
      <c r="I274" s="156"/>
      <c r="J274" s="282" t="str">
        <f>IFERROR(VLOOKUP($E274&amp;$F274,units!$A:$D,4,0),"")</f>
        <v/>
      </c>
      <c r="K274" s="75"/>
      <c r="L274" s="156"/>
      <c r="M274" s="75"/>
      <c r="N274" s="161"/>
      <c r="O274" s="162" t="str">
        <f t="shared" si="92"/>
        <v/>
      </c>
      <c r="P274" s="75"/>
      <c r="Q274" s="75"/>
      <c r="R274" s="75"/>
      <c r="S274" s="153"/>
      <c r="T274" s="153"/>
      <c r="U274" s="240"/>
      <c r="X274" s="16" t="e">
        <f t="shared" si="107"/>
        <v>#N/A</v>
      </c>
      <c r="Y274" s="16">
        <f t="shared" ca="1" si="108"/>
        <v>0</v>
      </c>
      <c r="Z274" s="16" t="str">
        <f t="shared" si="93"/>
        <v/>
      </c>
      <c r="AA274" s="16" t="str">
        <f t="shared" si="109"/>
        <v/>
      </c>
      <c r="AB274" s="16">
        <f t="shared" si="94"/>
        <v>0</v>
      </c>
      <c r="AC274" s="16">
        <f t="shared" si="110"/>
        <v>0</v>
      </c>
      <c r="AD274" s="16">
        <f t="shared" si="111"/>
        <v>1</v>
      </c>
      <c r="AE274" s="16">
        <f t="shared" si="95"/>
        <v>1</v>
      </c>
      <c r="AF274" s="16">
        <f t="shared" si="96"/>
        <v>1</v>
      </c>
      <c r="AG274" s="16">
        <f t="shared" si="112"/>
        <v>1</v>
      </c>
      <c r="AH274" s="16">
        <f t="shared" si="97"/>
        <v>1</v>
      </c>
      <c r="AI274" s="16">
        <f t="shared" si="113"/>
        <v>1</v>
      </c>
      <c r="AJ274" s="16">
        <f t="shared" si="114"/>
        <v>1</v>
      </c>
      <c r="AK274" s="16">
        <f t="shared" si="115"/>
        <v>1</v>
      </c>
      <c r="AL274" s="16">
        <f t="shared" si="98"/>
        <v>1</v>
      </c>
      <c r="AM274" s="16">
        <f t="shared" si="99"/>
        <v>1</v>
      </c>
      <c r="AN274" s="16">
        <f t="shared" si="100"/>
        <v>1</v>
      </c>
      <c r="AO274" s="16">
        <f t="shared" si="101"/>
        <v>1</v>
      </c>
      <c r="AP274" s="16">
        <f t="shared" si="102"/>
        <v>1</v>
      </c>
      <c r="AQ274" s="16">
        <f t="shared" si="103"/>
        <v>1</v>
      </c>
      <c r="AR274" s="16">
        <f t="shared" si="104"/>
        <v>1</v>
      </c>
      <c r="AS274" s="16">
        <f t="shared" si="105"/>
        <v>1</v>
      </c>
      <c r="AT274" s="16">
        <f t="shared" si="116"/>
        <v>1</v>
      </c>
      <c r="AU274" s="16">
        <f t="shared" si="117"/>
        <v>1</v>
      </c>
      <c r="AV274" s="16">
        <f t="shared" si="118"/>
        <v>1</v>
      </c>
      <c r="AW274" s="16"/>
      <c r="AX274" s="16">
        <f t="array" ref="AX274">SUM(IF(ISERROR(AD274:AT274),1))</f>
        <v>0</v>
      </c>
      <c r="AY274" s="16" t="str">
        <f t="shared" si="106"/>
        <v/>
      </c>
      <c r="AZ274" s="16"/>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row>
    <row r="275" spans="2:79" ht="45" customHeight="1" x14ac:dyDescent="0.25">
      <c r="B275" s="75"/>
      <c r="C275" s="75"/>
      <c r="D275" s="75"/>
      <c r="E275" s="75"/>
      <c r="F275" s="156"/>
      <c r="G275" s="156"/>
      <c r="H275" s="156"/>
      <c r="I275" s="156"/>
      <c r="J275" s="282" t="str">
        <f>IFERROR(VLOOKUP($E275&amp;$F275,units!$A:$D,4,0),"")</f>
        <v/>
      </c>
      <c r="K275" s="75"/>
      <c r="L275" s="156"/>
      <c r="M275" s="75"/>
      <c r="N275" s="161"/>
      <c r="O275" s="162" t="str">
        <f t="shared" si="92"/>
        <v/>
      </c>
      <c r="P275" s="75"/>
      <c r="Q275" s="75"/>
      <c r="R275" s="75"/>
      <c r="S275" s="153"/>
      <c r="T275" s="153"/>
      <c r="U275" s="240"/>
      <c r="X275" s="16" t="e">
        <f t="shared" si="107"/>
        <v>#N/A</v>
      </c>
      <c r="Y275" s="16">
        <f t="shared" ca="1" si="108"/>
        <v>0</v>
      </c>
      <c r="Z275" s="16" t="str">
        <f t="shared" si="93"/>
        <v/>
      </c>
      <c r="AA275" s="16" t="str">
        <f t="shared" si="109"/>
        <v/>
      </c>
      <c r="AB275" s="16">
        <f t="shared" si="94"/>
        <v>0</v>
      </c>
      <c r="AC275" s="16">
        <f t="shared" si="110"/>
        <v>0</v>
      </c>
      <c r="AD275" s="16">
        <f t="shared" si="111"/>
        <v>1</v>
      </c>
      <c r="AE275" s="16">
        <f t="shared" si="95"/>
        <v>1</v>
      </c>
      <c r="AF275" s="16">
        <f t="shared" si="96"/>
        <v>1</v>
      </c>
      <c r="AG275" s="16">
        <f t="shared" si="112"/>
        <v>1</v>
      </c>
      <c r="AH275" s="16">
        <f t="shared" si="97"/>
        <v>1</v>
      </c>
      <c r="AI275" s="16">
        <f t="shared" si="113"/>
        <v>1</v>
      </c>
      <c r="AJ275" s="16">
        <f t="shared" si="114"/>
        <v>1</v>
      </c>
      <c r="AK275" s="16">
        <f t="shared" si="115"/>
        <v>1</v>
      </c>
      <c r="AL275" s="16">
        <f t="shared" si="98"/>
        <v>1</v>
      </c>
      <c r="AM275" s="16">
        <f t="shared" si="99"/>
        <v>1</v>
      </c>
      <c r="AN275" s="16">
        <f t="shared" si="100"/>
        <v>1</v>
      </c>
      <c r="AO275" s="16">
        <f t="shared" si="101"/>
        <v>1</v>
      </c>
      <c r="AP275" s="16">
        <f t="shared" si="102"/>
        <v>1</v>
      </c>
      <c r="AQ275" s="16">
        <f t="shared" si="103"/>
        <v>1</v>
      </c>
      <c r="AR275" s="16">
        <f t="shared" si="104"/>
        <v>1</v>
      </c>
      <c r="AS275" s="16">
        <f t="shared" si="105"/>
        <v>1</v>
      </c>
      <c r="AT275" s="16">
        <f t="shared" si="116"/>
        <v>1</v>
      </c>
      <c r="AU275" s="16">
        <f t="shared" si="117"/>
        <v>1</v>
      </c>
      <c r="AV275" s="16">
        <f t="shared" si="118"/>
        <v>1</v>
      </c>
      <c r="AW275" s="16"/>
      <c r="AX275" s="16">
        <f t="array" ref="AX275">SUM(IF(ISERROR(AD275:AT275),1))</f>
        <v>0</v>
      </c>
      <c r="AY275" s="16" t="str">
        <f t="shared" si="106"/>
        <v/>
      </c>
      <c r="AZ275" s="16"/>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row>
    <row r="276" spans="2:79" ht="45" customHeight="1" x14ac:dyDescent="0.25">
      <c r="B276" s="75"/>
      <c r="C276" s="75"/>
      <c r="D276" s="75"/>
      <c r="E276" s="75"/>
      <c r="F276" s="156"/>
      <c r="G276" s="156"/>
      <c r="H276" s="156"/>
      <c r="I276" s="156"/>
      <c r="J276" s="282" t="str">
        <f>IFERROR(VLOOKUP($E276&amp;$F276,units!$A:$D,4,0),"")</f>
        <v/>
      </c>
      <c r="K276" s="75"/>
      <c r="L276" s="156"/>
      <c r="M276" s="75"/>
      <c r="N276" s="161"/>
      <c r="O276" s="162" t="str">
        <f t="shared" si="92"/>
        <v/>
      </c>
      <c r="P276" s="75"/>
      <c r="Q276" s="75"/>
      <c r="R276" s="75"/>
      <c r="S276" s="153"/>
      <c r="T276" s="153"/>
      <c r="U276" s="240"/>
      <c r="X276" s="16" t="e">
        <f t="shared" si="107"/>
        <v>#N/A</v>
      </c>
      <c r="Y276" s="16">
        <f t="shared" ca="1" si="108"/>
        <v>0</v>
      </c>
      <c r="Z276" s="16" t="str">
        <f t="shared" si="93"/>
        <v/>
      </c>
      <c r="AA276" s="16" t="str">
        <f t="shared" si="109"/>
        <v/>
      </c>
      <c r="AB276" s="16">
        <f t="shared" si="94"/>
        <v>0</v>
      </c>
      <c r="AC276" s="16">
        <f t="shared" si="110"/>
        <v>0</v>
      </c>
      <c r="AD276" s="16">
        <f t="shared" si="111"/>
        <v>1</v>
      </c>
      <c r="AE276" s="16">
        <f t="shared" si="95"/>
        <v>1</v>
      </c>
      <c r="AF276" s="16">
        <f t="shared" si="96"/>
        <v>1</v>
      </c>
      <c r="AG276" s="16">
        <f t="shared" si="112"/>
        <v>1</v>
      </c>
      <c r="AH276" s="16">
        <f t="shared" si="97"/>
        <v>1</v>
      </c>
      <c r="AI276" s="16">
        <f t="shared" si="113"/>
        <v>1</v>
      </c>
      <c r="AJ276" s="16">
        <f t="shared" si="114"/>
        <v>1</v>
      </c>
      <c r="AK276" s="16">
        <f t="shared" si="115"/>
        <v>1</v>
      </c>
      <c r="AL276" s="16">
        <f t="shared" si="98"/>
        <v>1</v>
      </c>
      <c r="AM276" s="16">
        <f t="shared" si="99"/>
        <v>1</v>
      </c>
      <c r="AN276" s="16">
        <f t="shared" si="100"/>
        <v>1</v>
      </c>
      <c r="AO276" s="16">
        <f t="shared" si="101"/>
        <v>1</v>
      </c>
      <c r="AP276" s="16">
        <f t="shared" si="102"/>
        <v>1</v>
      </c>
      <c r="AQ276" s="16">
        <f t="shared" si="103"/>
        <v>1</v>
      </c>
      <c r="AR276" s="16">
        <f t="shared" si="104"/>
        <v>1</v>
      </c>
      <c r="AS276" s="16">
        <f t="shared" si="105"/>
        <v>1</v>
      </c>
      <c r="AT276" s="16">
        <f t="shared" si="116"/>
        <v>1</v>
      </c>
      <c r="AU276" s="16">
        <f t="shared" si="117"/>
        <v>1</v>
      </c>
      <c r="AV276" s="16">
        <f t="shared" si="118"/>
        <v>1</v>
      </c>
      <c r="AW276" s="16"/>
      <c r="AX276" s="16">
        <f t="array" ref="AX276">SUM(IF(ISERROR(AD276:AT276),1))</f>
        <v>0</v>
      </c>
      <c r="AY276" s="16" t="str">
        <f t="shared" si="106"/>
        <v/>
      </c>
      <c r="AZ276" s="16"/>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row>
    <row r="277" spans="2:79" ht="45" customHeight="1" x14ac:dyDescent="0.25">
      <c r="B277" s="75"/>
      <c r="C277" s="75"/>
      <c r="D277" s="75"/>
      <c r="E277" s="75"/>
      <c r="F277" s="156"/>
      <c r="G277" s="156"/>
      <c r="H277" s="156"/>
      <c r="I277" s="156"/>
      <c r="J277" s="282" t="str">
        <f>IFERROR(VLOOKUP($E277&amp;$F277,units!$A:$D,4,0),"")</f>
        <v/>
      </c>
      <c r="K277" s="75"/>
      <c r="L277" s="156"/>
      <c r="M277" s="75"/>
      <c r="N277" s="161"/>
      <c r="O277" s="162" t="str">
        <f t="shared" si="92"/>
        <v/>
      </c>
      <c r="P277" s="75"/>
      <c r="Q277" s="75"/>
      <c r="R277" s="75"/>
      <c r="S277" s="153"/>
      <c r="T277" s="153"/>
      <c r="U277" s="240"/>
      <c r="X277" s="16" t="e">
        <f t="shared" si="107"/>
        <v>#N/A</v>
      </c>
      <c r="Y277" s="16">
        <f t="shared" ca="1" si="108"/>
        <v>0</v>
      </c>
      <c r="Z277" s="16" t="str">
        <f t="shared" si="93"/>
        <v/>
      </c>
      <c r="AA277" s="16" t="str">
        <f t="shared" si="109"/>
        <v/>
      </c>
      <c r="AB277" s="16">
        <f t="shared" si="94"/>
        <v>0</v>
      </c>
      <c r="AC277" s="16">
        <f t="shared" si="110"/>
        <v>0</v>
      </c>
      <c r="AD277" s="16">
        <f t="shared" si="111"/>
        <v>1</v>
      </c>
      <c r="AE277" s="16">
        <f t="shared" si="95"/>
        <v>1</v>
      </c>
      <c r="AF277" s="16">
        <f t="shared" si="96"/>
        <v>1</v>
      </c>
      <c r="AG277" s="16">
        <f t="shared" si="112"/>
        <v>1</v>
      </c>
      <c r="AH277" s="16">
        <f t="shared" si="97"/>
        <v>1</v>
      </c>
      <c r="AI277" s="16">
        <f t="shared" si="113"/>
        <v>1</v>
      </c>
      <c r="AJ277" s="16">
        <f t="shared" si="114"/>
        <v>1</v>
      </c>
      <c r="AK277" s="16">
        <f t="shared" si="115"/>
        <v>1</v>
      </c>
      <c r="AL277" s="16">
        <f t="shared" si="98"/>
        <v>1</v>
      </c>
      <c r="AM277" s="16">
        <f t="shared" si="99"/>
        <v>1</v>
      </c>
      <c r="AN277" s="16">
        <f t="shared" si="100"/>
        <v>1</v>
      </c>
      <c r="AO277" s="16">
        <f t="shared" si="101"/>
        <v>1</v>
      </c>
      <c r="AP277" s="16">
        <f t="shared" si="102"/>
        <v>1</v>
      </c>
      <c r="AQ277" s="16">
        <f t="shared" si="103"/>
        <v>1</v>
      </c>
      <c r="AR277" s="16">
        <f t="shared" si="104"/>
        <v>1</v>
      </c>
      <c r="AS277" s="16">
        <f t="shared" si="105"/>
        <v>1</v>
      </c>
      <c r="AT277" s="16">
        <f t="shared" si="116"/>
        <v>1</v>
      </c>
      <c r="AU277" s="16">
        <f t="shared" si="117"/>
        <v>1</v>
      </c>
      <c r="AV277" s="16">
        <f t="shared" si="118"/>
        <v>1</v>
      </c>
      <c r="AW277" s="16"/>
      <c r="AX277" s="16">
        <f t="array" ref="AX277">SUM(IF(ISERROR(AD277:AT277),1))</f>
        <v>0</v>
      </c>
      <c r="AY277" s="16" t="str">
        <f t="shared" si="106"/>
        <v/>
      </c>
      <c r="AZ277" s="16"/>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row>
    <row r="278" spans="2:79" ht="45" customHeight="1" x14ac:dyDescent="0.25">
      <c r="B278" s="75"/>
      <c r="C278" s="75"/>
      <c r="D278" s="75"/>
      <c r="E278" s="75"/>
      <c r="F278" s="156"/>
      <c r="G278" s="156"/>
      <c r="H278" s="156"/>
      <c r="I278" s="156"/>
      <c r="J278" s="282" t="str">
        <f>IFERROR(VLOOKUP($E278&amp;$F278,units!$A:$D,4,0),"")</f>
        <v/>
      </c>
      <c r="K278" s="75"/>
      <c r="L278" s="156"/>
      <c r="M278" s="75"/>
      <c r="N278" s="161"/>
      <c r="O278" s="162" t="str">
        <f t="shared" si="92"/>
        <v/>
      </c>
      <c r="P278" s="75"/>
      <c r="Q278" s="75"/>
      <c r="R278" s="75"/>
      <c r="S278" s="153"/>
      <c r="T278" s="153"/>
      <c r="U278" s="240"/>
      <c r="X278" s="16" t="e">
        <f t="shared" si="107"/>
        <v>#N/A</v>
      </c>
      <c r="Y278" s="16">
        <f t="shared" ca="1" si="108"/>
        <v>0</v>
      </c>
      <c r="Z278" s="16" t="str">
        <f t="shared" si="93"/>
        <v/>
      </c>
      <c r="AA278" s="16" t="str">
        <f t="shared" si="109"/>
        <v/>
      </c>
      <c r="AB278" s="16">
        <f t="shared" si="94"/>
        <v>0</v>
      </c>
      <c r="AC278" s="16">
        <f t="shared" si="110"/>
        <v>0</v>
      </c>
      <c r="AD278" s="16">
        <f t="shared" si="111"/>
        <v>1</v>
      </c>
      <c r="AE278" s="16">
        <f t="shared" si="95"/>
        <v>1</v>
      </c>
      <c r="AF278" s="16">
        <f t="shared" si="96"/>
        <v>1</v>
      </c>
      <c r="AG278" s="16">
        <f t="shared" si="112"/>
        <v>1</v>
      </c>
      <c r="AH278" s="16">
        <f t="shared" si="97"/>
        <v>1</v>
      </c>
      <c r="AI278" s="16">
        <f t="shared" si="113"/>
        <v>1</v>
      </c>
      <c r="AJ278" s="16">
        <f t="shared" si="114"/>
        <v>1</v>
      </c>
      <c r="AK278" s="16">
        <f t="shared" si="115"/>
        <v>1</v>
      </c>
      <c r="AL278" s="16">
        <f t="shared" si="98"/>
        <v>1</v>
      </c>
      <c r="AM278" s="16">
        <f t="shared" si="99"/>
        <v>1</v>
      </c>
      <c r="AN278" s="16">
        <f t="shared" si="100"/>
        <v>1</v>
      </c>
      <c r="AO278" s="16">
        <f t="shared" si="101"/>
        <v>1</v>
      </c>
      <c r="AP278" s="16">
        <f t="shared" si="102"/>
        <v>1</v>
      </c>
      <c r="AQ278" s="16">
        <f t="shared" si="103"/>
        <v>1</v>
      </c>
      <c r="AR278" s="16">
        <f t="shared" si="104"/>
        <v>1</v>
      </c>
      <c r="AS278" s="16">
        <f t="shared" si="105"/>
        <v>1</v>
      </c>
      <c r="AT278" s="16">
        <f t="shared" si="116"/>
        <v>1</v>
      </c>
      <c r="AU278" s="16">
        <f t="shared" si="117"/>
        <v>1</v>
      </c>
      <c r="AV278" s="16">
        <f t="shared" si="118"/>
        <v>1</v>
      </c>
      <c r="AW278" s="16"/>
      <c r="AX278" s="16">
        <f t="array" ref="AX278">SUM(IF(ISERROR(AD278:AT278),1))</f>
        <v>0</v>
      </c>
      <c r="AY278" s="16" t="str">
        <f t="shared" si="106"/>
        <v/>
      </c>
      <c r="AZ278" s="16"/>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row>
    <row r="279" spans="2:79" ht="45" customHeight="1" x14ac:dyDescent="0.25">
      <c r="B279" s="75"/>
      <c r="C279" s="75"/>
      <c r="D279" s="75"/>
      <c r="E279" s="75"/>
      <c r="F279" s="156"/>
      <c r="G279" s="156"/>
      <c r="H279" s="156"/>
      <c r="I279" s="156"/>
      <c r="J279" s="282" t="str">
        <f>IFERROR(VLOOKUP($E279&amp;$F279,units!$A:$D,4,0),"")</f>
        <v/>
      </c>
      <c r="K279" s="75"/>
      <c r="L279" s="156"/>
      <c r="M279" s="75"/>
      <c r="N279" s="161"/>
      <c r="O279" s="162" t="str">
        <f t="shared" si="92"/>
        <v/>
      </c>
      <c r="P279" s="75"/>
      <c r="Q279" s="75"/>
      <c r="R279" s="75"/>
      <c r="S279" s="153"/>
      <c r="T279" s="153"/>
      <c r="U279" s="240"/>
      <c r="X279" s="16" t="e">
        <f t="shared" si="107"/>
        <v>#N/A</v>
      </c>
      <c r="Y279" s="16">
        <f t="shared" ca="1" si="108"/>
        <v>0</v>
      </c>
      <c r="Z279" s="16" t="str">
        <f t="shared" si="93"/>
        <v/>
      </c>
      <c r="AA279" s="16" t="str">
        <f t="shared" si="109"/>
        <v/>
      </c>
      <c r="AB279" s="16">
        <f t="shared" si="94"/>
        <v>0</v>
      </c>
      <c r="AC279" s="16">
        <f t="shared" si="110"/>
        <v>0</v>
      </c>
      <c r="AD279" s="16">
        <f t="shared" si="111"/>
        <v>1</v>
      </c>
      <c r="AE279" s="16">
        <f t="shared" si="95"/>
        <v>1</v>
      </c>
      <c r="AF279" s="16">
        <f t="shared" si="96"/>
        <v>1</v>
      </c>
      <c r="AG279" s="16">
        <f t="shared" si="112"/>
        <v>1</v>
      </c>
      <c r="AH279" s="16">
        <f t="shared" si="97"/>
        <v>1</v>
      </c>
      <c r="AI279" s="16">
        <f t="shared" si="113"/>
        <v>1</v>
      </c>
      <c r="AJ279" s="16">
        <f t="shared" si="114"/>
        <v>1</v>
      </c>
      <c r="AK279" s="16">
        <f t="shared" si="115"/>
        <v>1</v>
      </c>
      <c r="AL279" s="16">
        <f t="shared" si="98"/>
        <v>1</v>
      </c>
      <c r="AM279" s="16">
        <f t="shared" si="99"/>
        <v>1</v>
      </c>
      <c r="AN279" s="16">
        <f t="shared" si="100"/>
        <v>1</v>
      </c>
      <c r="AO279" s="16">
        <f t="shared" si="101"/>
        <v>1</v>
      </c>
      <c r="AP279" s="16">
        <f t="shared" si="102"/>
        <v>1</v>
      </c>
      <c r="AQ279" s="16">
        <f t="shared" si="103"/>
        <v>1</v>
      </c>
      <c r="AR279" s="16">
        <f t="shared" si="104"/>
        <v>1</v>
      </c>
      <c r="AS279" s="16">
        <f t="shared" si="105"/>
        <v>1</v>
      </c>
      <c r="AT279" s="16">
        <f t="shared" si="116"/>
        <v>1</v>
      </c>
      <c r="AU279" s="16">
        <f t="shared" si="117"/>
        <v>1</v>
      </c>
      <c r="AV279" s="16">
        <f t="shared" si="118"/>
        <v>1</v>
      </c>
      <c r="AW279" s="16"/>
      <c r="AX279" s="16">
        <f t="array" ref="AX279">SUM(IF(ISERROR(AD279:AT279),1))</f>
        <v>0</v>
      </c>
      <c r="AY279" s="16" t="str">
        <f t="shared" si="106"/>
        <v/>
      </c>
      <c r="AZ279" s="16"/>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row>
    <row r="280" spans="2:79" ht="45" customHeight="1" x14ac:dyDescent="0.25">
      <c r="B280" s="75"/>
      <c r="C280" s="75"/>
      <c r="D280" s="75"/>
      <c r="E280" s="75"/>
      <c r="F280" s="156"/>
      <c r="G280" s="156"/>
      <c r="H280" s="156"/>
      <c r="I280" s="156"/>
      <c r="J280" s="282" t="str">
        <f>IFERROR(VLOOKUP($E280&amp;$F280,units!$A:$D,4,0),"")</f>
        <v/>
      </c>
      <c r="K280" s="75"/>
      <c r="L280" s="156"/>
      <c r="M280" s="75"/>
      <c r="N280" s="161"/>
      <c r="O280" s="162" t="str">
        <f t="shared" si="92"/>
        <v/>
      </c>
      <c r="P280" s="75"/>
      <c r="Q280" s="75"/>
      <c r="R280" s="75"/>
      <c r="S280" s="153"/>
      <c r="T280" s="153"/>
      <c r="U280" s="240"/>
      <c r="X280" s="16" t="e">
        <f t="shared" si="107"/>
        <v>#N/A</v>
      </c>
      <c r="Y280" s="16">
        <f t="shared" ca="1" si="108"/>
        <v>0</v>
      </c>
      <c r="Z280" s="16" t="str">
        <f t="shared" si="93"/>
        <v/>
      </c>
      <c r="AA280" s="16" t="str">
        <f t="shared" si="109"/>
        <v/>
      </c>
      <c r="AB280" s="16">
        <f t="shared" si="94"/>
        <v>0</v>
      </c>
      <c r="AC280" s="16">
        <f t="shared" si="110"/>
        <v>0</v>
      </c>
      <c r="AD280" s="16">
        <f t="shared" si="111"/>
        <v>1</v>
      </c>
      <c r="AE280" s="16">
        <f t="shared" si="95"/>
        <v>1</v>
      </c>
      <c r="AF280" s="16">
        <f t="shared" si="96"/>
        <v>1</v>
      </c>
      <c r="AG280" s="16">
        <f t="shared" si="112"/>
        <v>1</v>
      </c>
      <c r="AH280" s="16">
        <f t="shared" si="97"/>
        <v>1</v>
      </c>
      <c r="AI280" s="16">
        <f t="shared" si="113"/>
        <v>1</v>
      </c>
      <c r="AJ280" s="16">
        <f t="shared" si="114"/>
        <v>1</v>
      </c>
      <c r="AK280" s="16">
        <f t="shared" si="115"/>
        <v>1</v>
      </c>
      <c r="AL280" s="16">
        <f t="shared" si="98"/>
        <v>1</v>
      </c>
      <c r="AM280" s="16">
        <f t="shared" si="99"/>
        <v>1</v>
      </c>
      <c r="AN280" s="16">
        <f t="shared" si="100"/>
        <v>1</v>
      </c>
      <c r="AO280" s="16">
        <f t="shared" si="101"/>
        <v>1</v>
      </c>
      <c r="AP280" s="16">
        <f t="shared" si="102"/>
        <v>1</v>
      </c>
      <c r="AQ280" s="16">
        <f t="shared" si="103"/>
        <v>1</v>
      </c>
      <c r="AR280" s="16">
        <f t="shared" si="104"/>
        <v>1</v>
      </c>
      <c r="AS280" s="16">
        <f t="shared" si="105"/>
        <v>1</v>
      </c>
      <c r="AT280" s="16">
        <f t="shared" si="116"/>
        <v>1</v>
      </c>
      <c r="AU280" s="16">
        <f t="shared" si="117"/>
        <v>1</v>
      </c>
      <c r="AV280" s="16">
        <f t="shared" si="118"/>
        <v>1</v>
      </c>
      <c r="AW280" s="16"/>
      <c r="AX280" s="16">
        <f t="array" ref="AX280">SUM(IF(ISERROR(AD280:AT280),1))</f>
        <v>0</v>
      </c>
      <c r="AY280" s="16" t="str">
        <f t="shared" si="106"/>
        <v/>
      </c>
      <c r="AZ280" s="16"/>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row>
    <row r="281" spans="2:79" ht="45" customHeight="1" x14ac:dyDescent="0.25">
      <c r="B281" s="75"/>
      <c r="C281" s="75"/>
      <c r="D281" s="75"/>
      <c r="E281" s="75"/>
      <c r="F281" s="156"/>
      <c r="G281" s="156"/>
      <c r="H281" s="156"/>
      <c r="I281" s="156"/>
      <c r="J281" s="282" t="str">
        <f>IFERROR(VLOOKUP($E281&amp;$F281,units!$A:$D,4,0),"")</f>
        <v/>
      </c>
      <c r="K281" s="75"/>
      <c r="L281" s="156"/>
      <c r="M281" s="75"/>
      <c r="N281" s="161"/>
      <c r="O281" s="162" t="str">
        <f t="shared" si="92"/>
        <v/>
      </c>
      <c r="P281" s="75"/>
      <c r="Q281" s="75"/>
      <c r="R281" s="75"/>
      <c r="S281" s="153"/>
      <c r="T281" s="153"/>
      <c r="U281" s="240"/>
      <c r="X281" s="16" t="e">
        <f t="shared" si="107"/>
        <v>#N/A</v>
      </c>
      <c r="Y281" s="16">
        <f t="shared" ca="1" si="108"/>
        <v>0</v>
      </c>
      <c r="Z281" s="16" t="str">
        <f t="shared" si="93"/>
        <v/>
      </c>
      <c r="AA281" s="16" t="str">
        <f t="shared" si="109"/>
        <v/>
      </c>
      <c r="AB281" s="16">
        <f t="shared" si="94"/>
        <v>0</v>
      </c>
      <c r="AC281" s="16">
        <f t="shared" si="110"/>
        <v>0</v>
      </c>
      <c r="AD281" s="16">
        <f t="shared" si="111"/>
        <v>1</v>
      </c>
      <c r="AE281" s="16">
        <f t="shared" si="95"/>
        <v>1</v>
      </c>
      <c r="AF281" s="16">
        <f t="shared" si="96"/>
        <v>1</v>
      </c>
      <c r="AG281" s="16">
        <f t="shared" si="112"/>
        <v>1</v>
      </c>
      <c r="AH281" s="16">
        <f t="shared" si="97"/>
        <v>1</v>
      </c>
      <c r="AI281" s="16">
        <f t="shared" si="113"/>
        <v>1</v>
      </c>
      <c r="AJ281" s="16">
        <f t="shared" si="114"/>
        <v>1</v>
      </c>
      <c r="AK281" s="16">
        <f t="shared" si="115"/>
        <v>1</v>
      </c>
      <c r="AL281" s="16">
        <f t="shared" si="98"/>
        <v>1</v>
      </c>
      <c r="AM281" s="16">
        <f t="shared" si="99"/>
        <v>1</v>
      </c>
      <c r="AN281" s="16">
        <f t="shared" si="100"/>
        <v>1</v>
      </c>
      <c r="AO281" s="16">
        <f t="shared" si="101"/>
        <v>1</v>
      </c>
      <c r="AP281" s="16">
        <f t="shared" si="102"/>
        <v>1</v>
      </c>
      <c r="AQ281" s="16">
        <f t="shared" si="103"/>
        <v>1</v>
      </c>
      <c r="AR281" s="16">
        <f t="shared" si="104"/>
        <v>1</v>
      </c>
      <c r="AS281" s="16">
        <f t="shared" si="105"/>
        <v>1</v>
      </c>
      <c r="AT281" s="16">
        <f t="shared" si="116"/>
        <v>1</v>
      </c>
      <c r="AU281" s="16">
        <f t="shared" si="117"/>
        <v>1</v>
      </c>
      <c r="AV281" s="16">
        <f t="shared" si="118"/>
        <v>1</v>
      </c>
      <c r="AW281" s="16"/>
      <c r="AX281" s="16">
        <f t="array" ref="AX281">SUM(IF(ISERROR(AD281:AT281),1))</f>
        <v>0</v>
      </c>
      <c r="AY281" s="16" t="str">
        <f t="shared" si="106"/>
        <v/>
      </c>
      <c r="AZ281" s="16"/>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row>
    <row r="282" spans="2:79" ht="45" customHeight="1" x14ac:dyDescent="0.25">
      <c r="B282" s="75"/>
      <c r="C282" s="75"/>
      <c r="D282" s="75"/>
      <c r="E282" s="75"/>
      <c r="F282" s="156"/>
      <c r="G282" s="156"/>
      <c r="H282" s="156"/>
      <c r="I282" s="156"/>
      <c r="J282" s="282" t="str">
        <f>IFERROR(VLOOKUP($E282&amp;$F282,units!$A:$D,4,0),"")</f>
        <v/>
      </c>
      <c r="K282" s="75"/>
      <c r="L282" s="156"/>
      <c r="M282" s="75"/>
      <c r="N282" s="161"/>
      <c r="O282" s="162" t="str">
        <f t="shared" si="92"/>
        <v/>
      </c>
      <c r="P282" s="75"/>
      <c r="Q282" s="75"/>
      <c r="R282" s="75"/>
      <c r="S282" s="153"/>
      <c r="T282" s="153"/>
      <c r="U282" s="240"/>
      <c r="X282" s="16" t="e">
        <f t="shared" si="107"/>
        <v>#N/A</v>
      </c>
      <c r="Y282" s="16">
        <f t="shared" ca="1" si="108"/>
        <v>0</v>
      </c>
      <c r="Z282" s="16" t="str">
        <f t="shared" si="93"/>
        <v/>
      </c>
      <c r="AA282" s="16" t="str">
        <f t="shared" si="109"/>
        <v/>
      </c>
      <c r="AB282" s="16">
        <f t="shared" si="94"/>
        <v>0</v>
      </c>
      <c r="AC282" s="16">
        <f t="shared" si="110"/>
        <v>0</v>
      </c>
      <c r="AD282" s="16">
        <f t="shared" si="111"/>
        <v>1</v>
      </c>
      <c r="AE282" s="16">
        <f t="shared" si="95"/>
        <v>1</v>
      </c>
      <c r="AF282" s="16">
        <f t="shared" si="96"/>
        <v>1</v>
      </c>
      <c r="AG282" s="16">
        <f t="shared" si="112"/>
        <v>1</v>
      </c>
      <c r="AH282" s="16">
        <f t="shared" si="97"/>
        <v>1</v>
      </c>
      <c r="AI282" s="16">
        <f t="shared" si="113"/>
        <v>1</v>
      </c>
      <c r="AJ282" s="16">
        <f t="shared" si="114"/>
        <v>1</v>
      </c>
      <c r="AK282" s="16">
        <f t="shared" si="115"/>
        <v>1</v>
      </c>
      <c r="AL282" s="16">
        <f t="shared" si="98"/>
        <v>1</v>
      </c>
      <c r="AM282" s="16">
        <f t="shared" si="99"/>
        <v>1</v>
      </c>
      <c r="AN282" s="16">
        <f t="shared" si="100"/>
        <v>1</v>
      </c>
      <c r="AO282" s="16">
        <f t="shared" si="101"/>
        <v>1</v>
      </c>
      <c r="AP282" s="16">
        <f t="shared" si="102"/>
        <v>1</v>
      </c>
      <c r="AQ282" s="16">
        <f t="shared" si="103"/>
        <v>1</v>
      </c>
      <c r="AR282" s="16">
        <f t="shared" si="104"/>
        <v>1</v>
      </c>
      <c r="AS282" s="16">
        <f t="shared" si="105"/>
        <v>1</v>
      </c>
      <c r="AT282" s="16">
        <f t="shared" si="116"/>
        <v>1</v>
      </c>
      <c r="AU282" s="16">
        <f t="shared" si="117"/>
        <v>1</v>
      </c>
      <c r="AV282" s="16">
        <f t="shared" si="118"/>
        <v>1</v>
      </c>
      <c r="AW282" s="16"/>
      <c r="AX282" s="16">
        <f t="array" ref="AX282">SUM(IF(ISERROR(AD282:AT282),1))</f>
        <v>0</v>
      </c>
      <c r="AY282" s="16" t="str">
        <f t="shared" si="106"/>
        <v/>
      </c>
      <c r="AZ282" s="16"/>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row>
    <row r="283" spans="2:79" ht="45" customHeight="1" x14ac:dyDescent="0.25">
      <c r="B283" s="75"/>
      <c r="C283" s="75"/>
      <c r="D283" s="75"/>
      <c r="E283" s="75"/>
      <c r="F283" s="156"/>
      <c r="G283" s="156"/>
      <c r="H283" s="156"/>
      <c r="I283" s="156"/>
      <c r="J283" s="282" t="str">
        <f>IFERROR(VLOOKUP($E283&amp;$F283,units!$A:$D,4,0),"")</f>
        <v/>
      </c>
      <c r="K283" s="75"/>
      <c r="L283" s="156"/>
      <c r="M283" s="75"/>
      <c r="N283" s="161"/>
      <c r="O283" s="162" t="str">
        <f t="shared" si="92"/>
        <v/>
      </c>
      <c r="P283" s="75"/>
      <c r="Q283" s="75"/>
      <c r="R283" s="75"/>
      <c r="S283" s="153"/>
      <c r="T283" s="153"/>
      <c r="U283" s="240"/>
      <c r="X283" s="16" t="e">
        <f t="shared" si="107"/>
        <v>#N/A</v>
      </c>
      <c r="Y283" s="16">
        <f t="shared" ca="1" si="108"/>
        <v>0</v>
      </c>
      <c r="Z283" s="16" t="str">
        <f t="shared" si="93"/>
        <v/>
      </c>
      <c r="AA283" s="16" t="str">
        <f t="shared" si="109"/>
        <v/>
      </c>
      <c r="AB283" s="16">
        <f t="shared" si="94"/>
        <v>0</v>
      </c>
      <c r="AC283" s="16">
        <f t="shared" si="110"/>
        <v>0</v>
      </c>
      <c r="AD283" s="16">
        <f t="shared" si="111"/>
        <v>1</v>
      </c>
      <c r="AE283" s="16">
        <f t="shared" si="95"/>
        <v>1</v>
      </c>
      <c r="AF283" s="16">
        <f t="shared" si="96"/>
        <v>1</v>
      </c>
      <c r="AG283" s="16">
        <f t="shared" si="112"/>
        <v>1</v>
      </c>
      <c r="AH283" s="16">
        <f t="shared" si="97"/>
        <v>1</v>
      </c>
      <c r="AI283" s="16">
        <f t="shared" si="113"/>
        <v>1</v>
      </c>
      <c r="AJ283" s="16">
        <f t="shared" si="114"/>
        <v>1</v>
      </c>
      <c r="AK283" s="16">
        <f t="shared" si="115"/>
        <v>1</v>
      </c>
      <c r="AL283" s="16">
        <f t="shared" si="98"/>
        <v>1</v>
      </c>
      <c r="AM283" s="16">
        <f t="shared" si="99"/>
        <v>1</v>
      </c>
      <c r="AN283" s="16">
        <f t="shared" si="100"/>
        <v>1</v>
      </c>
      <c r="AO283" s="16">
        <f t="shared" si="101"/>
        <v>1</v>
      </c>
      <c r="AP283" s="16">
        <f t="shared" si="102"/>
        <v>1</v>
      </c>
      <c r="AQ283" s="16">
        <f t="shared" si="103"/>
        <v>1</v>
      </c>
      <c r="AR283" s="16">
        <f t="shared" si="104"/>
        <v>1</v>
      </c>
      <c r="AS283" s="16">
        <f t="shared" si="105"/>
        <v>1</v>
      </c>
      <c r="AT283" s="16">
        <f t="shared" si="116"/>
        <v>1</v>
      </c>
      <c r="AU283" s="16">
        <f t="shared" si="117"/>
        <v>1</v>
      </c>
      <c r="AV283" s="16">
        <f t="shared" si="118"/>
        <v>1</v>
      </c>
      <c r="AW283" s="16"/>
      <c r="AX283" s="16">
        <f t="array" ref="AX283">SUM(IF(ISERROR(AD283:AT283),1))</f>
        <v>0</v>
      </c>
      <c r="AY283" s="16" t="str">
        <f t="shared" si="106"/>
        <v/>
      </c>
      <c r="AZ283" s="16"/>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row>
    <row r="284" spans="2:79" ht="45" customHeight="1" x14ac:dyDescent="0.25">
      <c r="B284" s="75"/>
      <c r="C284" s="75"/>
      <c r="D284" s="75"/>
      <c r="E284" s="75"/>
      <c r="F284" s="156"/>
      <c r="G284" s="156"/>
      <c r="H284" s="156"/>
      <c r="I284" s="156"/>
      <c r="J284" s="282" t="str">
        <f>IFERROR(VLOOKUP($E284&amp;$F284,units!$A:$D,4,0),"")</f>
        <v/>
      </c>
      <c r="K284" s="75"/>
      <c r="L284" s="156"/>
      <c r="M284" s="75"/>
      <c r="N284" s="161"/>
      <c r="O284" s="162" t="str">
        <f t="shared" si="92"/>
        <v/>
      </c>
      <c r="P284" s="75"/>
      <c r="Q284" s="75"/>
      <c r="R284" s="75"/>
      <c r="S284" s="153"/>
      <c r="T284" s="153"/>
      <c r="U284" s="240"/>
      <c r="X284" s="16" t="e">
        <f t="shared" si="107"/>
        <v>#N/A</v>
      </c>
      <c r="Y284" s="16">
        <f t="shared" ca="1" si="108"/>
        <v>0</v>
      </c>
      <c r="Z284" s="16" t="str">
        <f t="shared" si="93"/>
        <v/>
      </c>
      <c r="AA284" s="16" t="str">
        <f t="shared" si="109"/>
        <v/>
      </c>
      <c r="AB284" s="16">
        <f t="shared" si="94"/>
        <v>0</v>
      </c>
      <c r="AC284" s="16">
        <f t="shared" si="110"/>
        <v>0</v>
      </c>
      <c r="AD284" s="16">
        <f t="shared" si="111"/>
        <v>1</v>
      </c>
      <c r="AE284" s="16">
        <f t="shared" si="95"/>
        <v>1</v>
      </c>
      <c r="AF284" s="16">
        <f t="shared" si="96"/>
        <v>1</v>
      </c>
      <c r="AG284" s="16">
        <f t="shared" si="112"/>
        <v>1</v>
      </c>
      <c r="AH284" s="16">
        <f t="shared" si="97"/>
        <v>1</v>
      </c>
      <c r="AI284" s="16">
        <f t="shared" si="113"/>
        <v>1</v>
      </c>
      <c r="AJ284" s="16">
        <f t="shared" si="114"/>
        <v>1</v>
      </c>
      <c r="AK284" s="16">
        <f t="shared" si="115"/>
        <v>1</v>
      </c>
      <c r="AL284" s="16">
        <f t="shared" si="98"/>
        <v>1</v>
      </c>
      <c r="AM284" s="16">
        <f t="shared" si="99"/>
        <v>1</v>
      </c>
      <c r="AN284" s="16">
        <f t="shared" si="100"/>
        <v>1</v>
      </c>
      <c r="AO284" s="16">
        <f t="shared" si="101"/>
        <v>1</v>
      </c>
      <c r="AP284" s="16">
        <f t="shared" si="102"/>
        <v>1</v>
      </c>
      <c r="AQ284" s="16">
        <f t="shared" si="103"/>
        <v>1</v>
      </c>
      <c r="AR284" s="16">
        <f t="shared" si="104"/>
        <v>1</v>
      </c>
      <c r="AS284" s="16">
        <f t="shared" si="105"/>
        <v>1</v>
      </c>
      <c r="AT284" s="16">
        <f t="shared" si="116"/>
        <v>1</v>
      </c>
      <c r="AU284" s="16">
        <f t="shared" si="117"/>
        <v>1</v>
      </c>
      <c r="AV284" s="16">
        <f t="shared" si="118"/>
        <v>1</v>
      </c>
      <c r="AW284" s="16"/>
      <c r="AX284" s="16">
        <f t="array" ref="AX284">SUM(IF(ISERROR(AD284:AT284),1))</f>
        <v>0</v>
      </c>
      <c r="AY284" s="16" t="str">
        <f t="shared" si="106"/>
        <v/>
      </c>
      <c r="AZ284" s="16"/>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pans="2:79" ht="45" customHeight="1" x14ac:dyDescent="0.25">
      <c r="B285" s="75"/>
      <c r="C285" s="75"/>
      <c r="D285" s="75"/>
      <c r="E285" s="75"/>
      <c r="F285" s="156"/>
      <c r="G285" s="156"/>
      <c r="H285" s="156"/>
      <c r="I285" s="156"/>
      <c r="J285" s="282" t="str">
        <f>IFERROR(VLOOKUP($E285&amp;$F285,units!$A:$D,4,0),"")</f>
        <v/>
      </c>
      <c r="K285" s="75"/>
      <c r="L285" s="156"/>
      <c r="M285" s="75"/>
      <c r="N285" s="161"/>
      <c r="O285" s="162" t="str">
        <f t="shared" si="92"/>
        <v/>
      </c>
      <c r="P285" s="75"/>
      <c r="Q285" s="75"/>
      <c r="R285" s="75"/>
      <c r="S285" s="153"/>
      <c r="T285" s="153"/>
      <c r="U285" s="240"/>
      <c r="X285" s="16" t="e">
        <f t="shared" si="107"/>
        <v>#N/A</v>
      </c>
      <c r="Y285" s="16">
        <f t="shared" ca="1" si="108"/>
        <v>0</v>
      </c>
      <c r="Z285" s="16" t="str">
        <f t="shared" si="93"/>
        <v/>
      </c>
      <c r="AA285" s="16" t="str">
        <f t="shared" si="109"/>
        <v/>
      </c>
      <c r="AB285" s="16">
        <f t="shared" si="94"/>
        <v>0</v>
      </c>
      <c r="AC285" s="16">
        <f t="shared" si="110"/>
        <v>0</v>
      </c>
      <c r="AD285" s="16">
        <f t="shared" si="111"/>
        <v>1</v>
      </c>
      <c r="AE285" s="16">
        <f t="shared" si="95"/>
        <v>1</v>
      </c>
      <c r="AF285" s="16">
        <f t="shared" si="96"/>
        <v>1</v>
      </c>
      <c r="AG285" s="16">
        <f t="shared" si="112"/>
        <v>1</v>
      </c>
      <c r="AH285" s="16">
        <f t="shared" si="97"/>
        <v>1</v>
      </c>
      <c r="AI285" s="16">
        <f t="shared" si="113"/>
        <v>1</v>
      </c>
      <c r="AJ285" s="16">
        <f t="shared" si="114"/>
        <v>1</v>
      </c>
      <c r="AK285" s="16">
        <f t="shared" si="115"/>
        <v>1</v>
      </c>
      <c r="AL285" s="16">
        <f t="shared" si="98"/>
        <v>1</v>
      </c>
      <c r="AM285" s="16">
        <f t="shared" si="99"/>
        <v>1</v>
      </c>
      <c r="AN285" s="16">
        <f t="shared" si="100"/>
        <v>1</v>
      </c>
      <c r="AO285" s="16">
        <f t="shared" si="101"/>
        <v>1</v>
      </c>
      <c r="AP285" s="16">
        <f t="shared" si="102"/>
        <v>1</v>
      </c>
      <c r="AQ285" s="16">
        <f t="shared" si="103"/>
        <v>1</v>
      </c>
      <c r="AR285" s="16">
        <f t="shared" si="104"/>
        <v>1</v>
      </c>
      <c r="AS285" s="16">
        <f t="shared" si="105"/>
        <v>1</v>
      </c>
      <c r="AT285" s="16">
        <f t="shared" si="116"/>
        <v>1</v>
      </c>
      <c r="AU285" s="16">
        <f t="shared" si="117"/>
        <v>1</v>
      </c>
      <c r="AV285" s="16">
        <f t="shared" si="118"/>
        <v>1</v>
      </c>
      <c r="AW285" s="16"/>
      <c r="AX285" s="16">
        <f t="array" ref="AX285">SUM(IF(ISERROR(AD285:AT285),1))</f>
        <v>0</v>
      </c>
      <c r="AY285" s="16" t="str">
        <f t="shared" si="106"/>
        <v/>
      </c>
      <c r="AZ285" s="16"/>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row>
    <row r="286" spans="2:79" ht="45" customHeight="1" x14ac:dyDescent="0.25">
      <c r="B286" s="75"/>
      <c r="C286" s="75"/>
      <c r="D286" s="75"/>
      <c r="E286" s="75"/>
      <c r="F286" s="156"/>
      <c r="G286" s="156"/>
      <c r="H286" s="156"/>
      <c r="I286" s="156"/>
      <c r="J286" s="282" t="str">
        <f>IFERROR(VLOOKUP($E286&amp;$F286,units!$A:$D,4,0),"")</f>
        <v/>
      </c>
      <c r="K286" s="75"/>
      <c r="L286" s="156"/>
      <c r="M286" s="75"/>
      <c r="N286" s="161"/>
      <c r="O286" s="162" t="str">
        <f t="shared" si="92"/>
        <v/>
      </c>
      <c r="P286" s="75"/>
      <c r="Q286" s="75"/>
      <c r="R286" s="75"/>
      <c r="S286" s="153"/>
      <c r="T286" s="153"/>
      <c r="U286" s="240"/>
      <c r="X286" s="16" t="e">
        <f t="shared" si="107"/>
        <v>#N/A</v>
      </c>
      <c r="Y286" s="16">
        <f t="shared" ca="1" si="108"/>
        <v>0</v>
      </c>
      <c r="Z286" s="16" t="str">
        <f t="shared" si="93"/>
        <v/>
      </c>
      <c r="AA286" s="16" t="str">
        <f t="shared" si="109"/>
        <v/>
      </c>
      <c r="AB286" s="16">
        <f t="shared" si="94"/>
        <v>0</v>
      </c>
      <c r="AC286" s="16">
        <f t="shared" si="110"/>
        <v>0</v>
      </c>
      <c r="AD286" s="16">
        <f t="shared" si="111"/>
        <v>1</v>
      </c>
      <c r="AE286" s="16">
        <f t="shared" si="95"/>
        <v>1</v>
      </c>
      <c r="AF286" s="16">
        <f t="shared" si="96"/>
        <v>1</v>
      </c>
      <c r="AG286" s="16">
        <f t="shared" si="112"/>
        <v>1</v>
      </c>
      <c r="AH286" s="16">
        <f t="shared" si="97"/>
        <v>1</v>
      </c>
      <c r="AI286" s="16">
        <f t="shared" si="113"/>
        <v>1</v>
      </c>
      <c r="AJ286" s="16">
        <f t="shared" si="114"/>
        <v>1</v>
      </c>
      <c r="AK286" s="16">
        <f t="shared" si="115"/>
        <v>1</v>
      </c>
      <c r="AL286" s="16">
        <f t="shared" si="98"/>
        <v>1</v>
      </c>
      <c r="AM286" s="16">
        <f t="shared" si="99"/>
        <v>1</v>
      </c>
      <c r="AN286" s="16">
        <f t="shared" si="100"/>
        <v>1</v>
      </c>
      <c r="AO286" s="16">
        <f t="shared" si="101"/>
        <v>1</v>
      </c>
      <c r="AP286" s="16">
        <f t="shared" si="102"/>
        <v>1</v>
      </c>
      <c r="AQ286" s="16">
        <f t="shared" si="103"/>
        <v>1</v>
      </c>
      <c r="AR286" s="16">
        <f t="shared" si="104"/>
        <v>1</v>
      </c>
      <c r="AS286" s="16">
        <f t="shared" si="105"/>
        <v>1</v>
      </c>
      <c r="AT286" s="16">
        <f t="shared" si="116"/>
        <v>1</v>
      </c>
      <c r="AU286" s="16">
        <f t="shared" si="117"/>
        <v>1</v>
      </c>
      <c r="AV286" s="16">
        <f t="shared" si="118"/>
        <v>1</v>
      </c>
      <c r="AW286" s="16"/>
      <c r="AX286" s="16">
        <f t="array" ref="AX286">SUM(IF(ISERROR(AD286:AT286),1))</f>
        <v>0</v>
      </c>
      <c r="AY286" s="16" t="str">
        <f t="shared" si="106"/>
        <v/>
      </c>
      <c r="AZ286" s="16"/>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row>
    <row r="287" spans="2:79" ht="45" customHeight="1" x14ac:dyDescent="0.25">
      <c r="B287" s="75"/>
      <c r="C287" s="75"/>
      <c r="D287" s="75"/>
      <c r="E287" s="75"/>
      <c r="F287" s="156"/>
      <c r="G287" s="156"/>
      <c r="H287" s="156"/>
      <c r="I287" s="156"/>
      <c r="J287" s="282" t="str">
        <f>IFERROR(VLOOKUP($E287&amp;$F287,units!$A:$D,4,0),"")</f>
        <v/>
      </c>
      <c r="K287" s="75"/>
      <c r="L287" s="156"/>
      <c r="M287" s="75"/>
      <c r="N287" s="161"/>
      <c r="O287" s="162" t="str">
        <f t="shared" si="92"/>
        <v/>
      </c>
      <c r="P287" s="75"/>
      <c r="Q287" s="75"/>
      <c r="R287" s="75"/>
      <c r="S287" s="153"/>
      <c r="T287" s="153"/>
      <c r="U287" s="240"/>
      <c r="X287" s="16" t="e">
        <f t="shared" si="107"/>
        <v>#N/A</v>
      </c>
      <c r="Y287" s="16">
        <f t="shared" ca="1" si="108"/>
        <v>0</v>
      </c>
      <c r="Z287" s="16" t="str">
        <f t="shared" si="93"/>
        <v/>
      </c>
      <c r="AA287" s="16" t="str">
        <f t="shared" si="109"/>
        <v/>
      </c>
      <c r="AB287" s="16">
        <f t="shared" si="94"/>
        <v>0</v>
      </c>
      <c r="AC287" s="16">
        <f t="shared" si="110"/>
        <v>0</v>
      </c>
      <c r="AD287" s="16">
        <f t="shared" si="111"/>
        <v>1</v>
      </c>
      <c r="AE287" s="16">
        <f t="shared" si="95"/>
        <v>1</v>
      </c>
      <c r="AF287" s="16">
        <f t="shared" si="96"/>
        <v>1</v>
      </c>
      <c r="AG287" s="16">
        <f t="shared" si="112"/>
        <v>1</v>
      </c>
      <c r="AH287" s="16">
        <f t="shared" si="97"/>
        <v>1</v>
      </c>
      <c r="AI287" s="16">
        <f t="shared" si="113"/>
        <v>1</v>
      </c>
      <c r="AJ287" s="16">
        <f t="shared" si="114"/>
        <v>1</v>
      </c>
      <c r="AK287" s="16">
        <f t="shared" si="115"/>
        <v>1</v>
      </c>
      <c r="AL287" s="16">
        <f t="shared" si="98"/>
        <v>1</v>
      </c>
      <c r="AM287" s="16">
        <f t="shared" si="99"/>
        <v>1</v>
      </c>
      <c r="AN287" s="16">
        <f t="shared" si="100"/>
        <v>1</v>
      </c>
      <c r="AO287" s="16">
        <f t="shared" si="101"/>
        <v>1</v>
      </c>
      <c r="AP287" s="16">
        <f t="shared" si="102"/>
        <v>1</v>
      </c>
      <c r="AQ287" s="16">
        <f t="shared" si="103"/>
        <v>1</v>
      </c>
      <c r="AR287" s="16">
        <f t="shared" si="104"/>
        <v>1</v>
      </c>
      <c r="AS287" s="16">
        <f t="shared" si="105"/>
        <v>1</v>
      </c>
      <c r="AT287" s="16">
        <f t="shared" si="116"/>
        <v>1</v>
      </c>
      <c r="AU287" s="16">
        <f t="shared" si="117"/>
        <v>1</v>
      </c>
      <c r="AV287" s="16">
        <f t="shared" si="118"/>
        <v>1</v>
      </c>
      <c r="AW287" s="16"/>
      <c r="AX287" s="16">
        <f t="array" ref="AX287">SUM(IF(ISERROR(AD287:AT287),1))</f>
        <v>0</v>
      </c>
      <c r="AY287" s="16" t="str">
        <f t="shared" si="106"/>
        <v/>
      </c>
      <c r="AZ287" s="16"/>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row>
    <row r="288" spans="2:79" ht="45" customHeight="1" x14ac:dyDescent="0.25">
      <c r="B288" s="75"/>
      <c r="C288" s="75"/>
      <c r="D288" s="75"/>
      <c r="E288" s="75"/>
      <c r="F288" s="156"/>
      <c r="G288" s="156"/>
      <c r="H288" s="156"/>
      <c r="I288" s="156"/>
      <c r="J288" s="282" t="str">
        <f>IFERROR(VLOOKUP($E288&amp;$F288,units!$A:$D,4,0),"")</f>
        <v/>
      </c>
      <c r="K288" s="75"/>
      <c r="L288" s="156"/>
      <c r="M288" s="75"/>
      <c r="N288" s="161"/>
      <c r="O288" s="162" t="str">
        <f t="shared" si="92"/>
        <v/>
      </c>
      <c r="P288" s="75"/>
      <c r="Q288" s="75"/>
      <c r="R288" s="75"/>
      <c r="S288" s="153"/>
      <c r="T288" s="153"/>
      <c r="U288" s="240"/>
      <c r="X288" s="16" t="e">
        <f t="shared" si="107"/>
        <v>#N/A</v>
      </c>
      <c r="Y288" s="16">
        <f t="shared" ca="1" si="108"/>
        <v>0</v>
      </c>
      <c r="Z288" s="16" t="str">
        <f t="shared" si="93"/>
        <v/>
      </c>
      <c r="AA288" s="16" t="str">
        <f t="shared" si="109"/>
        <v/>
      </c>
      <c r="AB288" s="16">
        <f t="shared" si="94"/>
        <v>0</v>
      </c>
      <c r="AC288" s="16">
        <f t="shared" si="110"/>
        <v>0</v>
      </c>
      <c r="AD288" s="16">
        <f t="shared" si="111"/>
        <v>1</v>
      </c>
      <c r="AE288" s="16">
        <f t="shared" si="95"/>
        <v>1</v>
      </c>
      <c r="AF288" s="16">
        <f t="shared" si="96"/>
        <v>1</v>
      </c>
      <c r="AG288" s="16">
        <f t="shared" si="112"/>
        <v>1</v>
      </c>
      <c r="AH288" s="16">
        <f t="shared" si="97"/>
        <v>1</v>
      </c>
      <c r="AI288" s="16">
        <f t="shared" si="113"/>
        <v>1</v>
      </c>
      <c r="AJ288" s="16">
        <f t="shared" si="114"/>
        <v>1</v>
      </c>
      <c r="AK288" s="16">
        <f t="shared" si="115"/>
        <v>1</v>
      </c>
      <c r="AL288" s="16">
        <f t="shared" si="98"/>
        <v>1</v>
      </c>
      <c r="AM288" s="16">
        <f t="shared" si="99"/>
        <v>1</v>
      </c>
      <c r="AN288" s="16">
        <f t="shared" si="100"/>
        <v>1</v>
      </c>
      <c r="AO288" s="16">
        <f t="shared" si="101"/>
        <v>1</v>
      </c>
      <c r="AP288" s="16">
        <f t="shared" si="102"/>
        <v>1</v>
      </c>
      <c r="AQ288" s="16">
        <f t="shared" si="103"/>
        <v>1</v>
      </c>
      <c r="AR288" s="16">
        <f t="shared" si="104"/>
        <v>1</v>
      </c>
      <c r="AS288" s="16">
        <f t="shared" si="105"/>
        <v>1</v>
      </c>
      <c r="AT288" s="16">
        <f t="shared" si="116"/>
        <v>1</v>
      </c>
      <c r="AU288" s="16">
        <f t="shared" si="117"/>
        <v>1</v>
      </c>
      <c r="AV288" s="16">
        <f t="shared" si="118"/>
        <v>1</v>
      </c>
      <c r="AW288" s="16"/>
      <c r="AX288" s="16">
        <f t="array" ref="AX288">SUM(IF(ISERROR(AD288:AT288),1))</f>
        <v>0</v>
      </c>
      <c r="AY288" s="16" t="str">
        <f t="shared" si="106"/>
        <v/>
      </c>
      <c r="AZ288" s="16"/>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row>
    <row r="289" spans="2:79" ht="45" customHeight="1" x14ac:dyDescent="0.25">
      <c r="B289" s="75"/>
      <c r="C289" s="75"/>
      <c r="D289" s="75"/>
      <c r="E289" s="75"/>
      <c r="F289" s="156"/>
      <c r="G289" s="156"/>
      <c r="H289" s="156"/>
      <c r="I289" s="156"/>
      <c r="J289" s="282" t="str">
        <f>IFERROR(VLOOKUP($E289&amp;$F289,units!$A:$D,4,0),"")</f>
        <v/>
      </c>
      <c r="K289" s="75"/>
      <c r="L289" s="156"/>
      <c r="M289" s="75"/>
      <c r="N289" s="161"/>
      <c r="O289" s="162" t="str">
        <f t="shared" si="92"/>
        <v/>
      </c>
      <c r="P289" s="75"/>
      <c r="Q289" s="75"/>
      <c r="R289" s="75"/>
      <c r="S289" s="153"/>
      <c r="T289" s="153"/>
      <c r="U289" s="240"/>
      <c r="X289" s="16" t="e">
        <f t="shared" si="107"/>
        <v>#N/A</v>
      </c>
      <c r="Y289" s="16">
        <f t="shared" ca="1" si="108"/>
        <v>0</v>
      </c>
      <c r="Z289" s="16" t="str">
        <f t="shared" si="93"/>
        <v/>
      </c>
      <c r="AA289" s="16" t="str">
        <f t="shared" si="109"/>
        <v/>
      </c>
      <c r="AB289" s="16">
        <f t="shared" si="94"/>
        <v>0</v>
      </c>
      <c r="AC289" s="16">
        <f t="shared" si="110"/>
        <v>0</v>
      </c>
      <c r="AD289" s="16">
        <f t="shared" si="111"/>
        <v>1</v>
      </c>
      <c r="AE289" s="16">
        <f t="shared" si="95"/>
        <v>1</v>
      </c>
      <c r="AF289" s="16">
        <f t="shared" si="96"/>
        <v>1</v>
      </c>
      <c r="AG289" s="16">
        <f t="shared" si="112"/>
        <v>1</v>
      </c>
      <c r="AH289" s="16">
        <f t="shared" si="97"/>
        <v>1</v>
      </c>
      <c r="AI289" s="16">
        <f t="shared" si="113"/>
        <v>1</v>
      </c>
      <c r="AJ289" s="16">
        <f t="shared" si="114"/>
        <v>1</v>
      </c>
      <c r="AK289" s="16">
        <f t="shared" si="115"/>
        <v>1</v>
      </c>
      <c r="AL289" s="16">
        <f t="shared" si="98"/>
        <v>1</v>
      </c>
      <c r="AM289" s="16">
        <f t="shared" si="99"/>
        <v>1</v>
      </c>
      <c r="AN289" s="16">
        <f t="shared" si="100"/>
        <v>1</v>
      </c>
      <c r="AO289" s="16">
        <f t="shared" si="101"/>
        <v>1</v>
      </c>
      <c r="AP289" s="16">
        <f t="shared" si="102"/>
        <v>1</v>
      </c>
      <c r="AQ289" s="16">
        <f t="shared" si="103"/>
        <v>1</v>
      </c>
      <c r="AR289" s="16">
        <f t="shared" si="104"/>
        <v>1</v>
      </c>
      <c r="AS289" s="16">
        <f t="shared" si="105"/>
        <v>1</v>
      </c>
      <c r="AT289" s="16">
        <f t="shared" si="116"/>
        <v>1</v>
      </c>
      <c r="AU289" s="16">
        <f t="shared" si="117"/>
        <v>1</v>
      </c>
      <c r="AV289" s="16">
        <f t="shared" si="118"/>
        <v>1</v>
      </c>
      <c r="AW289" s="16"/>
      <c r="AX289" s="16">
        <f t="array" ref="AX289">SUM(IF(ISERROR(AD289:AT289),1))</f>
        <v>0</v>
      </c>
      <c r="AY289" s="16" t="str">
        <f t="shared" si="106"/>
        <v/>
      </c>
      <c r="AZ289" s="16"/>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row>
    <row r="290" spans="2:79" ht="45" customHeight="1" x14ac:dyDescent="0.25">
      <c r="B290" s="75"/>
      <c r="C290" s="75"/>
      <c r="D290" s="75"/>
      <c r="E290" s="75"/>
      <c r="F290" s="156"/>
      <c r="G290" s="156"/>
      <c r="H290" s="156"/>
      <c r="I290" s="156"/>
      <c r="J290" s="282" t="str">
        <f>IFERROR(VLOOKUP($E290&amp;$F290,units!$A:$D,4,0),"")</f>
        <v/>
      </c>
      <c r="K290" s="75"/>
      <c r="L290" s="156"/>
      <c r="M290" s="75"/>
      <c r="N290" s="161"/>
      <c r="O290" s="162" t="str">
        <f t="shared" si="92"/>
        <v/>
      </c>
      <c r="P290" s="75"/>
      <c r="Q290" s="75"/>
      <c r="R290" s="75"/>
      <c r="S290" s="153"/>
      <c r="T290" s="153"/>
      <c r="U290" s="240"/>
      <c r="X290" s="16" t="e">
        <f t="shared" si="107"/>
        <v>#N/A</v>
      </c>
      <c r="Y290" s="16">
        <f t="shared" ca="1" si="108"/>
        <v>0</v>
      </c>
      <c r="Z290" s="16" t="str">
        <f t="shared" si="93"/>
        <v/>
      </c>
      <c r="AA290" s="16" t="str">
        <f t="shared" si="109"/>
        <v/>
      </c>
      <c r="AB290" s="16">
        <f t="shared" si="94"/>
        <v>0</v>
      </c>
      <c r="AC290" s="16">
        <f t="shared" si="110"/>
        <v>0</v>
      </c>
      <c r="AD290" s="16">
        <f t="shared" si="111"/>
        <v>1</v>
      </c>
      <c r="AE290" s="16">
        <f t="shared" si="95"/>
        <v>1</v>
      </c>
      <c r="AF290" s="16">
        <f t="shared" si="96"/>
        <v>1</v>
      </c>
      <c r="AG290" s="16">
        <f t="shared" si="112"/>
        <v>1</v>
      </c>
      <c r="AH290" s="16">
        <f t="shared" si="97"/>
        <v>1</v>
      </c>
      <c r="AI290" s="16">
        <f t="shared" si="113"/>
        <v>1</v>
      </c>
      <c r="AJ290" s="16">
        <f t="shared" si="114"/>
        <v>1</v>
      </c>
      <c r="AK290" s="16">
        <f t="shared" si="115"/>
        <v>1</v>
      </c>
      <c r="AL290" s="16">
        <f t="shared" si="98"/>
        <v>1</v>
      </c>
      <c r="AM290" s="16">
        <f t="shared" si="99"/>
        <v>1</v>
      </c>
      <c r="AN290" s="16">
        <f t="shared" si="100"/>
        <v>1</v>
      </c>
      <c r="AO290" s="16">
        <f t="shared" si="101"/>
        <v>1</v>
      </c>
      <c r="AP290" s="16">
        <f t="shared" si="102"/>
        <v>1</v>
      </c>
      <c r="AQ290" s="16">
        <f t="shared" si="103"/>
        <v>1</v>
      </c>
      <c r="AR290" s="16">
        <f t="shared" si="104"/>
        <v>1</v>
      </c>
      <c r="AS290" s="16">
        <f t="shared" si="105"/>
        <v>1</v>
      </c>
      <c r="AT290" s="16">
        <f t="shared" si="116"/>
        <v>1</v>
      </c>
      <c r="AU290" s="16">
        <f t="shared" si="117"/>
        <v>1</v>
      </c>
      <c r="AV290" s="16">
        <f t="shared" si="118"/>
        <v>1</v>
      </c>
      <c r="AW290" s="16"/>
      <c r="AX290" s="16">
        <f t="array" ref="AX290">SUM(IF(ISERROR(AD290:AT290),1))</f>
        <v>0</v>
      </c>
      <c r="AY290" s="16" t="str">
        <f t="shared" si="106"/>
        <v/>
      </c>
      <c r="AZ290" s="16"/>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row>
    <row r="291" spans="2:79" ht="45" customHeight="1" x14ac:dyDescent="0.25">
      <c r="B291" s="75"/>
      <c r="C291" s="75"/>
      <c r="D291" s="75"/>
      <c r="E291" s="75"/>
      <c r="F291" s="156"/>
      <c r="G291" s="156"/>
      <c r="H291" s="156"/>
      <c r="I291" s="156"/>
      <c r="J291" s="282" t="str">
        <f>IFERROR(VLOOKUP($E291&amp;$F291,units!$A:$D,4,0),"")</f>
        <v/>
      </c>
      <c r="K291" s="75"/>
      <c r="L291" s="156"/>
      <c r="M291" s="75"/>
      <c r="N291" s="161"/>
      <c r="O291" s="162" t="str">
        <f t="shared" si="92"/>
        <v/>
      </c>
      <c r="P291" s="75"/>
      <c r="Q291" s="75"/>
      <c r="R291" s="75"/>
      <c r="S291" s="153"/>
      <c r="T291" s="153"/>
      <c r="U291" s="240"/>
      <c r="X291" s="16" t="e">
        <f t="shared" si="107"/>
        <v>#N/A</v>
      </c>
      <c r="Y291" s="16">
        <f t="shared" ca="1" si="108"/>
        <v>0</v>
      </c>
      <c r="Z291" s="16" t="str">
        <f t="shared" si="93"/>
        <v/>
      </c>
      <c r="AA291" s="16" t="str">
        <f t="shared" si="109"/>
        <v/>
      </c>
      <c r="AB291" s="16">
        <f t="shared" si="94"/>
        <v>0</v>
      </c>
      <c r="AC291" s="16">
        <f t="shared" si="110"/>
        <v>0</v>
      </c>
      <c r="AD291" s="16">
        <f t="shared" si="111"/>
        <v>1</v>
      </c>
      <c r="AE291" s="16">
        <f t="shared" si="95"/>
        <v>1</v>
      </c>
      <c r="AF291" s="16">
        <f t="shared" si="96"/>
        <v>1</v>
      </c>
      <c r="AG291" s="16">
        <f t="shared" si="112"/>
        <v>1</v>
      </c>
      <c r="AH291" s="16">
        <f t="shared" si="97"/>
        <v>1</v>
      </c>
      <c r="AI291" s="16">
        <f t="shared" si="113"/>
        <v>1</v>
      </c>
      <c r="AJ291" s="16">
        <f t="shared" si="114"/>
        <v>1</v>
      </c>
      <c r="AK291" s="16">
        <f t="shared" si="115"/>
        <v>1</v>
      </c>
      <c r="AL291" s="16">
        <f t="shared" si="98"/>
        <v>1</v>
      </c>
      <c r="AM291" s="16">
        <f t="shared" si="99"/>
        <v>1</v>
      </c>
      <c r="AN291" s="16">
        <f t="shared" si="100"/>
        <v>1</v>
      </c>
      <c r="AO291" s="16">
        <f t="shared" si="101"/>
        <v>1</v>
      </c>
      <c r="AP291" s="16">
        <f t="shared" si="102"/>
        <v>1</v>
      </c>
      <c r="AQ291" s="16">
        <f t="shared" si="103"/>
        <v>1</v>
      </c>
      <c r="AR291" s="16">
        <f t="shared" si="104"/>
        <v>1</v>
      </c>
      <c r="AS291" s="16">
        <f t="shared" si="105"/>
        <v>1</v>
      </c>
      <c r="AT291" s="16">
        <f t="shared" si="116"/>
        <v>1</v>
      </c>
      <c r="AU291" s="16">
        <f t="shared" si="117"/>
        <v>1</v>
      </c>
      <c r="AV291" s="16">
        <f t="shared" si="118"/>
        <v>1</v>
      </c>
      <c r="AW291" s="16"/>
      <c r="AX291" s="16">
        <f t="array" ref="AX291">SUM(IF(ISERROR(AD291:AT291),1))</f>
        <v>0</v>
      </c>
      <c r="AY291" s="16" t="str">
        <f t="shared" si="106"/>
        <v/>
      </c>
      <c r="AZ291" s="16"/>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row>
    <row r="292" spans="2:79" ht="45" customHeight="1" x14ac:dyDescent="0.25">
      <c r="B292" s="75"/>
      <c r="C292" s="75"/>
      <c r="D292" s="75"/>
      <c r="E292" s="75"/>
      <c r="F292" s="156"/>
      <c r="G292" s="156"/>
      <c r="H292" s="156"/>
      <c r="I292" s="156"/>
      <c r="J292" s="282" t="str">
        <f>IFERROR(VLOOKUP($E292&amp;$F292,units!$A:$D,4,0),"")</f>
        <v/>
      </c>
      <c r="K292" s="75"/>
      <c r="L292" s="156"/>
      <c r="M292" s="75"/>
      <c r="N292" s="161"/>
      <c r="O292" s="162" t="str">
        <f t="shared" si="92"/>
        <v/>
      </c>
      <c r="P292" s="75"/>
      <c r="Q292" s="75"/>
      <c r="R292" s="75"/>
      <c r="S292" s="153"/>
      <c r="T292" s="153"/>
      <c r="U292" s="240"/>
      <c r="X292" s="16" t="e">
        <f t="shared" si="107"/>
        <v>#N/A</v>
      </c>
      <c r="Y292" s="16">
        <f t="shared" ca="1" si="108"/>
        <v>0</v>
      </c>
      <c r="Z292" s="16" t="str">
        <f t="shared" si="93"/>
        <v/>
      </c>
      <c r="AA292" s="16" t="str">
        <f t="shared" si="109"/>
        <v/>
      </c>
      <c r="AB292" s="16">
        <f t="shared" si="94"/>
        <v>0</v>
      </c>
      <c r="AC292" s="16">
        <f t="shared" si="110"/>
        <v>0</v>
      </c>
      <c r="AD292" s="16">
        <f t="shared" si="111"/>
        <v>1</v>
      </c>
      <c r="AE292" s="16">
        <f t="shared" si="95"/>
        <v>1</v>
      </c>
      <c r="AF292" s="16">
        <f t="shared" si="96"/>
        <v>1</v>
      </c>
      <c r="AG292" s="16">
        <f t="shared" si="112"/>
        <v>1</v>
      </c>
      <c r="AH292" s="16">
        <f t="shared" si="97"/>
        <v>1</v>
      </c>
      <c r="AI292" s="16">
        <f t="shared" si="113"/>
        <v>1</v>
      </c>
      <c r="AJ292" s="16">
        <f t="shared" si="114"/>
        <v>1</v>
      </c>
      <c r="AK292" s="16">
        <f t="shared" si="115"/>
        <v>1</v>
      </c>
      <c r="AL292" s="16">
        <f t="shared" si="98"/>
        <v>1</v>
      </c>
      <c r="AM292" s="16">
        <f t="shared" si="99"/>
        <v>1</v>
      </c>
      <c r="AN292" s="16">
        <f t="shared" si="100"/>
        <v>1</v>
      </c>
      <c r="AO292" s="16">
        <f t="shared" si="101"/>
        <v>1</v>
      </c>
      <c r="AP292" s="16">
        <f t="shared" si="102"/>
        <v>1</v>
      </c>
      <c r="AQ292" s="16">
        <f t="shared" si="103"/>
        <v>1</v>
      </c>
      <c r="AR292" s="16">
        <f t="shared" si="104"/>
        <v>1</v>
      </c>
      <c r="AS292" s="16">
        <f t="shared" si="105"/>
        <v>1</v>
      </c>
      <c r="AT292" s="16">
        <f t="shared" si="116"/>
        <v>1</v>
      </c>
      <c r="AU292" s="16">
        <f t="shared" si="117"/>
        <v>1</v>
      </c>
      <c r="AV292" s="16">
        <f t="shared" si="118"/>
        <v>1</v>
      </c>
      <c r="AW292" s="16"/>
      <c r="AX292" s="16">
        <f t="array" ref="AX292">SUM(IF(ISERROR(AD292:AT292),1))</f>
        <v>0</v>
      </c>
      <c r="AY292" s="16" t="str">
        <f t="shared" si="106"/>
        <v/>
      </c>
      <c r="AZ292" s="16"/>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row>
    <row r="293" spans="2:79" ht="45" customHeight="1" x14ac:dyDescent="0.25">
      <c r="B293" s="75"/>
      <c r="C293" s="75"/>
      <c r="D293" s="75"/>
      <c r="E293" s="75"/>
      <c r="F293" s="156"/>
      <c r="G293" s="156"/>
      <c r="H293" s="156"/>
      <c r="I293" s="156"/>
      <c r="J293" s="282" t="str">
        <f>IFERROR(VLOOKUP($E293&amp;$F293,units!$A:$D,4,0),"")</f>
        <v/>
      </c>
      <c r="K293" s="75"/>
      <c r="L293" s="156"/>
      <c r="M293" s="75"/>
      <c r="N293" s="161"/>
      <c r="O293" s="162" t="str">
        <f t="shared" si="92"/>
        <v/>
      </c>
      <c r="P293" s="75"/>
      <c r="Q293" s="75"/>
      <c r="R293" s="75"/>
      <c r="S293" s="153"/>
      <c r="T293" s="153"/>
      <c r="U293" s="240"/>
      <c r="X293" s="16" t="e">
        <f t="shared" si="107"/>
        <v>#N/A</v>
      </c>
      <c r="Y293" s="16">
        <f t="shared" ca="1" si="108"/>
        <v>0</v>
      </c>
      <c r="Z293" s="16" t="str">
        <f t="shared" si="93"/>
        <v/>
      </c>
      <c r="AA293" s="16" t="str">
        <f t="shared" si="109"/>
        <v/>
      </c>
      <c r="AB293" s="16">
        <f t="shared" si="94"/>
        <v>0</v>
      </c>
      <c r="AC293" s="16">
        <f t="shared" si="110"/>
        <v>0</v>
      </c>
      <c r="AD293" s="16">
        <f t="shared" si="111"/>
        <v>1</v>
      </c>
      <c r="AE293" s="16">
        <f t="shared" si="95"/>
        <v>1</v>
      </c>
      <c r="AF293" s="16">
        <f t="shared" si="96"/>
        <v>1</v>
      </c>
      <c r="AG293" s="16">
        <f t="shared" si="112"/>
        <v>1</v>
      </c>
      <c r="AH293" s="16">
        <f t="shared" si="97"/>
        <v>1</v>
      </c>
      <c r="AI293" s="16">
        <f t="shared" si="113"/>
        <v>1</v>
      </c>
      <c r="AJ293" s="16">
        <f t="shared" si="114"/>
        <v>1</v>
      </c>
      <c r="AK293" s="16">
        <f t="shared" si="115"/>
        <v>1</v>
      </c>
      <c r="AL293" s="16">
        <f t="shared" si="98"/>
        <v>1</v>
      </c>
      <c r="AM293" s="16">
        <f t="shared" si="99"/>
        <v>1</v>
      </c>
      <c r="AN293" s="16">
        <f t="shared" si="100"/>
        <v>1</v>
      </c>
      <c r="AO293" s="16">
        <f t="shared" si="101"/>
        <v>1</v>
      </c>
      <c r="AP293" s="16">
        <f t="shared" si="102"/>
        <v>1</v>
      </c>
      <c r="AQ293" s="16">
        <f t="shared" si="103"/>
        <v>1</v>
      </c>
      <c r="AR293" s="16">
        <f t="shared" si="104"/>
        <v>1</v>
      </c>
      <c r="AS293" s="16">
        <f t="shared" si="105"/>
        <v>1</v>
      </c>
      <c r="AT293" s="16">
        <f t="shared" si="116"/>
        <v>1</v>
      </c>
      <c r="AU293" s="16">
        <f t="shared" si="117"/>
        <v>1</v>
      </c>
      <c r="AV293" s="16">
        <f t="shared" si="118"/>
        <v>1</v>
      </c>
      <c r="AW293" s="16"/>
      <c r="AX293" s="16">
        <f t="array" ref="AX293">SUM(IF(ISERROR(AD293:AT293),1))</f>
        <v>0</v>
      </c>
      <c r="AY293" s="16" t="str">
        <f t="shared" si="106"/>
        <v/>
      </c>
      <c r="AZ293" s="16"/>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row>
    <row r="294" spans="2:79" ht="45" customHeight="1" x14ac:dyDescent="0.25">
      <c r="B294" s="75"/>
      <c r="C294" s="75"/>
      <c r="D294" s="75"/>
      <c r="E294" s="75"/>
      <c r="F294" s="156"/>
      <c r="G294" s="156"/>
      <c r="H294" s="156"/>
      <c r="I294" s="156"/>
      <c r="J294" s="282" t="str">
        <f>IFERROR(VLOOKUP($E294&amp;$F294,units!$A:$D,4,0),"")</f>
        <v/>
      </c>
      <c r="K294" s="75"/>
      <c r="L294" s="156"/>
      <c r="M294" s="75"/>
      <c r="N294" s="161"/>
      <c r="O294" s="162" t="str">
        <f t="shared" si="92"/>
        <v/>
      </c>
      <c r="P294" s="75"/>
      <c r="Q294" s="75"/>
      <c r="R294" s="75"/>
      <c r="S294" s="153"/>
      <c r="T294" s="153"/>
      <c r="U294" s="240"/>
      <c r="X294" s="16" t="e">
        <f t="shared" si="107"/>
        <v>#N/A</v>
      </c>
      <c r="Y294" s="16">
        <f t="shared" ca="1" si="108"/>
        <v>0</v>
      </c>
      <c r="Z294" s="16" t="str">
        <f t="shared" si="93"/>
        <v/>
      </c>
      <c r="AA294" s="16" t="str">
        <f t="shared" si="109"/>
        <v/>
      </c>
      <c r="AB294" s="16">
        <f t="shared" si="94"/>
        <v>0</v>
      </c>
      <c r="AC294" s="16">
        <f t="shared" si="110"/>
        <v>0</v>
      </c>
      <c r="AD294" s="16">
        <f t="shared" si="111"/>
        <v>1</v>
      </c>
      <c r="AE294" s="16">
        <f t="shared" si="95"/>
        <v>1</v>
      </c>
      <c r="AF294" s="16">
        <f t="shared" si="96"/>
        <v>1</v>
      </c>
      <c r="AG294" s="16">
        <f t="shared" si="112"/>
        <v>1</v>
      </c>
      <c r="AH294" s="16">
        <f t="shared" si="97"/>
        <v>1</v>
      </c>
      <c r="AI294" s="16">
        <f t="shared" si="113"/>
        <v>1</v>
      </c>
      <c r="AJ294" s="16">
        <f t="shared" si="114"/>
        <v>1</v>
      </c>
      <c r="AK294" s="16">
        <f t="shared" si="115"/>
        <v>1</v>
      </c>
      <c r="AL294" s="16">
        <f t="shared" si="98"/>
        <v>1</v>
      </c>
      <c r="AM294" s="16">
        <f t="shared" si="99"/>
        <v>1</v>
      </c>
      <c r="AN294" s="16">
        <f t="shared" si="100"/>
        <v>1</v>
      </c>
      <c r="AO294" s="16">
        <f t="shared" si="101"/>
        <v>1</v>
      </c>
      <c r="AP294" s="16">
        <f t="shared" si="102"/>
        <v>1</v>
      </c>
      <c r="AQ294" s="16">
        <f t="shared" si="103"/>
        <v>1</v>
      </c>
      <c r="AR294" s="16">
        <f t="shared" si="104"/>
        <v>1</v>
      </c>
      <c r="AS294" s="16">
        <f t="shared" si="105"/>
        <v>1</v>
      </c>
      <c r="AT294" s="16">
        <f t="shared" si="116"/>
        <v>1</v>
      </c>
      <c r="AU294" s="16">
        <f t="shared" si="117"/>
        <v>1</v>
      </c>
      <c r="AV294" s="16">
        <f t="shared" si="118"/>
        <v>1</v>
      </c>
      <c r="AW294" s="16"/>
      <c r="AX294" s="16">
        <f t="array" ref="AX294">SUM(IF(ISERROR(AD294:AT294),1))</f>
        <v>0</v>
      </c>
      <c r="AY294" s="16" t="str">
        <f t="shared" si="106"/>
        <v/>
      </c>
      <c r="AZ294" s="16"/>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row>
    <row r="295" spans="2:79" ht="45" customHeight="1" x14ac:dyDescent="0.25">
      <c r="B295" s="75"/>
      <c r="C295" s="75"/>
      <c r="D295" s="75"/>
      <c r="E295" s="75"/>
      <c r="F295" s="156"/>
      <c r="G295" s="156"/>
      <c r="H295" s="156"/>
      <c r="I295" s="156"/>
      <c r="J295" s="282" t="str">
        <f>IFERROR(VLOOKUP($E295&amp;$F295,units!$A:$D,4,0),"")</f>
        <v/>
      </c>
      <c r="K295" s="75"/>
      <c r="L295" s="156"/>
      <c r="M295" s="75"/>
      <c r="N295" s="161"/>
      <c r="O295" s="162" t="str">
        <f t="shared" si="92"/>
        <v/>
      </c>
      <c r="P295" s="75"/>
      <c r="Q295" s="75"/>
      <c r="R295" s="75"/>
      <c r="S295" s="153"/>
      <c r="T295" s="153"/>
      <c r="U295" s="240"/>
      <c r="X295" s="16" t="e">
        <f t="shared" si="107"/>
        <v>#N/A</v>
      </c>
      <c r="Y295" s="16">
        <f t="shared" ca="1" si="108"/>
        <v>0</v>
      </c>
      <c r="Z295" s="16" t="str">
        <f t="shared" si="93"/>
        <v/>
      </c>
      <c r="AA295" s="16" t="str">
        <f t="shared" si="109"/>
        <v/>
      </c>
      <c r="AB295" s="16">
        <f t="shared" si="94"/>
        <v>0</v>
      </c>
      <c r="AC295" s="16">
        <f t="shared" si="110"/>
        <v>0</v>
      </c>
      <c r="AD295" s="16">
        <f t="shared" si="111"/>
        <v>1</v>
      </c>
      <c r="AE295" s="16">
        <f t="shared" si="95"/>
        <v>1</v>
      </c>
      <c r="AF295" s="16">
        <f t="shared" si="96"/>
        <v>1</v>
      </c>
      <c r="AG295" s="16">
        <f t="shared" si="112"/>
        <v>1</v>
      </c>
      <c r="AH295" s="16">
        <f t="shared" si="97"/>
        <v>1</v>
      </c>
      <c r="AI295" s="16">
        <f t="shared" si="113"/>
        <v>1</v>
      </c>
      <c r="AJ295" s="16">
        <f t="shared" si="114"/>
        <v>1</v>
      </c>
      <c r="AK295" s="16">
        <f t="shared" si="115"/>
        <v>1</v>
      </c>
      <c r="AL295" s="16">
        <f t="shared" si="98"/>
        <v>1</v>
      </c>
      <c r="AM295" s="16">
        <f t="shared" si="99"/>
        <v>1</v>
      </c>
      <c r="AN295" s="16">
        <f t="shared" si="100"/>
        <v>1</v>
      </c>
      <c r="AO295" s="16">
        <f t="shared" si="101"/>
        <v>1</v>
      </c>
      <c r="AP295" s="16">
        <f t="shared" si="102"/>
        <v>1</v>
      </c>
      <c r="AQ295" s="16">
        <f t="shared" si="103"/>
        <v>1</v>
      </c>
      <c r="AR295" s="16">
        <f t="shared" si="104"/>
        <v>1</v>
      </c>
      <c r="AS295" s="16">
        <f t="shared" si="105"/>
        <v>1</v>
      </c>
      <c r="AT295" s="16">
        <f t="shared" si="116"/>
        <v>1</v>
      </c>
      <c r="AU295" s="16">
        <f t="shared" si="117"/>
        <v>1</v>
      </c>
      <c r="AV295" s="16">
        <f t="shared" si="118"/>
        <v>1</v>
      </c>
      <c r="AW295" s="16"/>
      <c r="AX295" s="16">
        <f t="array" ref="AX295">SUM(IF(ISERROR(AD295:AT295),1))</f>
        <v>0</v>
      </c>
      <c r="AY295" s="16" t="str">
        <f t="shared" si="106"/>
        <v/>
      </c>
      <c r="AZ295" s="16"/>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row>
    <row r="296" spans="2:79" ht="45" customHeight="1" x14ac:dyDescent="0.25">
      <c r="B296" s="75"/>
      <c r="C296" s="75"/>
      <c r="D296" s="75"/>
      <c r="E296" s="75"/>
      <c r="F296" s="156"/>
      <c r="G296" s="156"/>
      <c r="H296" s="156"/>
      <c r="I296" s="156"/>
      <c r="J296" s="282" t="str">
        <f>IFERROR(VLOOKUP($E296&amp;$F296,units!$A:$D,4,0),"")</f>
        <v/>
      </c>
      <c r="K296" s="75"/>
      <c r="L296" s="156"/>
      <c r="M296" s="75"/>
      <c r="N296" s="161"/>
      <c r="O296" s="162" t="str">
        <f t="shared" si="92"/>
        <v/>
      </c>
      <c r="P296" s="75"/>
      <c r="Q296" s="75"/>
      <c r="R296" s="75"/>
      <c r="S296" s="153"/>
      <c r="T296" s="153"/>
      <c r="U296" s="240"/>
      <c r="X296" s="16" t="e">
        <f t="shared" si="107"/>
        <v>#N/A</v>
      </c>
      <c r="Y296" s="16">
        <f t="shared" ca="1" si="108"/>
        <v>0</v>
      </c>
      <c r="Z296" s="16" t="str">
        <f t="shared" si="93"/>
        <v/>
      </c>
      <c r="AA296" s="16" t="str">
        <f t="shared" si="109"/>
        <v/>
      </c>
      <c r="AB296" s="16">
        <f t="shared" si="94"/>
        <v>0</v>
      </c>
      <c r="AC296" s="16">
        <f t="shared" si="110"/>
        <v>0</v>
      </c>
      <c r="AD296" s="16">
        <f t="shared" si="111"/>
        <v>1</v>
      </c>
      <c r="AE296" s="16">
        <f t="shared" si="95"/>
        <v>1</v>
      </c>
      <c r="AF296" s="16">
        <f t="shared" si="96"/>
        <v>1</v>
      </c>
      <c r="AG296" s="16">
        <f t="shared" si="112"/>
        <v>1</v>
      </c>
      <c r="AH296" s="16">
        <f t="shared" si="97"/>
        <v>1</v>
      </c>
      <c r="AI296" s="16">
        <f t="shared" si="113"/>
        <v>1</v>
      </c>
      <c r="AJ296" s="16">
        <f t="shared" si="114"/>
        <v>1</v>
      </c>
      <c r="AK296" s="16">
        <f t="shared" si="115"/>
        <v>1</v>
      </c>
      <c r="AL296" s="16">
        <f t="shared" si="98"/>
        <v>1</v>
      </c>
      <c r="AM296" s="16">
        <f t="shared" si="99"/>
        <v>1</v>
      </c>
      <c r="AN296" s="16">
        <f t="shared" si="100"/>
        <v>1</v>
      </c>
      <c r="AO296" s="16">
        <f t="shared" si="101"/>
        <v>1</v>
      </c>
      <c r="AP296" s="16">
        <f t="shared" si="102"/>
        <v>1</v>
      </c>
      <c r="AQ296" s="16">
        <f t="shared" si="103"/>
        <v>1</v>
      </c>
      <c r="AR296" s="16">
        <f t="shared" si="104"/>
        <v>1</v>
      </c>
      <c r="AS296" s="16">
        <f t="shared" si="105"/>
        <v>1</v>
      </c>
      <c r="AT296" s="16">
        <f t="shared" si="116"/>
        <v>1</v>
      </c>
      <c r="AU296" s="16">
        <f t="shared" si="117"/>
        <v>1</v>
      </c>
      <c r="AV296" s="16">
        <f t="shared" si="118"/>
        <v>1</v>
      </c>
      <c r="AW296" s="16"/>
      <c r="AX296" s="16">
        <f t="array" ref="AX296">SUM(IF(ISERROR(AD296:AT296),1))</f>
        <v>0</v>
      </c>
      <c r="AY296" s="16" t="str">
        <f t="shared" si="106"/>
        <v/>
      </c>
      <c r="AZ296" s="16"/>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row>
    <row r="297" spans="2:79" ht="45" customHeight="1" x14ac:dyDescent="0.25">
      <c r="B297" s="75"/>
      <c r="C297" s="75"/>
      <c r="D297" s="75"/>
      <c r="E297" s="75"/>
      <c r="F297" s="156"/>
      <c r="G297" s="156"/>
      <c r="H297" s="156"/>
      <c r="I297" s="156"/>
      <c r="J297" s="282" t="str">
        <f>IFERROR(VLOOKUP($E297&amp;$F297,units!$A:$D,4,0),"")</f>
        <v/>
      </c>
      <c r="K297" s="75"/>
      <c r="L297" s="156"/>
      <c r="M297" s="75"/>
      <c r="N297" s="161"/>
      <c r="O297" s="162" t="str">
        <f t="shared" si="92"/>
        <v/>
      </c>
      <c r="P297" s="75"/>
      <c r="Q297" s="75"/>
      <c r="R297" s="75"/>
      <c r="S297" s="153"/>
      <c r="T297" s="153"/>
      <c r="U297" s="240"/>
      <c r="X297" s="16" t="e">
        <f t="shared" si="107"/>
        <v>#N/A</v>
      </c>
      <c r="Y297" s="16">
        <f t="shared" ca="1" si="108"/>
        <v>0</v>
      </c>
      <c r="Z297" s="16" t="str">
        <f t="shared" si="93"/>
        <v/>
      </c>
      <c r="AA297" s="16" t="str">
        <f t="shared" si="109"/>
        <v/>
      </c>
      <c r="AB297" s="16">
        <f t="shared" si="94"/>
        <v>0</v>
      </c>
      <c r="AC297" s="16">
        <f t="shared" si="110"/>
        <v>0</v>
      </c>
      <c r="AD297" s="16">
        <f t="shared" si="111"/>
        <v>1</v>
      </c>
      <c r="AE297" s="16">
        <f t="shared" si="95"/>
        <v>1</v>
      </c>
      <c r="AF297" s="16">
        <f t="shared" si="96"/>
        <v>1</v>
      </c>
      <c r="AG297" s="16">
        <f t="shared" si="112"/>
        <v>1</v>
      </c>
      <c r="AH297" s="16">
        <f t="shared" si="97"/>
        <v>1</v>
      </c>
      <c r="AI297" s="16">
        <f t="shared" si="113"/>
        <v>1</v>
      </c>
      <c r="AJ297" s="16">
        <f t="shared" si="114"/>
        <v>1</v>
      </c>
      <c r="AK297" s="16">
        <f t="shared" si="115"/>
        <v>1</v>
      </c>
      <c r="AL297" s="16">
        <f t="shared" si="98"/>
        <v>1</v>
      </c>
      <c r="AM297" s="16">
        <f t="shared" si="99"/>
        <v>1</v>
      </c>
      <c r="AN297" s="16">
        <f t="shared" si="100"/>
        <v>1</v>
      </c>
      <c r="AO297" s="16">
        <f t="shared" si="101"/>
        <v>1</v>
      </c>
      <c r="AP297" s="16">
        <f t="shared" si="102"/>
        <v>1</v>
      </c>
      <c r="AQ297" s="16">
        <f t="shared" si="103"/>
        <v>1</v>
      </c>
      <c r="AR297" s="16">
        <f t="shared" si="104"/>
        <v>1</v>
      </c>
      <c r="AS297" s="16">
        <f t="shared" si="105"/>
        <v>1</v>
      </c>
      <c r="AT297" s="16">
        <f t="shared" si="116"/>
        <v>1</v>
      </c>
      <c r="AU297" s="16">
        <f t="shared" si="117"/>
        <v>1</v>
      </c>
      <c r="AV297" s="16">
        <f t="shared" si="118"/>
        <v>1</v>
      </c>
      <c r="AW297" s="16"/>
      <c r="AX297" s="16">
        <f t="array" ref="AX297">SUM(IF(ISERROR(AD297:AT297),1))</f>
        <v>0</v>
      </c>
      <c r="AY297" s="16" t="str">
        <f t="shared" si="106"/>
        <v/>
      </c>
      <c r="AZ297" s="16"/>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row>
    <row r="298" spans="2:79" ht="45" customHeight="1" x14ac:dyDescent="0.25">
      <c r="B298" s="75"/>
      <c r="C298" s="75"/>
      <c r="D298" s="75"/>
      <c r="E298" s="75"/>
      <c r="F298" s="156"/>
      <c r="G298" s="156"/>
      <c r="H298" s="156"/>
      <c r="I298" s="156"/>
      <c r="J298" s="282" t="str">
        <f>IFERROR(VLOOKUP($E298&amp;$F298,units!$A:$D,4,0),"")</f>
        <v/>
      </c>
      <c r="K298" s="75"/>
      <c r="L298" s="156"/>
      <c r="M298" s="75"/>
      <c r="N298" s="161"/>
      <c r="O298" s="162" t="str">
        <f t="shared" si="92"/>
        <v/>
      </c>
      <c r="P298" s="75"/>
      <c r="Q298" s="75"/>
      <c r="R298" s="75"/>
      <c r="S298" s="153"/>
      <c r="T298" s="153"/>
      <c r="U298" s="240"/>
      <c r="X298" s="16" t="e">
        <f t="shared" si="107"/>
        <v>#N/A</v>
      </c>
      <c r="Y298" s="16">
        <f t="shared" ca="1" si="108"/>
        <v>0</v>
      </c>
      <c r="Z298" s="16" t="str">
        <f t="shared" si="93"/>
        <v/>
      </c>
      <c r="AA298" s="16" t="str">
        <f t="shared" si="109"/>
        <v/>
      </c>
      <c r="AB298" s="16">
        <f t="shared" si="94"/>
        <v>0</v>
      </c>
      <c r="AC298" s="16">
        <f t="shared" si="110"/>
        <v>0</v>
      </c>
      <c r="AD298" s="16">
        <f t="shared" si="111"/>
        <v>1</v>
      </c>
      <c r="AE298" s="16">
        <f t="shared" si="95"/>
        <v>1</v>
      </c>
      <c r="AF298" s="16">
        <f t="shared" si="96"/>
        <v>1</v>
      </c>
      <c r="AG298" s="16">
        <f t="shared" si="112"/>
        <v>1</v>
      </c>
      <c r="AH298" s="16">
        <f t="shared" si="97"/>
        <v>1</v>
      </c>
      <c r="AI298" s="16">
        <f t="shared" si="113"/>
        <v>1</v>
      </c>
      <c r="AJ298" s="16">
        <f t="shared" si="114"/>
        <v>1</v>
      </c>
      <c r="AK298" s="16">
        <f t="shared" si="115"/>
        <v>1</v>
      </c>
      <c r="AL298" s="16">
        <f t="shared" si="98"/>
        <v>1</v>
      </c>
      <c r="AM298" s="16">
        <f t="shared" si="99"/>
        <v>1</v>
      </c>
      <c r="AN298" s="16">
        <f t="shared" si="100"/>
        <v>1</v>
      </c>
      <c r="AO298" s="16">
        <f t="shared" si="101"/>
        <v>1</v>
      </c>
      <c r="AP298" s="16">
        <f t="shared" si="102"/>
        <v>1</v>
      </c>
      <c r="AQ298" s="16">
        <f t="shared" si="103"/>
        <v>1</v>
      </c>
      <c r="AR298" s="16">
        <f t="shared" si="104"/>
        <v>1</v>
      </c>
      <c r="AS298" s="16">
        <f t="shared" si="105"/>
        <v>1</v>
      </c>
      <c r="AT298" s="16">
        <f t="shared" si="116"/>
        <v>1</v>
      </c>
      <c r="AU298" s="16">
        <f t="shared" si="117"/>
        <v>1</v>
      </c>
      <c r="AV298" s="16">
        <f t="shared" si="118"/>
        <v>1</v>
      </c>
      <c r="AW298" s="16"/>
      <c r="AX298" s="16">
        <f t="array" ref="AX298">SUM(IF(ISERROR(AD298:AT298),1))</f>
        <v>0</v>
      </c>
      <c r="AY298" s="16" t="str">
        <f t="shared" si="106"/>
        <v/>
      </c>
      <c r="AZ298" s="16"/>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row>
    <row r="299" spans="2:79" ht="45" customHeight="1" x14ac:dyDescent="0.25">
      <c r="B299" s="75"/>
      <c r="C299" s="75"/>
      <c r="D299" s="75"/>
      <c r="E299" s="75"/>
      <c r="F299" s="156"/>
      <c r="G299" s="156"/>
      <c r="H299" s="156"/>
      <c r="I299" s="156"/>
      <c r="J299" s="282" t="str">
        <f>IFERROR(VLOOKUP($E299&amp;$F299,units!$A:$D,4,0),"")</f>
        <v/>
      </c>
      <c r="K299" s="75"/>
      <c r="L299" s="156"/>
      <c r="M299" s="75"/>
      <c r="N299" s="161"/>
      <c r="O299" s="162" t="str">
        <f t="shared" si="92"/>
        <v/>
      </c>
      <c r="P299" s="75"/>
      <c r="Q299" s="75"/>
      <c r="R299" s="75"/>
      <c r="S299" s="153"/>
      <c r="T299" s="153"/>
      <c r="U299" s="240"/>
      <c r="X299" s="16" t="e">
        <f t="shared" si="107"/>
        <v>#N/A</v>
      </c>
      <c r="Y299" s="16">
        <f t="shared" ca="1" si="108"/>
        <v>0</v>
      </c>
      <c r="Z299" s="16" t="str">
        <f t="shared" si="93"/>
        <v/>
      </c>
      <c r="AA299" s="16" t="str">
        <f t="shared" si="109"/>
        <v/>
      </c>
      <c r="AB299" s="16">
        <f t="shared" si="94"/>
        <v>0</v>
      </c>
      <c r="AC299" s="16">
        <f t="shared" si="110"/>
        <v>0</v>
      </c>
      <c r="AD299" s="16">
        <f t="shared" si="111"/>
        <v>1</v>
      </c>
      <c r="AE299" s="16">
        <f t="shared" si="95"/>
        <v>1</v>
      </c>
      <c r="AF299" s="16">
        <f t="shared" si="96"/>
        <v>1</v>
      </c>
      <c r="AG299" s="16">
        <f t="shared" si="112"/>
        <v>1</v>
      </c>
      <c r="AH299" s="16">
        <f t="shared" si="97"/>
        <v>1</v>
      </c>
      <c r="AI299" s="16">
        <f t="shared" si="113"/>
        <v>1</v>
      </c>
      <c r="AJ299" s="16">
        <f t="shared" si="114"/>
        <v>1</v>
      </c>
      <c r="AK299" s="16">
        <f t="shared" si="115"/>
        <v>1</v>
      </c>
      <c r="AL299" s="16">
        <f t="shared" si="98"/>
        <v>1</v>
      </c>
      <c r="AM299" s="16">
        <f t="shared" si="99"/>
        <v>1</v>
      </c>
      <c r="AN299" s="16">
        <f t="shared" si="100"/>
        <v>1</v>
      </c>
      <c r="AO299" s="16">
        <f t="shared" si="101"/>
        <v>1</v>
      </c>
      <c r="AP299" s="16">
        <f t="shared" si="102"/>
        <v>1</v>
      </c>
      <c r="AQ299" s="16">
        <f t="shared" si="103"/>
        <v>1</v>
      </c>
      <c r="AR299" s="16">
        <f t="shared" si="104"/>
        <v>1</v>
      </c>
      <c r="AS299" s="16">
        <f t="shared" si="105"/>
        <v>1</v>
      </c>
      <c r="AT299" s="16">
        <f t="shared" si="116"/>
        <v>1</v>
      </c>
      <c r="AU299" s="16">
        <f t="shared" si="117"/>
        <v>1</v>
      </c>
      <c r="AV299" s="16">
        <f t="shared" si="118"/>
        <v>1</v>
      </c>
      <c r="AW299" s="16"/>
      <c r="AX299" s="16">
        <f t="array" ref="AX299">SUM(IF(ISERROR(AD299:AT299),1))</f>
        <v>0</v>
      </c>
      <c r="AY299" s="16" t="str">
        <f t="shared" si="106"/>
        <v/>
      </c>
      <c r="AZ299" s="16"/>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row>
    <row r="300" spans="2:79" ht="45" customHeight="1" x14ac:dyDescent="0.25">
      <c r="B300" s="75"/>
      <c r="C300" s="75"/>
      <c r="D300" s="75"/>
      <c r="E300" s="75"/>
      <c r="F300" s="156"/>
      <c r="G300" s="156"/>
      <c r="H300" s="156"/>
      <c r="I300" s="156"/>
      <c r="J300" s="282" t="str">
        <f>IFERROR(VLOOKUP($E300&amp;$F300,units!$A:$D,4,0),"")</f>
        <v/>
      </c>
      <c r="K300" s="75"/>
      <c r="L300" s="156"/>
      <c r="M300" s="75"/>
      <c r="N300" s="161"/>
      <c r="O300" s="162" t="str">
        <f t="shared" si="92"/>
        <v/>
      </c>
      <c r="P300" s="75"/>
      <c r="Q300" s="75"/>
      <c r="R300" s="75"/>
      <c r="S300" s="153"/>
      <c r="T300" s="153"/>
      <c r="U300" s="240"/>
      <c r="X300" s="16" t="e">
        <f t="shared" si="107"/>
        <v>#N/A</v>
      </c>
      <c r="Y300" s="16">
        <f t="shared" ca="1" si="108"/>
        <v>0</v>
      </c>
      <c r="Z300" s="16" t="str">
        <f t="shared" si="93"/>
        <v/>
      </c>
      <c r="AA300" s="16" t="str">
        <f t="shared" si="109"/>
        <v/>
      </c>
      <c r="AB300" s="16">
        <f t="shared" si="94"/>
        <v>0</v>
      </c>
      <c r="AC300" s="16">
        <f t="shared" si="110"/>
        <v>0</v>
      </c>
      <c r="AD300" s="16">
        <f t="shared" si="111"/>
        <v>1</v>
      </c>
      <c r="AE300" s="16">
        <f t="shared" si="95"/>
        <v>1</v>
      </c>
      <c r="AF300" s="16">
        <f t="shared" si="96"/>
        <v>1</v>
      </c>
      <c r="AG300" s="16">
        <f t="shared" si="112"/>
        <v>1</v>
      </c>
      <c r="AH300" s="16">
        <f t="shared" si="97"/>
        <v>1</v>
      </c>
      <c r="AI300" s="16">
        <f t="shared" si="113"/>
        <v>1</v>
      </c>
      <c r="AJ300" s="16">
        <f t="shared" si="114"/>
        <v>1</v>
      </c>
      <c r="AK300" s="16">
        <f t="shared" si="115"/>
        <v>1</v>
      </c>
      <c r="AL300" s="16">
        <f t="shared" si="98"/>
        <v>1</v>
      </c>
      <c r="AM300" s="16">
        <f t="shared" si="99"/>
        <v>1</v>
      </c>
      <c r="AN300" s="16">
        <f t="shared" si="100"/>
        <v>1</v>
      </c>
      <c r="AO300" s="16">
        <f t="shared" si="101"/>
        <v>1</v>
      </c>
      <c r="AP300" s="16">
        <f t="shared" si="102"/>
        <v>1</v>
      </c>
      <c r="AQ300" s="16">
        <f t="shared" si="103"/>
        <v>1</v>
      </c>
      <c r="AR300" s="16">
        <f t="shared" si="104"/>
        <v>1</v>
      </c>
      <c r="AS300" s="16">
        <f t="shared" si="105"/>
        <v>1</v>
      </c>
      <c r="AT300" s="16">
        <f t="shared" si="116"/>
        <v>1</v>
      </c>
      <c r="AU300" s="16">
        <f t="shared" si="117"/>
        <v>1</v>
      </c>
      <c r="AV300" s="16">
        <f t="shared" si="118"/>
        <v>1</v>
      </c>
      <c r="AW300" s="16"/>
      <c r="AX300" s="16">
        <f t="array" ref="AX300">SUM(IF(ISERROR(AD300:AT300),1))</f>
        <v>0</v>
      </c>
      <c r="AY300" s="16" t="str">
        <f t="shared" si="106"/>
        <v/>
      </c>
      <c r="AZ300" s="16"/>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row>
    <row r="301" spans="2:79" ht="45" customHeight="1" x14ac:dyDescent="0.25">
      <c r="B301" s="75"/>
      <c r="C301" s="75"/>
      <c r="D301" s="75"/>
      <c r="E301" s="75"/>
      <c r="F301" s="156"/>
      <c r="G301" s="156"/>
      <c r="H301" s="156"/>
      <c r="I301" s="156"/>
      <c r="J301" s="282" t="str">
        <f>IFERROR(VLOOKUP($E301&amp;$F301,units!$A:$D,4,0),"")</f>
        <v/>
      </c>
      <c r="K301" s="75"/>
      <c r="L301" s="156"/>
      <c r="M301" s="75"/>
      <c r="N301" s="161"/>
      <c r="O301" s="162" t="str">
        <f t="shared" si="92"/>
        <v/>
      </c>
      <c r="P301" s="75"/>
      <c r="Q301" s="75"/>
      <c r="R301" s="75"/>
      <c r="S301" s="153"/>
      <c r="T301" s="153"/>
      <c r="U301" s="240"/>
      <c r="X301" s="16" t="e">
        <f t="shared" si="107"/>
        <v>#N/A</v>
      </c>
      <c r="Y301" s="16">
        <f t="shared" ca="1" si="108"/>
        <v>0</v>
      </c>
      <c r="Z301" s="16" t="str">
        <f t="shared" si="93"/>
        <v/>
      </c>
      <c r="AA301" s="16" t="str">
        <f t="shared" si="109"/>
        <v/>
      </c>
      <c r="AB301" s="16">
        <f t="shared" si="94"/>
        <v>0</v>
      </c>
      <c r="AC301" s="16">
        <f t="shared" si="110"/>
        <v>0</v>
      </c>
      <c r="AD301" s="16">
        <f t="shared" si="111"/>
        <v>1</v>
      </c>
      <c r="AE301" s="16">
        <f t="shared" si="95"/>
        <v>1</v>
      </c>
      <c r="AF301" s="16">
        <f t="shared" si="96"/>
        <v>1</v>
      </c>
      <c r="AG301" s="16">
        <f t="shared" si="112"/>
        <v>1</v>
      </c>
      <c r="AH301" s="16">
        <f t="shared" si="97"/>
        <v>1</v>
      </c>
      <c r="AI301" s="16">
        <f t="shared" si="113"/>
        <v>1</v>
      </c>
      <c r="AJ301" s="16">
        <f t="shared" si="114"/>
        <v>1</v>
      </c>
      <c r="AK301" s="16">
        <f t="shared" si="115"/>
        <v>1</v>
      </c>
      <c r="AL301" s="16">
        <f t="shared" si="98"/>
        <v>1</v>
      </c>
      <c r="AM301" s="16">
        <f t="shared" si="99"/>
        <v>1</v>
      </c>
      <c r="AN301" s="16">
        <f t="shared" si="100"/>
        <v>1</v>
      </c>
      <c r="AO301" s="16">
        <f t="shared" si="101"/>
        <v>1</v>
      </c>
      <c r="AP301" s="16">
        <f t="shared" si="102"/>
        <v>1</v>
      </c>
      <c r="AQ301" s="16">
        <f t="shared" si="103"/>
        <v>1</v>
      </c>
      <c r="AR301" s="16">
        <f t="shared" si="104"/>
        <v>1</v>
      </c>
      <c r="AS301" s="16">
        <f t="shared" si="105"/>
        <v>1</v>
      </c>
      <c r="AT301" s="16">
        <f t="shared" si="116"/>
        <v>1</v>
      </c>
      <c r="AU301" s="16">
        <f t="shared" si="117"/>
        <v>1</v>
      </c>
      <c r="AV301" s="16">
        <f t="shared" si="118"/>
        <v>1</v>
      </c>
      <c r="AW301" s="16"/>
      <c r="AX301" s="16">
        <f t="array" ref="AX301">SUM(IF(ISERROR(AD301:AT301),1))</f>
        <v>0</v>
      </c>
      <c r="AY301" s="16" t="str">
        <f t="shared" si="106"/>
        <v/>
      </c>
      <c r="AZ301" s="16"/>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row>
    <row r="302" spans="2:79" ht="45" customHeight="1" x14ac:dyDescent="0.25">
      <c r="B302" s="75"/>
      <c r="C302" s="75"/>
      <c r="D302" s="75"/>
      <c r="E302" s="75"/>
      <c r="F302" s="156"/>
      <c r="G302" s="156"/>
      <c r="H302" s="156"/>
      <c r="I302" s="156"/>
      <c r="J302" s="282" t="str">
        <f>IFERROR(VLOOKUP($E302&amp;$F302,units!$A:$D,4,0),"")</f>
        <v/>
      </c>
      <c r="K302" s="75"/>
      <c r="L302" s="156"/>
      <c r="M302" s="75"/>
      <c r="N302" s="161"/>
      <c r="O302" s="162" t="str">
        <f t="shared" si="92"/>
        <v/>
      </c>
      <c r="P302" s="75"/>
      <c r="Q302" s="75"/>
      <c r="R302" s="75"/>
      <c r="S302" s="153"/>
      <c r="T302" s="153"/>
      <c r="U302" s="240"/>
      <c r="X302" s="16" t="e">
        <f t="shared" si="107"/>
        <v>#N/A</v>
      </c>
      <c r="Y302" s="16">
        <f t="shared" ca="1" si="108"/>
        <v>0</v>
      </c>
      <c r="Z302" s="16" t="str">
        <f t="shared" si="93"/>
        <v/>
      </c>
      <c r="AA302" s="16" t="str">
        <f t="shared" si="109"/>
        <v/>
      </c>
      <c r="AB302" s="16">
        <f t="shared" si="94"/>
        <v>0</v>
      </c>
      <c r="AC302" s="16">
        <f t="shared" si="110"/>
        <v>0</v>
      </c>
      <c r="AD302" s="16">
        <f t="shared" si="111"/>
        <v>1</v>
      </c>
      <c r="AE302" s="16">
        <f t="shared" si="95"/>
        <v>1</v>
      </c>
      <c r="AF302" s="16">
        <f t="shared" si="96"/>
        <v>1</v>
      </c>
      <c r="AG302" s="16">
        <f t="shared" si="112"/>
        <v>1</v>
      </c>
      <c r="AH302" s="16">
        <f t="shared" si="97"/>
        <v>1</v>
      </c>
      <c r="AI302" s="16">
        <f t="shared" si="113"/>
        <v>1</v>
      </c>
      <c r="AJ302" s="16">
        <f t="shared" si="114"/>
        <v>1</v>
      </c>
      <c r="AK302" s="16">
        <f t="shared" si="115"/>
        <v>1</v>
      </c>
      <c r="AL302" s="16">
        <f t="shared" si="98"/>
        <v>1</v>
      </c>
      <c r="AM302" s="16">
        <f t="shared" si="99"/>
        <v>1</v>
      </c>
      <c r="AN302" s="16">
        <f t="shared" si="100"/>
        <v>1</v>
      </c>
      <c r="AO302" s="16">
        <f t="shared" si="101"/>
        <v>1</v>
      </c>
      <c r="AP302" s="16">
        <f t="shared" si="102"/>
        <v>1</v>
      </c>
      <c r="AQ302" s="16">
        <f t="shared" si="103"/>
        <v>1</v>
      </c>
      <c r="AR302" s="16">
        <f t="shared" si="104"/>
        <v>1</v>
      </c>
      <c r="AS302" s="16">
        <f t="shared" si="105"/>
        <v>1</v>
      </c>
      <c r="AT302" s="16">
        <f t="shared" si="116"/>
        <v>1</v>
      </c>
      <c r="AU302" s="16">
        <f t="shared" si="117"/>
        <v>1</v>
      </c>
      <c r="AV302" s="16">
        <f t="shared" si="118"/>
        <v>1</v>
      </c>
      <c r="AW302" s="16"/>
      <c r="AX302" s="16">
        <f t="array" ref="AX302">SUM(IF(ISERROR(AD302:AT302),1))</f>
        <v>0</v>
      </c>
      <c r="AY302" s="16" t="str">
        <f t="shared" si="106"/>
        <v/>
      </c>
      <c r="AZ302" s="16"/>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row>
    <row r="303" spans="2:79" ht="45" customHeight="1" x14ac:dyDescent="0.25">
      <c r="B303" s="75"/>
      <c r="C303" s="75"/>
      <c r="D303" s="75"/>
      <c r="E303" s="75"/>
      <c r="F303" s="156"/>
      <c r="G303" s="156"/>
      <c r="H303" s="156"/>
      <c r="I303" s="156"/>
      <c r="J303" s="282" t="str">
        <f>IFERROR(VLOOKUP($E303&amp;$F303,units!$A:$D,4,0),"")</f>
        <v/>
      </c>
      <c r="K303" s="75"/>
      <c r="L303" s="156"/>
      <c r="M303" s="75"/>
      <c r="N303" s="161"/>
      <c r="O303" s="162" t="str">
        <f t="shared" si="92"/>
        <v/>
      </c>
      <c r="P303" s="75"/>
      <c r="Q303" s="75"/>
      <c r="R303" s="75"/>
      <c r="S303" s="153"/>
      <c r="T303" s="153"/>
      <c r="U303" s="240"/>
      <c r="X303" s="16" t="e">
        <f t="shared" si="107"/>
        <v>#N/A</v>
      </c>
      <c r="Y303" s="16">
        <f t="shared" ca="1" si="108"/>
        <v>0</v>
      </c>
      <c r="Z303" s="16" t="str">
        <f t="shared" si="93"/>
        <v/>
      </c>
      <c r="AA303" s="16" t="str">
        <f t="shared" si="109"/>
        <v/>
      </c>
      <c r="AB303" s="16">
        <f t="shared" si="94"/>
        <v>0</v>
      </c>
      <c r="AC303" s="16">
        <f t="shared" si="110"/>
        <v>0</v>
      </c>
      <c r="AD303" s="16">
        <f t="shared" si="111"/>
        <v>1</v>
      </c>
      <c r="AE303" s="16">
        <f t="shared" si="95"/>
        <v>1</v>
      </c>
      <c r="AF303" s="16">
        <f t="shared" si="96"/>
        <v>1</v>
      </c>
      <c r="AG303" s="16">
        <f t="shared" si="112"/>
        <v>1</v>
      </c>
      <c r="AH303" s="16">
        <f t="shared" si="97"/>
        <v>1</v>
      </c>
      <c r="AI303" s="16">
        <f t="shared" si="113"/>
        <v>1</v>
      </c>
      <c r="AJ303" s="16">
        <f t="shared" si="114"/>
        <v>1</v>
      </c>
      <c r="AK303" s="16">
        <f t="shared" si="115"/>
        <v>1</v>
      </c>
      <c r="AL303" s="16">
        <f t="shared" si="98"/>
        <v>1</v>
      </c>
      <c r="AM303" s="16">
        <f t="shared" si="99"/>
        <v>1</v>
      </c>
      <c r="AN303" s="16">
        <f t="shared" si="100"/>
        <v>1</v>
      </c>
      <c r="AO303" s="16">
        <f t="shared" si="101"/>
        <v>1</v>
      </c>
      <c r="AP303" s="16">
        <f t="shared" si="102"/>
        <v>1</v>
      </c>
      <c r="AQ303" s="16">
        <f t="shared" si="103"/>
        <v>1</v>
      </c>
      <c r="AR303" s="16">
        <f t="shared" si="104"/>
        <v>1</v>
      </c>
      <c r="AS303" s="16">
        <f t="shared" si="105"/>
        <v>1</v>
      </c>
      <c r="AT303" s="16">
        <f t="shared" si="116"/>
        <v>1</v>
      </c>
      <c r="AU303" s="16">
        <f t="shared" si="117"/>
        <v>1</v>
      </c>
      <c r="AV303" s="16">
        <f t="shared" si="118"/>
        <v>1</v>
      </c>
      <c r="AW303" s="16"/>
      <c r="AX303" s="16">
        <f t="array" ref="AX303">SUM(IF(ISERROR(AD303:AT303),1))</f>
        <v>0</v>
      </c>
      <c r="AY303" s="16" t="str">
        <f t="shared" si="106"/>
        <v/>
      </c>
      <c r="AZ303" s="16"/>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row>
    <row r="304" spans="2:79" ht="45" customHeight="1" x14ac:dyDescent="0.25">
      <c r="B304" s="75"/>
      <c r="C304" s="75"/>
      <c r="D304" s="75"/>
      <c r="E304" s="75"/>
      <c r="F304" s="156"/>
      <c r="G304" s="156"/>
      <c r="H304" s="156"/>
      <c r="I304" s="156"/>
      <c r="J304" s="282" t="str">
        <f>IFERROR(VLOOKUP($E304&amp;$F304,units!$A:$D,4,0),"")</f>
        <v/>
      </c>
      <c r="K304" s="75"/>
      <c r="L304" s="156"/>
      <c r="M304" s="75"/>
      <c r="N304" s="161"/>
      <c r="O304" s="162" t="str">
        <f t="shared" si="92"/>
        <v/>
      </c>
      <c r="P304" s="75"/>
      <c r="Q304" s="75"/>
      <c r="R304" s="75"/>
      <c r="S304" s="153"/>
      <c r="T304" s="153"/>
      <c r="U304" s="240"/>
      <c r="X304" s="16" t="e">
        <f t="shared" si="107"/>
        <v>#N/A</v>
      </c>
      <c r="Y304" s="16">
        <f t="shared" ca="1" si="108"/>
        <v>0</v>
      </c>
      <c r="Z304" s="16" t="str">
        <f t="shared" si="93"/>
        <v/>
      </c>
      <c r="AA304" s="16" t="str">
        <f t="shared" si="109"/>
        <v/>
      </c>
      <c r="AB304" s="16">
        <f t="shared" si="94"/>
        <v>0</v>
      </c>
      <c r="AC304" s="16">
        <f t="shared" si="110"/>
        <v>0</v>
      </c>
      <c r="AD304" s="16">
        <f t="shared" si="111"/>
        <v>1</v>
      </c>
      <c r="AE304" s="16">
        <f t="shared" si="95"/>
        <v>1</v>
      </c>
      <c r="AF304" s="16">
        <f t="shared" si="96"/>
        <v>1</v>
      </c>
      <c r="AG304" s="16">
        <f t="shared" si="112"/>
        <v>1</v>
      </c>
      <c r="AH304" s="16">
        <f t="shared" si="97"/>
        <v>1</v>
      </c>
      <c r="AI304" s="16">
        <f t="shared" si="113"/>
        <v>1</v>
      </c>
      <c r="AJ304" s="16">
        <f t="shared" si="114"/>
        <v>1</v>
      </c>
      <c r="AK304" s="16">
        <f t="shared" si="115"/>
        <v>1</v>
      </c>
      <c r="AL304" s="16">
        <f t="shared" si="98"/>
        <v>1</v>
      </c>
      <c r="AM304" s="16">
        <f t="shared" si="99"/>
        <v>1</v>
      </c>
      <c r="AN304" s="16">
        <f t="shared" si="100"/>
        <v>1</v>
      </c>
      <c r="AO304" s="16">
        <f t="shared" si="101"/>
        <v>1</v>
      </c>
      <c r="AP304" s="16">
        <f t="shared" si="102"/>
        <v>1</v>
      </c>
      <c r="AQ304" s="16">
        <f t="shared" si="103"/>
        <v>1</v>
      </c>
      <c r="AR304" s="16">
        <f t="shared" si="104"/>
        <v>1</v>
      </c>
      <c r="AS304" s="16">
        <f t="shared" si="105"/>
        <v>1</v>
      </c>
      <c r="AT304" s="16">
        <f t="shared" si="116"/>
        <v>1</v>
      </c>
      <c r="AU304" s="16">
        <f t="shared" si="117"/>
        <v>1</v>
      </c>
      <c r="AV304" s="16">
        <f t="shared" si="118"/>
        <v>1</v>
      </c>
      <c r="AW304" s="16"/>
      <c r="AX304" s="16">
        <f t="array" ref="AX304">SUM(IF(ISERROR(AD304:AT304),1))</f>
        <v>0</v>
      </c>
      <c r="AY304" s="16" t="str">
        <f t="shared" si="106"/>
        <v/>
      </c>
      <c r="AZ304" s="16"/>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row>
    <row r="305" spans="2:79" ht="45" customHeight="1" x14ac:dyDescent="0.25">
      <c r="B305" s="75"/>
      <c r="C305" s="75"/>
      <c r="D305" s="75"/>
      <c r="E305" s="75"/>
      <c r="F305" s="156"/>
      <c r="G305" s="156"/>
      <c r="H305" s="156"/>
      <c r="I305" s="156"/>
      <c r="J305" s="282" t="str">
        <f>IFERROR(VLOOKUP($E305&amp;$F305,units!$A:$D,4,0),"")</f>
        <v/>
      </c>
      <c r="K305" s="75"/>
      <c r="L305" s="156"/>
      <c r="M305" s="75"/>
      <c r="N305" s="161"/>
      <c r="O305" s="162" t="str">
        <f t="shared" si="92"/>
        <v/>
      </c>
      <c r="P305" s="75"/>
      <c r="Q305" s="75"/>
      <c r="R305" s="75"/>
      <c r="S305" s="153"/>
      <c r="T305" s="153"/>
      <c r="U305" s="240"/>
      <c r="X305" s="16" t="e">
        <f t="shared" si="107"/>
        <v>#N/A</v>
      </c>
      <c r="Y305" s="16">
        <f t="shared" ca="1" si="108"/>
        <v>0</v>
      </c>
      <c r="Z305" s="16" t="str">
        <f t="shared" si="93"/>
        <v/>
      </c>
      <c r="AA305" s="16" t="str">
        <f t="shared" si="109"/>
        <v/>
      </c>
      <c r="AB305" s="16">
        <f t="shared" si="94"/>
        <v>0</v>
      </c>
      <c r="AC305" s="16">
        <f t="shared" si="110"/>
        <v>0</v>
      </c>
      <c r="AD305" s="16">
        <f t="shared" si="111"/>
        <v>1</v>
      </c>
      <c r="AE305" s="16">
        <f t="shared" si="95"/>
        <v>1</v>
      </c>
      <c r="AF305" s="16">
        <f t="shared" si="96"/>
        <v>1</v>
      </c>
      <c r="AG305" s="16">
        <f t="shared" si="112"/>
        <v>1</v>
      </c>
      <c r="AH305" s="16">
        <f t="shared" si="97"/>
        <v>1</v>
      </c>
      <c r="AI305" s="16">
        <f t="shared" si="113"/>
        <v>1</v>
      </c>
      <c r="AJ305" s="16">
        <f t="shared" si="114"/>
        <v>1</v>
      </c>
      <c r="AK305" s="16">
        <f t="shared" si="115"/>
        <v>1</v>
      </c>
      <c r="AL305" s="16">
        <f t="shared" si="98"/>
        <v>1</v>
      </c>
      <c r="AM305" s="16">
        <f t="shared" si="99"/>
        <v>1</v>
      </c>
      <c r="AN305" s="16">
        <f t="shared" si="100"/>
        <v>1</v>
      </c>
      <c r="AO305" s="16">
        <f t="shared" si="101"/>
        <v>1</v>
      </c>
      <c r="AP305" s="16">
        <f t="shared" si="102"/>
        <v>1</v>
      </c>
      <c r="AQ305" s="16">
        <f t="shared" si="103"/>
        <v>1</v>
      </c>
      <c r="AR305" s="16">
        <f t="shared" si="104"/>
        <v>1</v>
      </c>
      <c r="AS305" s="16">
        <f t="shared" si="105"/>
        <v>1</v>
      </c>
      <c r="AT305" s="16">
        <f t="shared" si="116"/>
        <v>1</v>
      </c>
      <c r="AU305" s="16">
        <f t="shared" si="117"/>
        <v>1</v>
      </c>
      <c r="AV305" s="16">
        <f t="shared" si="118"/>
        <v>1</v>
      </c>
      <c r="AW305" s="16"/>
      <c r="AX305" s="16">
        <f t="array" ref="AX305">SUM(IF(ISERROR(AD305:AT305),1))</f>
        <v>0</v>
      </c>
      <c r="AY305" s="16" t="str">
        <f t="shared" si="106"/>
        <v/>
      </c>
      <c r="AZ305" s="16"/>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row>
    <row r="306" spans="2:79" ht="45" customHeight="1" x14ac:dyDescent="0.25">
      <c r="B306" s="75"/>
      <c r="C306" s="75"/>
      <c r="D306" s="75"/>
      <c r="E306" s="75"/>
      <c r="F306" s="156"/>
      <c r="G306" s="156"/>
      <c r="H306" s="156"/>
      <c r="I306" s="156"/>
      <c r="J306" s="282" t="str">
        <f>IFERROR(VLOOKUP($E306&amp;$F306,units!$A:$D,4,0),"")</f>
        <v/>
      </c>
      <c r="K306" s="75"/>
      <c r="L306" s="156"/>
      <c r="M306" s="75"/>
      <c r="N306" s="161"/>
      <c r="O306" s="162" t="str">
        <f t="shared" si="92"/>
        <v/>
      </c>
      <c r="P306" s="75"/>
      <c r="Q306" s="75"/>
      <c r="R306" s="75"/>
      <c r="S306" s="153"/>
      <c r="T306" s="153"/>
      <c r="U306" s="240"/>
      <c r="X306" s="16" t="e">
        <f t="shared" si="107"/>
        <v>#N/A</v>
      </c>
      <c r="Y306" s="16">
        <f t="shared" ca="1" si="108"/>
        <v>0</v>
      </c>
      <c r="Z306" s="16" t="str">
        <f t="shared" si="93"/>
        <v/>
      </c>
      <c r="AA306" s="16" t="str">
        <f t="shared" si="109"/>
        <v/>
      </c>
      <c r="AB306" s="16">
        <f t="shared" si="94"/>
        <v>0</v>
      </c>
      <c r="AC306" s="16">
        <f t="shared" si="110"/>
        <v>0</v>
      </c>
      <c r="AD306" s="16">
        <f t="shared" si="111"/>
        <v>1</v>
      </c>
      <c r="AE306" s="16">
        <f t="shared" si="95"/>
        <v>1</v>
      </c>
      <c r="AF306" s="16">
        <f t="shared" si="96"/>
        <v>1</v>
      </c>
      <c r="AG306" s="16">
        <f t="shared" si="112"/>
        <v>1</v>
      </c>
      <c r="AH306" s="16">
        <f t="shared" si="97"/>
        <v>1</v>
      </c>
      <c r="AI306" s="16">
        <f t="shared" si="113"/>
        <v>1</v>
      </c>
      <c r="AJ306" s="16">
        <f t="shared" si="114"/>
        <v>1</v>
      </c>
      <c r="AK306" s="16">
        <f t="shared" si="115"/>
        <v>1</v>
      </c>
      <c r="AL306" s="16">
        <f t="shared" si="98"/>
        <v>1</v>
      </c>
      <c r="AM306" s="16">
        <f t="shared" si="99"/>
        <v>1</v>
      </c>
      <c r="AN306" s="16">
        <f t="shared" si="100"/>
        <v>1</v>
      </c>
      <c r="AO306" s="16">
        <f t="shared" si="101"/>
        <v>1</v>
      </c>
      <c r="AP306" s="16">
        <f t="shared" si="102"/>
        <v>1</v>
      </c>
      <c r="AQ306" s="16">
        <f t="shared" si="103"/>
        <v>1</v>
      </c>
      <c r="AR306" s="16">
        <f t="shared" si="104"/>
        <v>1</v>
      </c>
      <c r="AS306" s="16">
        <f t="shared" si="105"/>
        <v>1</v>
      </c>
      <c r="AT306" s="16">
        <f t="shared" si="116"/>
        <v>1</v>
      </c>
      <c r="AU306" s="16">
        <f t="shared" si="117"/>
        <v>1</v>
      </c>
      <c r="AV306" s="16">
        <f t="shared" si="118"/>
        <v>1</v>
      </c>
      <c r="AW306" s="16"/>
      <c r="AX306" s="16">
        <f t="array" ref="AX306">SUM(IF(ISERROR(AD306:AT306),1))</f>
        <v>0</v>
      </c>
      <c r="AY306" s="16" t="str">
        <f t="shared" si="106"/>
        <v/>
      </c>
      <c r="AZ306" s="16"/>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row>
    <row r="307" spans="2:79" ht="45" customHeight="1" x14ac:dyDescent="0.25">
      <c r="B307" s="151"/>
      <c r="C307" s="151"/>
      <c r="D307" s="151"/>
      <c r="E307" s="151"/>
      <c r="F307" s="158"/>
      <c r="G307" s="156"/>
      <c r="H307" s="158"/>
      <c r="I307" s="158"/>
      <c r="J307" s="283" t="str">
        <f>IFERROR(VLOOKUP($E307&amp;$F307,units!$A:$D,4,0),"")</f>
        <v/>
      </c>
      <c r="K307" s="151"/>
      <c r="L307" s="158"/>
      <c r="M307" s="151"/>
      <c r="N307" s="163"/>
      <c r="O307" s="164" t="str">
        <f t="shared" si="92"/>
        <v/>
      </c>
      <c r="P307" s="151"/>
      <c r="Q307" s="151"/>
      <c r="R307" s="151"/>
      <c r="S307" s="154"/>
      <c r="T307" s="154"/>
      <c r="U307" s="241"/>
      <c r="X307" s="16" t="e">
        <f t="shared" si="107"/>
        <v>#N/A</v>
      </c>
      <c r="Y307" s="16">
        <f t="shared" ca="1" si="108"/>
        <v>0</v>
      </c>
      <c r="Z307" s="16" t="str">
        <f t="shared" si="93"/>
        <v/>
      </c>
      <c r="AA307" s="16" t="str">
        <f t="shared" si="109"/>
        <v/>
      </c>
      <c r="AB307" s="16">
        <f t="shared" si="94"/>
        <v>0</v>
      </c>
      <c r="AC307" s="16">
        <f t="shared" si="110"/>
        <v>0</v>
      </c>
      <c r="AD307" s="16">
        <f t="shared" si="111"/>
        <v>1</v>
      </c>
      <c r="AE307" s="16">
        <f t="shared" si="95"/>
        <v>1</v>
      </c>
      <c r="AF307" s="16">
        <f t="shared" si="96"/>
        <v>1</v>
      </c>
      <c r="AG307" s="16">
        <f t="shared" si="112"/>
        <v>1</v>
      </c>
      <c r="AH307" s="16">
        <f t="shared" si="97"/>
        <v>1</v>
      </c>
      <c r="AI307" s="16">
        <f t="shared" si="113"/>
        <v>1</v>
      </c>
      <c r="AJ307" s="16">
        <f t="shared" si="114"/>
        <v>1</v>
      </c>
      <c r="AK307" s="16">
        <f t="shared" si="115"/>
        <v>1</v>
      </c>
      <c r="AL307" s="16">
        <f t="shared" si="98"/>
        <v>1</v>
      </c>
      <c r="AM307" s="16">
        <f t="shared" si="99"/>
        <v>1</v>
      </c>
      <c r="AN307" s="16">
        <f t="shared" si="100"/>
        <v>1</v>
      </c>
      <c r="AO307" s="16">
        <f t="shared" si="101"/>
        <v>1</v>
      </c>
      <c r="AP307" s="16">
        <f t="shared" si="102"/>
        <v>1</v>
      </c>
      <c r="AQ307" s="16">
        <f t="shared" si="103"/>
        <v>1</v>
      </c>
      <c r="AR307" s="16">
        <f t="shared" si="104"/>
        <v>1</v>
      </c>
      <c r="AS307" s="16">
        <f t="shared" si="105"/>
        <v>1</v>
      </c>
      <c r="AT307" s="16">
        <f t="shared" si="116"/>
        <v>1</v>
      </c>
      <c r="AU307" s="16">
        <f t="shared" si="117"/>
        <v>1</v>
      </c>
      <c r="AV307" s="16">
        <f t="shared" si="118"/>
        <v>1</v>
      </c>
      <c r="AW307" s="16"/>
      <c r="AX307" s="16">
        <f t="array" ref="AX307">SUM(IF(ISERROR(AD307:AT307),1))</f>
        <v>0</v>
      </c>
      <c r="AY307" s="16" t="str">
        <f t="shared" si="106"/>
        <v/>
      </c>
      <c r="AZ307" s="16"/>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row>
    <row r="308" spans="2:79" x14ac:dyDescent="0.25">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2:79" x14ac:dyDescent="0.25"/>
  </sheetData>
  <sheetProtection algorithmName="SHA-512" hashValue="Vakihwiw6H578fsxNv3tt0ohcztVioFXLhPdn/w1YWld3oWvt4g3tYN8wERmE5LnvPW4yRRRafqPumKvHPZUJA==" saltValue="lO3T+A4KF7xkTz6i16whsA==" spinCount="100000" sheet="1" objects="1" scenarios="1" formatColumns="0" formatRows="0" autoFilter="0"/>
  <autoFilter ref="B57:Q307" xr:uid="{595065B3-2615-43AD-8D44-C854B052360F}"/>
  <mergeCells count="59">
    <mergeCell ref="K44:L44"/>
    <mergeCell ref="K30:O30"/>
    <mergeCell ref="F43:J43"/>
    <mergeCell ref="K43:O43"/>
    <mergeCell ref="M31:N31"/>
    <mergeCell ref="K38:L38"/>
    <mergeCell ref="M32:N32"/>
    <mergeCell ref="M33:N33"/>
    <mergeCell ref="M34:N34"/>
    <mergeCell ref="M35:N35"/>
    <mergeCell ref="M36:N36"/>
    <mergeCell ref="M37:N37"/>
    <mergeCell ref="M38:N38"/>
    <mergeCell ref="M39:N39"/>
    <mergeCell ref="H37:I37"/>
    <mergeCell ref="H38:I38"/>
    <mergeCell ref="H36:I36"/>
    <mergeCell ref="H39:I39"/>
    <mergeCell ref="D45:E45"/>
    <mergeCell ref="F45:G45"/>
    <mergeCell ref="F44:G44"/>
    <mergeCell ref="H45:I45"/>
    <mergeCell ref="H44:I44"/>
    <mergeCell ref="M44:N44"/>
    <mergeCell ref="K31:L31"/>
    <mergeCell ref="F31:G31"/>
    <mergeCell ref="K32:L32"/>
    <mergeCell ref="K33:L33"/>
    <mergeCell ref="F36:G36"/>
    <mergeCell ref="F39:G39"/>
    <mergeCell ref="K36:L36"/>
    <mergeCell ref="K39:L39"/>
    <mergeCell ref="K35:L35"/>
    <mergeCell ref="K34:L34"/>
    <mergeCell ref="F34:G34"/>
    <mergeCell ref="K37:L37"/>
    <mergeCell ref="F37:G37"/>
    <mergeCell ref="F38:G38"/>
    <mergeCell ref="H32:I32"/>
    <mergeCell ref="B25:E25"/>
    <mergeCell ref="B26:E26"/>
    <mergeCell ref="B31:C32"/>
    <mergeCell ref="B28:D28"/>
    <mergeCell ref="F35:G35"/>
    <mergeCell ref="F32:G32"/>
    <mergeCell ref="E28:G28"/>
    <mergeCell ref="F33:G33"/>
    <mergeCell ref="F30:J30"/>
    <mergeCell ref="H31:I31"/>
    <mergeCell ref="H33:I33"/>
    <mergeCell ref="H34:I34"/>
    <mergeCell ref="H35:I35"/>
    <mergeCell ref="M45:N45"/>
    <mergeCell ref="M46:N46"/>
    <mergeCell ref="K45:L45"/>
    <mergeCell ref="K46:L46"/>
    <mergeCell ref="D46:E46"/>
    <mergeCell ref="F46:G46"/>
    <mergeCell ref="H46:I46"/>
  </mergeCells>
  <conditionalFormatting sqref="B52">
    <cfRule type="expression" dxfId="24" priority="14">
      <formula>$AX$52=1</formula>
    </cfRule>
    <cfRule type="expression" dxfId="23" priority="16">
      <formula>$AX$52=0</formula>
    </cfRule>
  </conditionalFormatting>
  <conditionalFormatting sqref="B53">
    <cfRule type="expression" dxfId="22" priority="15">
      <formula>$AX$52=0</formula>
    </cfRule>
  </conditionalFormatting>
  <conditionalFormatting sqref="B50:U50">
    <cfRule type="cellIs" dxfId="21" priority="17" operator="equal">
      <formula>"Yes"</formula>
    </cfRule>
  </conditionalFormatting>
  <conditionalFormatting sqref="F58:F307">
    <cfRule type="expression" dxfId="20" priority="23">
      <formula>AND($X58&lt;&gt;"",$Y58=0)</formula>
    </cfRule>
    <cfRule type="expression" dxfId="19" priority="24">
      <formula>$X58&lt;&gt;""</formula>
    </cfRule>
    <cfRule type="expression" dxfId="18" priority="27">
      <formula>$Y$58=0</formula>
    </cfRule>
  </conditionalFormatting>
  <conditionalFormatting sqref="G58:G307">
    <cfRule type="expression" dxfId="17" priority="1">
      <formula>F58 = "Other"</formula>
    </cfRule>
  </conditionalFormatting>
  <conditionalFormatting sqref="H58:I307">
    <cfRule type="expression" dxfId="16" priority="4">
      <formula>LEN($J58)&gt;1</formula>
    </cfRule>
  </conditionalFormatting>
  <conditionalFormatting sqref="J32:J39">
    <cfRule type="expression" dxfId="15" priority="115">
      <formula>$J32&lt;-1</formula>
    </cfRule>
  </conditionalFormatting>
  <conditionalFormatting sqref="J45:J46">
    <cfRule type="expression" dxfId="14" priority="114">
      <formula>$J45&gt;1</formula>
    </cfRule>
  </conditionalFormatting>
  <conditionalFormatting sqref="L58:L307">
    <cfRule type="expression" dxfId="13" priority="124">
      <formula>$K58=$BC$12</formula>
    </cfRule>
  </conditionalFormatting>
  <conditionalFormatting sqref="N58:N307">
    <cfRule type="expression" dxfId="12" priority="125">
      <formula>$M58=$BD$8</formula>
    </cfRule>
  </conditionalFormatting>
  <conditionalFormatting sqref="O32:O39">
    <cfRule type="expression" dxfId="11" priority="12">
      <formula>$J32&lt;-1</formula>
    </cfRule>
  </conditionalFormatting>
  <conditionalFormatting sqref="O45:O46">
    <cfRule type="expression" dxfId="10" priority="11">
      <formula>$J45&gt;1</formula>
    </cfRule>
  </conditionalFormatting>
  <conditionalFormatting sqref="P32:Q39 N40:Q40">
    <cfRule type="expression" dxfId="9" priority="13">
      <formula>$X$32=0</formula>
    </cfRule>
  </conditionalFormatting>
  <dataValidations count="12">
    <dataValidation type="decimal" allowBlank="1" showInputMessage="1" showErrorMessage="1" sqref="N58:N307" xr:uid="{9A364996-B915-4F27-88E7-641D27289BA1}">
      <formula1>0</formula1>
      <formula2>1</formula2>
    </dataValidation>
    <dataValidation type="whole" operator="greaterThan" allowBlank="1" showInputMessage="1" showErrorMessage="1" error="Please enter a whole number" sqref="B58:B307" xr:uid="{FE5F92DF-8181-476F-9B54-7CD838D57BD8}">
      <formula1>0</formula1>
    </dataValidation>
    <dataValidation type="decimal" operator="greaterThanOrEqual" allowBlank="1" showInputMessage="1" showErrorMessage="1" error="Please enter a numeric amount " sqref="S58:T307" xr:uid="{BD97D9BA-FC07-40C3-A6AD-27BD9EFB6559}">
      <formula1>0</formula1>
    </dataValidation>
    <dataValidation type="list" allowBlank="1" showInputMessage="1" showErrorMessage="1" sqref="R58:R307" xr:uid="{AE73CBCC-0A97-4529-BAEA-FAE89DF6A697}">
      <formula1>$BG$5:$BG$7</formula1>
    </dataValidation>
    <dataValidation type="list" allowBlank="1" showInputMessage="1" showErrorMessage="1" sqref="M58:M307" xr:uid="{FD21DF68-069C-4FD1-8FE7-C3D9865CAD73}">
      <formula1>$BD$5:$BD$8</formula1>
    </dataValidation>
    <dataValidation type="list" allowBlank="1" showInputMessage="1" showErrorMessage="1" sqref="P58:P307" xr:uid="{01A8170C-031B-40AF-9D6F-C6474C6954C7}">
      <formula1>$BE$5:$BE$12</formula1>
    </dataValidation>
    <dataValidation type="list" allowBlank="1" showInputMessage="1" showErrorMessage="1" sqref="K58:K307" xr:uid="{4E714402-DC84-43DD-8A39-F60D103D8DA1}">
      <formula1>$BC$5:$BC$12</formula1>
    </dataValidation>
    <dataValidation type="list" allowBlank="1" showInputMessage="1" showErrorMessage="1" sqref="Q58:R307" xr:uid="{935ABEA3-F10F-410B-AF47-0854FA27B89B}">
      <formula1>$BF$5:$BF$12</formula1>
    </dataValidation>
    <dataValidation type="list" allowBlank="1" showInputMessage="1" showErrorMessage="1" sqref="E58:E307" xr:uid="{02336209-3141-4651-B6E9-01C77EECA325}">
      <formula1>$BA$5:$BA$24</formula1>
    </dataValidation>
    <dataValidation type="decimal" allowBlank="1" showInputMessage="1" showErrorMessage="1" error="Needs Percentage" sqref="U58:U307" xr:uid="{98528347-6903-4562-B727-FC0757E90612}">
      <formula1>0</formula1>
      <formula2>1</formula2>
    </dataValidation>
    <dataValidation type="decimal" operator="greaterThan" allowBlank="1" showInputMessage="1" showErrorMessage="1" errorTitle="Number error" error="Please enter a non-negative number" sqref="H58:I307" xr:uid="{93C5FB61-6548-463F-B533-71DFE511480E}">
      <formula1>-1</formula1>
    </dataValidation>
    <dataValidation type="list" allowBlank="1" showInputMessage="1" showErrorMessage="1" sqref="F58:F307" xr:uid="{6B4A7169-7955-4E1E-8D24-4030A2F95655}">
      <formula1>OFFSET($BH$4,1,MATCH($X58,$BH$4:$BV$4,0)-1,INDEX($BH$3:$BV$3,1,MATCH($X58,$BH$4:$BV$4,0)),1)</formula1>
    </dataValidation>
  </dataValidations>
  <hyperlinks>
    <hyperlink ref="B31:C32" location="'3. Summary'!A1" display="&lt;&lt; Link to summary sheet" xr:uid="{DC5005A4-696B-4391-A10E-B9B4D780D83B}"/>
  </hyperlinks>
  <pageMargins left="0.70866141732283472" right="0.70866141732283472" top="0.74803149606299213" bottom="0.74803149606299213" header="0.31496062992125984" footer="0.31496062992125984"/>
  <pageSetup paperSize="8" scale="71" fitToHeight="0" orientation="landscape" r:id="rId1"/>
  <colBreaks count="1" manualBreakCount="1">
    <brk id="7" max="1048575" man="1"/>
  </colBreaks>
  <ignoredErrors>
    <ignoredError sqref="N35 N34"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A32C-EC12-41D1-A405-0AD8C4761B64}">
  <sheetPr codeName="Sheet15"/>
  <dimension ref="B1:E51"/>
  <sheetViews>
    <sheetView showGridLines="0" showRowColHeaders="0" topLeftCell="A35" workbookViewId="0">
      <selection activeCell="D26" sqref="D26"/>
    </sheetView>
  </sheetViews>
  <sheetFormatPr defaultColWidth="8.85546875" defaultRowHeight="15" x14ac:dyDescent="0.25"/>
  <cols>
    <col min="1" max="1" width="2.7109375" customWidth="1"/>
    <col min="2" max="2" width="10.28515625" bestFit="1" customWidth="1"/>
    <col min="3" max="3" width="51.140625" bestFit="1" customWidth="1"/>
    <col min="4" max="4" width="94.140625" bestFit="1" customWidth="1"/>
    <col min="5" max="5" width="61.85546875" customWidth="1"/>
    <col min="6" max="6" width="2.7109375" customWidth="1"/>
    <col min="7" max="76" width="8.85546875" customWidth="1"/>
  </cols>
  <sheetData>
    <row r="1" spans="2:5" ht="28.5" x14ac:dyDescent="0.45">
      <c r="B1" s="32" t="s">
        <v>1776</v>
      </c>
    </row>
    <row r="3" spans="2:5" x14ac:dyDescent="0.25">
      <c r="B3" s="68"/>
      <c r="C3" s="68"/>
      <c r="D3" s="68"/>
      <c r="E3" s="68"/>
    </row>
    <row r="4" spans="2:5" x14ac:dyDescent="0.25">
      <c r="B4" s="68"/>
      <c r="C4" s="68"/>
      <c r="D4" s="68"/>
      <c r="E4" s="68"/>
    </row>
    <row r="5" spans="2:5" x14ac:dyDescent="0.25">
      <c r="B5" s="68"/>
      <c r="C5" s="68"/>
      <c r="D5" s="68"/>
      <c r="E5" s="68"/>
    </row>
    <row r="6" spans="2:5" x14ac:dyDescent="0.25">
      <c r="B6" s="68"/>
      <c r="C6" s="68"/>
      <c r="D6" s="68"/>
      <c r="E6" s="68"/>
    </row>
    <row r="7" spans="2:5" x14ac:dyDescent="0.25">
      <c r="B7" s="68"/>
      <c r="C7" s="68"/>
      <c r="D7" s="68"/>
      <c r="E7" s="68"/>
    </row>
    <row r="8" spans="2:5" x14ac:dyDescent="0.25">
      <c r="B8" s="68"/>
      <c r="C8" s="68"/>
      <c r="D8" s="68"/>
      <c r="E8" s="68"/>
    </row>
    <row r="9" spans="2:5" x14ac:dyDescent="0.25">
      <c r="B9" s="68"/>
      <c r="C9" s="68"/>
      <c r="D9" s="68"/>
      <c r="E9" s="68"/>
    </row>
    <row r="10" spans="2:5" x14ac:dyDescent="0.25">
      <c r="B10" s="68"/>
      <c r="C10" s="68"/>
      <c r="D10" s="68"/>
      <c r="E10" s="68"/>
    </row>
    <row r="11" spans="2:5" x14ac:dyDescent="0.25">
      <c r="B11" s="68"/>
      <c r="C11" s="68"/>
      <c r="D11" s="68"/>
      <c r="E11" s="68"/>
    </row>
    <row r="12" spans="2:5" x14ac:dyDescent="0.25">
      <c r="B12" s="68"/>
      <c r="C12" s="68"/>
      <c r="D12" s="68"/>
      <c r="E12" s="68"/>
    </row>
    <row r="13" spans="2:5" x14ac:dyDescent="0.25">
      <c r="B13" s="68"/>
      <c r="C13" s="68"/>
      <c r="D13" s="68"/>
      <c r="E13" s="68"/>
    </row>
    <row r="14" spans="2:5" x14ac:dyDescent="0.25">
      <c r="B14" s="68"/>
      <c r="C14" s="68"/>
      <c r="D14" s="68"/>
      <c r="E14" s="68"/>
    </row>
    <row r="15" spans="2:5" x14ac:dyDescent="0.25">
      <c r="B15" s="68"/>
      <c r="C15" s="68"/>
      <c r="D15" s="68"/>
      <c r="E15" s="68"/>
    </row>
    <row r="18" spans="2:5" ht="30" customHeight="1" x14ac:dyDescent="0.35">
      <c r="B18" s="244" t="s">
        <v>1777</v>
      </c>
    </row>
    <row r="19" spans="2:5" ht="14.45" customHeight="1" x14ac:dyDescent="0.25"/>
    <row r="20" spans="2:5" ht="30" customHeight="1" x14ac:dyDescent="0.3">
      <c r="B20" s="245" t="s">
        <v>1778</v>
      </c>
      <c r="C20" s="246" t="s">
        <v>1779</v>
      </c>
      <c r="D20" s="245" t="s">
        <v>1780</v>
      </c>
      <c r="E20" s="245" t="s">
        <v>1781</v>
      </c>
    </row>
    <row r="21" spans="2:5" ht="79.900000000000006" customHeight="1" x14ac:dyDescent="0.25">
      <c r="B21" s="33">
        <v>1</v>
      </c>
      <c r="C21" s="34" t="s">
        <v>1590</v>
      </c>
      <c r="D21" s="247" t="s">
        <v>1782</v>
      </c>
      <c r="E21" s="34" t="s">
        <v>1783</v>
      </c>
    </row>
    <row r="22" spans="2:5" ht="45" x14ac:dyDescent="0.25">
      <c r="B22" s="35">
        <v>2</v>
      </c>
      <c r="C22" s="36" t="s">
        <v>1689</v>
      </c>
      <c r="D22" s="313" t="s">
        <v>1784</v>
      </c>
      <c r="E22" s="36" t="s">
        <v>1785</v>
      </c>
    </row>
    <row r="23" spans="2:5" ht="94.9" customHeight="1" x14ac:dyDescent="0.25">
      <c r="B23" s="35">
        <v>3</v>
      </c>
      <c r="C23" s="36" t="s">
        <v>1641</v>
      </c>
      <c r="D23" s="248" t="s">
        <v>1786</v>
      </c>
      <c r="E23" s="36" t="s">
        <v>1787</v>
      </c>
    </row>
    <row r="24" spans="2:5" ht="109.9" customHeight="1" x14ac:dyDescent="0.25">
      <c r="B24" s="35">
        <v>4</v>
      </c>
      <c r="C24" s="36" t="s">
        <v>1707</v>
      </c>
      <c r="D24" s="36" t="s">
        <v>1788</v>
      </c>
      <c r="E24" s="36" t="s">
        <v>1789</v>
      </c>
    </row>
    <row r="25" spans="2:5" ht="139.9" customHeight="1" x14ac:dyDescent="0.25">
      <c r="B25" s="35">
        <v>5</v>
      </c>
      <c r="C25" s="36" t="s">
        <v>1630</v>
      </c>
      <c r="D25" s="313" t="s">
        <v>1790</v>
      </c>
      <c r="E25" s="36" t="s">
        <v>1791</v>
      </c>
    </row>
    <row r="26" spans="2:5" ht="229.9" customHeight="1" x14ac:dyDescent="0.25">
      <c r="B26" s="35">
        <v>6</v>
      </c>
      <c r="C26" s="36" t="s">
        <v>1716</v>
      </c>
      <c r="D26" s="248" t="s">
        <v>1792</v>
      </c>
      <c r="E26" s="36" t="s">
        <v>1793</v>
      </c>
    </row>
    <row r="27" spans="2:5" ht="169.9" customHeight="1" x14ac:dyDescent="0.25">
      <c r="B27" s="35">
        <v>7</v>
      </c>
      <c r="C27" s="36" t="s">
        <v>1722</v>
      </c>
      <c r="D27" s="36" t="s">
        <v>1794</v>
      </c>
      <c r="E27" s="36" t="s">
        <v>1795</v>
      </c>
    </row>
    <row r="28" spans="2:5" ht="94.9" customHeight="1" x14ac:dyDescent="0.25">
      <c r="B28" s="37">
        <v>8</v>
      </c>
      <c r="C28" s="38" t="s">
        <v>1596</v>
      </c>
      <c r="D28" s="39" t="s">
        <v>1796</v>
      </c>
      <c r="E28" s="39" t="s">
        <v>1797</v>
      </c>
    </row>
    <row r="29" spans="2:5" ht="34.9" customHeight="1" x14ac:dyDescent="0.25">
      <c r="B29" s="35">
        <v>9</v>
      </c>
      <c r="C29" s="36" t="s">
        <v>1728</v>
      </c>
      <c r="D29" s="36"/>
      <c r="E29" s="36" t="s">
        <v>1798</v>
      </c>
    </row>
    <row r="30" spans="2:5" ht="334.9" customHeight="1" x14ac:dyDescent="0.25">
      <c r="B30" s="40">
        <v>10</v>
      </c>
      <c r="C30" s="41" t="s">
        <v>1731</v>
      </c>
      <c r="D30" s="42" t="s">
        <v>1799</v>
      </c>
      <c r="E30" s="36" t="s">
        <v>1800</v>
      </c>
    </row>
    <row r="31" spans="2:5" ht="139.9" customHeight="1" x14ac:dyDescent="0.25">
      <c r="B31" s="35">
        <v>11</v>
      </c>
      <c r="C31" s="249" t="s">
        <v>1801</v>
      </c>
      <c r="D31" s="313" t="s">
        <v>1802</v>
      </c>
      <c r="E31" s="36" t="s">
        <v>1803</v>
      </c>
    </row>
    <row r="32" spans="2:5" ht="165" x14ac:dyDescent="0.25">
      <c r="B32" s="40">
        <v>12</v>
      </c>
      <c r="C32" s="250" t="s">
        <v>1611</v>
      </c>
      <c r="D32" s="251" t="s">
        <v>1804</v>
      </c>
      <c r="E32" s="42" t="s">
        <v>1805</v>
      </c>
    </row>
    <row r="33" spans="2:5" ht="90" x14ac:dyDescent="0.25">
      <c r="B33" s="40">
        <v>13</v>
      </c>
      <c r="C33" s="250" t="s">
        <v>909</v>
      </c>
      <c r="D33" s="238"/>
      <c r="E33" s="251" t="s">
        <v>1806</v>
      </c>
    </row>
    <row r="34" spans="2:5" ht="34.9" customHeight="1" x14ac:dyDescent="0.25">
      <c r="B34" s="35">
        <v>14</v>
      </c>
      <c r="C34" s="36" t="s">
        <v>1733</v>
      </c>
      <c r="D34" s="36"/>
      <c r="E34" s="36" t="s">
        <v>1807</v>
      </c>
    </row>
    <row r="35" spans="2:5" ht="139.9" customHeight="1" x14ac:dyDescent="0.25">
      <c r="B35" s="35">
        <v>15</v>
      </c>
      <c r="C35" s="43" t="s">
        <v>1734</v>
      </c>
      <c r="D35" s="36" t="s">
        <v>1808</v>
      </c>
      <c r="E35" s="36" t="s">
        <v>1809</v>
      </c>
    </row>
    <row r="36" spans="2:5" ht="79.900000000000006" customHeight="1" x14ac:dyDescent="0.25">
      <c r="B36" s="35">
        <v>16</v>
      </c>
      <c r="C36" s="36" t="s">
        <v>1735</v>
      </c>
      <c r="D36" s="36" t="s">
        <v>1810</v>
      </c>
      <c r="E36" s="36" t="s">
        <v>1811</v>
      </c>
    </row>
    <row r="37" spans="2:5" ht="124.9" customHeight="1" x14ac:dyDescent="0.25">
      <c r="B37" s="37">
        <v>17</v>
      </c>
      <c r="C37" s="38" t="s">
        <v>1621</v>
      </c>
      <c r="D37" s="369" t="s">
        <v>1812</v>
      </c>
      <c r="E37" s="39" t="s">
        <v>1813</v>
      </c>
    </row>
    <row r="38" spans="2:5" ht="124.9" customHeight="1" x14ac:dyDescent="0.25">
      <c r="B38" s="255">
        <v>18</v>
      </c>
      <c r="C38" s="256" t="s">
        <v>1635</v>
      </c>
      <c r="D38" s="257" t="s">
        <v>1814</v>
      </c>
      <c r="E38" s="258" t="s">
        <v>1815</v>
      </c>
    </row>
    <row r="39" spans="2:5" ht="49.9" customHeight="1" x14ac:dyDescent="0.25">
      <c r="B39" s="44">
        <v>19</v>
      </c>
      <c r="C39" s="45" t="s">
        <v>1595</v>
      </c>
      <c r="D39" s="45"/>
      <c r="E39" s="45" t="s">
        <v>1816</v>
      </c>
    </row>
    <row r="43" spans="2:5" x14ac:dyDescent="0.25">
      <c r="C43" s="350" t="s">
        <v>1817</v>
      </c>
      <c r="D43" s="350" t="s">
        <v>1589</v>
      </c>
    </row>
    <row r="44" spans="2:5" x14ac:dyDescent="0.25">
      <c r="C44" s="349" t="s">
        <v>1590</v>
      </c>
      <c r="D44" s="349" t="s">
        <v>1818</v>
      </c>
    </row>
    <row r="45" spans="2:5" x14ac:dyDescent="0.25">
      <c r="C45" s="349" t="s">
        <v>1819</v>
      </c>
      <c r="D45" s="349" t="s">
        <v>1820</v>
      </c>
    </row>
    <row r="46" spans="2:5" x14ac:dyDescent="0.25">
      <c r="C46" s="349" t="s">
        <v>1821</v>
      </c>
      <c r="D46" s="349" t="s">
        <v>1822</v>
      </c>
    </row>
    <row r="47" spans="2:5" x14ac:dyDescent="0.25">
      <c r="C47" s="349" t="s">
        <v>1823</v>
      </c>
      <c r="D47" s="349" t="s">
        <v>1601</v>
      </c>
    </row>
    <row r="48" spans="2:5" x14ac:dyDescent="0.25">
      <c r="C48" s="349" t="s">
        <v>1621</v>
      </c>
      <c r="D48" s="349" t="s">
        <v>1824</v>
      </c>
    </row>
    <row r="49" spans="3:4" x14ac:dyDescent="0.25">
      <c r="C49" s="349" t="s">
        <v>1630</v>
      </c>
      <c r="D49" s="349" t="s">
        <v>1632</v>
      </c>
    </row>
    <row r="50" spans="3:4" x14ac:dyDescent="0.25">
      <c r="C50" s="349" t="s">
        <v>1825</v>
      </c>
      <c r="D50" s="349" t="s">
        <v>1637</v>
      </c>
    </row>
    <row r="51" spans="3:4" x14ac:dyDescent="0.25">
      <c r="C51" s="349" t="s">
        <v>1641</v>
      </c>
      <c r="D51" s="349" t="s">
        <v>1643</v>
      </c>
    </row>
  </sheetData>
  <sheetProtection algorithmName="SHA-512" hashValue="zDK1r2gl1wdYUX1c6GakrpRbQSt3Uad14jIqg4s0VaG7iGhGl3wxQ3dCHKRmgwkz3WunnK6vyxZ4CgqhjbItVA==" saltValue="Q6TQNmswGxwRBToKRMfK7A==" spinCount="100000" sheet="1" objects="1" scenarios="1" formatColumns="0" formatRows="0" autoFilter="0"/>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Z56"/>
  <sheetViews>
    <sheetView showGridLines="0" topLeftCell="A42" workbookViewId="0">
      <selection activeCell="P46" sqref="P46"/>
    </sheetView>
  </sheetViews>
  <sheetFormatPr defaultColWidth="0" defaultRowHeight="15" x14ac:dyDescent="0.25"/>
  <cols>
    <col min="1" max="1" width="4.7109375" customWidth="1"/>
    <col min="2" max="3" width="14.7109375" customWidth="1"/>
    <col min="4" max="4" width="12.7109375" customWidth="1"/>
    <col min="5" max="5" width="16.140625" customWidth="1"/>
    <col min="6" max="9" width="10.42578125" bestFit="1" customWidth="1"/>
    <col min="10" max="15" width="11.7109375" customWidth="1"/>
    <col min="16" max="16" width="4.7109375" customWidth="1"/>
    <col min="17" max="17" width="16.7109375" customWidth="1"/>
    <col min="18" max="18" width="2.7109375" customWidth="1"/>
    <col min="19" max="19" width="4" hidden="1" customWidth="1"/>
    <col min="20" max="20" width="2.85546875" hidden="1" customWidth="1"/>
    <col min="21" max="21" width="2.140625" hidden="1" customWidth="1"/>
    <col min="22" max="22" width="2.7109375" hidden="1" customWidth="1"/>
    <col min="23" max="23" width="2.5703125" hidden="1" customWidth="1"/>
    <col min="24" max="24" width="2.85546875" hidden="1" customWidth="1"/>
    <col min="25" max="25" width="3.28515625" hidden="1" customWidth="1"/>
    <col min="26" max="26" width="2.85546875" hidden="1" customWidth="1"/>
    <col min="27" max="16384" width="9.140625" hidden="1"/>
  </cols>
  <sheetData>
    <row r="1" spans="2:25" ht="15.75" thickBot="1" x14ac:dyDescent="0.3">
      <c r="S1" s="3"/>
      <c r="T1" s="3"/>
      <c r="U1" s="3"/>
      <c r="V1" s="3"/>
      <c r="W1" s="3"/>
      <c r="X1" s="3"/>
      <c r="Y1" s="3"/>
    </row>
    <row r="2" spans="2:25" ht="19.5" thickBot="1" x14ac:dyDescent="0.35">
      <c r="B2" s="520" t="str">
        <f>'2. Cover'!B7</f>
        <v>Better Care Fund 2023-25 Template</v>
      </c>
      <c r="C2" s="521"/>
      <c r="D2" s="522"/>
      <c r="S2" s="3"/>
      <c r="T2" s="3"/>
      <c r="U2" s="3"/>
      <c r="V2" s="3"/>
      <c r="W2" s="3"/>
      <c r="X2" s="3"/>
      <c r="Y2" s="3"/>
    </row>
    <row r="3" spans="2:25" ht="18.75" x14ac:dyDescent="0.3">
      <c r="B3" s="586" t="s">
        <v>1826</v>
      </c>
      <c r="C3" s="586"/>
      <c r="D3" s="586"/>
      <c r="E3" s="1"/>
      <c r="F3" s="1"/>
      <c r="G3" s="1"/>
      <c r="H3" s="1"/>
      <c r="I3" s="1"/>
      <c r="S3" s="3"/>
      <c r="T3" s="3"/>
      <c r="U3" s="3"/>
      <c r="V3" s="3"/>
      <c r="W3" s="3"/>
      <c r="X3" s="3"/>
      <c r="Y3" s="3"/>
    </row>
    <row r="4" spans="2:25" x14ac:dyDescent="0.25">
      <c r="S4" s="3"/>
      <c r="T4" s="3"/>
      <c r="U4" s="3"/>
      <c r="V4" s="3"/>
      <c r="W4" s="3"/>
      <c r="X4" s="3"/>
      <c r="Y4" s="3"/>
    </row>
    <row r="5" spans="2:25" x14ac:dyDescent="0.25">
      <c r="B5" s="424" t="s">
        <v>399</v>
      </c>
      <c r="C5" s="424"/>
      <c r="D5" s="425"/>
      <c r="E5" s="430" t="str">
        <f>IF('Backsheet for muncher'!D9="&lt;Please select a Health and Wellbeing Board&gt;","Please select in '2. Cover' sheet",'Backsheet for muncher'!D9)</f>
        <v>North Tyneside</v>
      </c>
      <c r="F5" s="431"/>
      <c r="G5" s="431"/>
      <c r="H5" s="431"/>
      <c r="I5" s="432"/>
      <c r="S5" s="6">
        <f>S6-S7</f>
        <v>0</v>
      </c>
      <c r="T5" s="6"/>
      <c r="U5" s="6"/>
      <c r="V5" s="6"/>
      <c r="W5" s="6"/>
      <c r="X5" s="6"/>
      <c r="Y5" s="6"/>
    </row>
    <row r="6" spans="2:25" x14ac:dyDescent="0.25">
      <c r="S6" s="3">
        <f>COUNTA(S9:X53)</f>
        <v>34</v>
      </c>
      <c r="T6" s="3"/>
      <c r="U6" s="3"/>
      <c r="V6" s="3"/>
      <c r="W6" s="3"/>
      <c r="X6" s="3"/>
      <c r="Y6" s="3"/>
    </row>
    <row r="7" spans="2:25" ht="15.75" x14ac:dyDescent="0.25">
      <c r="B7" s="553" t="s">
        <v>1827</v>
      </c>
      <c r="C7" s="554"/>
      <c r="S7" s="3">
        <f>SUM(S9:X53)</f>
        <v>34</v>
      </c>
      <c r="T7" s="3"/>
      <c r="U7" s="3"/>
      <c r="V7" s="3"/>
      <c r="W7" s="3"/>
      <c r="X7" s="3"/>
      <c r="Y7" s="3"/>
    </row>
    <row r="8" spans="2:25" x14ac:dyDescent="0.25">
      <c r="I8" s="294" t="s">
        <v>1828</v>
      </c>
      <c r="Q8" s="198"/>
      <c r="S8" s="3"/>
      <c r="T8" s="3"/>
      <c r="U8" s="3"/>
      <c r="V8" s="3"/>
      <c r="W8" s="3"/>
      <c r="X8" s="3"/>
      <c r="Y8" s="3"/>
    </row>
    <row r="9" spans="2:25" ht="45" x14ac:dyDescent="0.25">
      <c r="F9" s="112" t="s">
        <v>1829</v>
      </c>
      <c r="G9" s="113" t="s">
        <v>1830</v>
      </c>
      <c r="H9" s="113" t="s">
        <v>1831</v>
      </c>
      <c r="I9" s="114" t="s">
        <v>1832</v>
      </c>
      <c r="J9" s="555" t="s">
        <v>1833</v>
      </c>
      <c r="K9" s="556"/>
      <c r="L9" s="557"/>
      <c r="M9" s="555" t="s">
        <v>1834</v>
      </c>
      <c r="N9" s="556"/>
      <c r="O9" s="557"/>
      <c r="Q9" s="197" t="s">
        <v>370</v>
      </c>
      <c r="S9" s="3"/>
      <c r="T9" s="3"/>
      <c r="U9" s="3"/>
      <c r="V9" s="3"/>
      <c r="W9" s="3"/>
      <c r="X9" s="3"/>
      <c r="Y9" s="3"/>
    </row>
    <row r="10" spans="2:25" ht="14.25" customHeight="1" x14ac:dyDescent="0.25">
      <c r="B10" s="566" t="s">
        <v>1835</v>
      </c>
      <c r="C10" s="567"/>
      <c r="D10" s="568"/>
      <c r="E10" s="115" t="s">
        <v>429</v>
      </c>
      <c r="F10" s="290">
        <f>IFERROR(INDEX('Metrics Backsheet'!AA$10:AA$161,MATCH('Backsheet for muncher'!$B$9,'Metrics Backsheet'!$B$10:$B$161,0)),"")</f>
        <v>272.79257573329602</v>
      </c>
      <c r="G10" s="291">
        <f>IFERROR(INDEX('Metrics Backsheet'!AB$10:AB$161,MATCH('Backsheet for muncher'!$B$9,'Metrics Backsheet'!$B$10:$B$161,0)),"")</f>
        <v>280.69358021337598</v>
      </c>
      <c r="H10" s="291">
        <f>IFERROR(INDEX('Metrics Backsheet'!AC$10:AC$161,MATCH('Backsheet for muncher'!$B$9,'Metrics Backsheet'!$B$10:$B$161,0)),"")</f>
        <v>307.72333238207199</v>
      </c>
      <c r="I10" s="292">
        <f>IFERROR(INDEX('Metrics Backsheet'!AD$10:AD$161,MATCH('Backsheet for muncher'!$B$9,'Metrics Backsheet'!$B$10:$B$161,0)),"")</f>
        <v>266</v>
      </c>
      <c r="J10" s="558" t="s">
        <v>2197</v>
      </c>
      <c r="K10" s="558"/>
      <c r="L10" s="558"/>
      <c r="M10" s="558" t="s">
        <v>2183</v>
      </c>
      <c r="N10" s="558"/>
      <c r="O10" s="558"/>
      <c r="Q10" s="47" t="str">
        <f>IF(Y10=1,"Yes","No")</f>
        <v>Yes</v>
      </c>
      <c r="S10" s="3"/>
      <c r="T10" s="3"/>
      <c r="U10" s="3"/>
      <c r="V10" s="3"/>
      <c r="W10" s="3">
        <f>IF(J10="",0,1)</f>
        <v>1</v>
      </c>
      <c r="X10" s="3">
        <f>IF(M10="",0,1)</f>
        <v>1</v>
      </c>
      <c r="Y10" s="3">
        <f>IF(COUNTIF(S10:X10,0)=0,1,0)</f>
        <v>1</v>
      </c>
    </row>
    <row r="11" spans="2:25" ht="34.5" customHeight="1" x14ac:dyDescent="0.25">
      <c r="B11" s="569"/>
      <c r="C11" s="570"/>
      <c r="D11" s="571"/>
      <c r="E11" s="116" t="s">
        <v>1836</v>
      </c>
      <c r="F11" s="168">
        <f>IFERROR(INDEX('Metrics Backsheet'!AE$10:AE$161,MATCH('Backsheet for muncher'!$B$9,'Metrics Backsheet'!$B$10:$B$161,0)),"")</f>
        <v>656</v>
      </c>
      <c r="G11" s="169">
        <f>IFERROR(INDEX('Metrics Backsheet'!AF$10:AF$161,MATCH('Backsheet for muncher'!$B$9,'Metrics Backsheet'!$B$10:$B$161,0)),"")</f>
        <v>675</v>
      </c>
      <c r="H11" s="169">
        <f>IFERROR(INDEX('Metrics Backsheet'!AG$10:AG$161,MATCH('Backsheet for muncher'!$B$9,'Metrics Backsheet'!$B$10:$B$161,0)),"")</f>
        <v>740</v>
      </c>
      <c r="I11" s="289" t="s">
        <v>1837</v>
      </c>
      <c r="J11" s="559"/>
      <c r="K11" s="559"/>
      <c r="L11" s="559"/>
      <c r="M11" s="559"/>
      <c r="N11" s="559"/>
      <c r="O11" s="559"/>
      <c r="S11" s="3"/>
      <c r="T11" s="3"/>
      <c r="U11" s="3"/>
      <c r="V11" s="3"/>
      <c r="W11" s="3"/>
      <c r="X11" s="3"/>
      <c r="Y11" s="3"/>
    </row>
    <row r="12" spans="2:25" ht="19.899999999999999" customHeight="1" x14ac:dyDescent="0.25">
      <c r="B12" s="569"/>
      <c r="C12" s="570"/>
      <c r="D12" s="571"/>
      <c r="E12" s="116" t="s">
        <v>431</v>
      </c>
      <c r="F12" s="171">
        <f>IFERROR(INDEX('Metrics Backsheet'!AI$10:AI$161,MATCH('Backsheet for muncher'!$B$9,'Metrics Backsheet'!$B$10:$B$161,0)),"")</f>
        <v>205985</v>
      </c>
      <c r="G12" s="172">
        <f>IFERROR(INDEX('Metrics Backsheet'!AJ$10:AJ$161,MATCH('Backsheet for muncher'!$B$9,'Metrics Backsheet'!$B$10:$B$161,0)),"")</f>
        <v>205985</v>
      </c>
      <c r="H12" s="172">
        <f>IFERROR(INDEX('Metrics Backsheet'!AK$10:AK$161,MATCH('Backsheet for muncher'!$B$9,'Metrics Backsheet'!$B$10:$B$161,0)),"")</f>
        <v>205985</v>
      </c>
      <c r="I12" s="173">
        <f>IFERROR(INDEX('Metrics Backsheet'!AL$10:AL$161,MATCH('Backsheet for muncher'!$B$9,'Metrics Backsheet'!$B$10:$B$161,0)),"")</f>
        <v>205985</v>
      </c>
      <c r="J12" s="559"/>
      <c r="K12" s="559"/>
      <c r="L12" s="559"/>
      <c r="M12" s="559"/>
      <c r="N12" s="559"/>
      <c r="O12" s="559"/>
      <c r="S12" s="3"/>
      <c r="T12" s="3"/>
      <c r="U12" s="3"/>
      <c r="V12" s="3"/>
      <c r="W12" s="3"/>
      <c r="X12" s="3"/>
      <c r="Y12" s="3"/>
    </row>
    <row r="13" spans="2:25" ht="45" x14ac:dyDescent="0.25">
      <c r="B13" s="569"/>
      <c r="C13" s="570"/>
      <c r="D13" s="571"/>
      <c r="E13" s="293"/>
      <c r="F13" s="112" t="s">
        <v>1838</v>
      </c>
      <c r="G13" s="112" t="s">
        <v>1839</v>
      </c>
      <c r="H13" s="112" t="s">
        <v>1840</v>
      </c>
      <c r="I13" s="112" t="s">
        <v>1841</v>
      </c>
      <c r="J13" s="559"/>
      <c r="K13" s="559"/>
      <c r="L13" s="559"/>
      <c r="M13" s="559"/>
      <c r="N13" s="559"/>
      <c r="O13" s="559"/>
      <c r="S13" s="3"/>
      <c r="T13" s="3"/>
      <c r="U13" s="3"/>
      <c r="V13" s="3"/>
      <c r="W13" s="3"/>
      <c r="X13" s="3"/>
      <c r="Y13" s="3"/>
    </row>
    <row r="14" spans="2:25" ht="14.45" customHeight="1" x14ac:dyDescent="0.25">
      <c r="B14" s="572"/>
      <c r="C14" s="573"/>
      <c r="D14" s="574"/>
      <c r="E14" s="118" t="s">
        <v>429</v>
      </c>
      <c r="F14" s="353">
        <v>282</v>
      </c>
      <c r="G14" s="354">
        <v>246</v>
      </c>
      <c r="H14" s="354">
        <v>303</v>
      </c>
      <c r="I14" s="355">
        <v>284</v>
      </c>
      <c r="J14" s="560"/>
      <c r="K14" s="560"/>
      <c r="L14" s="560"/>
      <c r="M14" s="560"/>
      <c r="N14" s="560"/>
      <c r="O14" s="560"/>
      <c r="Q14" s="47" t="str">
        <f>IF(Y14=1,"Yes","No")</f>
        <v>Yes</v>
      </c>
      <c r="S14" s="3">
        <f t="shared" ref="S14" si="0">IF(F14="",0,1)</f>
        <v>1</v>
      </c>
      <c r="T14" s="3">
        <f t="shared" ref="T14" si="1">IF(G14="",0,1)</f>
        <v>1</v>
      </c>
      <c r="U14" s="3">
        <f t="shared" ref="U14" si="2">IF(H14="",0,1)</f>
        <v>1</v>
      </c>
      <c r="V14" s="3">
        <f t="shared" ref="V14" si="3">IF(I14="",0,1)</f>
        <v>1</v>
      </c>
      <c r="W14" s="3"/>
      <c r="X14" s="3"/>
      <c r="Y14" s="3">
        <f>IF(COUNTIF(S14:V14,0)=0,1,0)</f>
        <v>1</v>
      </c>
    </row>
    <row r="15" spans="2:25" x14ac:dyDescent="0.25">
      <c r="B15" s="587" t="s">
        <v>1842</v>
      </c>
      <c r="C15" s="587"/>
      <c r="D15" s="587"/>
      <c r="E15" s="587"/>
      <c r="G15" s="69"/>
      <c r="H15" s="69"/>
      <c r="I15" s="69"/>
      <c r="S15" s="3"/>
      <c r="T15" s="3"/>
      <c r="U15" s="3"/>
      <c r="V15" s="3"/>
      <c r="W15" s="3"/>
      <c r="X15" s="3"/>
      <c r="Y15" s="3"/>
    </row>
    <row r="16" spans="2:25" x14ac:dyDescent="0.25">
      <c r="B16" s="66"/>
      <c r="C16" s="66"/>
      <c r="D16" s="66"/>
      <c r="E16" s="66"/>
      <c r="F16" s="66"/>
      <c r="G16" s="66"/>
      <c r="H16" s="66"/>
      <c r="I16" s="66"/>
      <c r="J16" s="66"/>
      <c r="K16" s="66"/>
      <c r="L16" s="66"/>
      <c r="M16" s="66"/>
      <c r="N16" s="66"/>
      <c r="O16" s="66"/>
      <c r="S16" s="3"/>
      <c r="T16" s="3"/>
      <c r="U16" s="3"/>
      <c r="V16" s="3"/>
      <c r="W16" s="3"/>
      <c r="X16" s="3"/>
      <c r="Y16" s="3"/>
    </row>
    <row r="17" spans="2:25" x14ac:dyDescent="0.25">
      <c r="S17" s="3"/>
      <c r="T17" s="3"/>
      <c r="U17" s="3"/>
      <c r="V17" s="3"/>
      <c r="W17" s="3"/>
      <c r="X17" s="3"/>
      <c r="Y17" s="3"/>
    </row>
    <row r="18" spans="2:25" ht="15.75" x14ac:dyDescent="0.25">
      <c r="B18" s="561" t="s">
        <v>1843</v>
      </c>
      <c r="C18" s="561"/>
      <c r="S18" s="3"/>
      <c r="T18" s="3"/>
      <c r="U18" s="3"/>
      <c r="V18" s="3"/>
      <c r="W18" s="3"/>
      <c r="X18" s="3"/>
      <c r="Y18" s="3"/>
    </row>
    <row r="19" spans="2:25" x14ac:dyDescent="0.25">
      <c r="B19" s="1"/>
      <c r="S19" s="3"/>
      <c r="T19" s="3"/>
      <c r="U19" s="3"/>
      <c r="V19" s="3"/>
      <c r="W19" s="3"/>
      <c r="X19" s="3"/>
      <c r="Y19" s="3"/>
    </row>
    <row r="20" spans="2:25" ht="30" customHeight="1" x14ac:dyDescent="0.25">
      <c r="B20" s="1"/>
      <c r="F20" s="318"/>
      <c r="G20" s="319" t="s">
        <v>1844</v>
      </c>
      <c r="H20" s="113" t="s">
        <v>426</v>
      </c>
      <c r="I20" s="114" t="s">
        <v>427</v>
      </c>
      <c r="J20" s="555" t="s">
        <v>1845</v>
      </c>
      <c r="K20" s="556"/>
      <c r="L20" s="557"/>
      <c r="M20" s="555" t="s">
        <v>1834</v>
      </c>
      <c r="N20" s="556"/>
      <c r="O20" s="557"/>
      <c r="S20" s="3"/>
      <c r="T20" s="3"/>
      <c r="U20" s="3"/>
      <c r="V20" s="3"/>
      <c r="W20" s="3"/>
      <c r="X20" s="3"/>
      <c r="Y20" s="3"/>
    </row>
    <row r="21" spans="2:25" ht="41.25" customHeight="1" x14ac:dyDescent="0.25">
      <c r="B21" s="566" t="s">
        <v>428</v>
      </c>
      <c r="C21" s="567"/>
      <c r="D21" s="568"/>
      <c r="E21" s="122" t="s">
        <v>429</v>
      </c>
      <c r="F21" s="320"/>
      <c r="G21" s="323">
        <f>IFERROR(INDEX('Metrics Backsheet'!BC$10:BC$161,MATCH('Backsheet for muncher'!$B$9,'Metrics Backsheet'!$B$10:$B$161,0)),"")</f>
        <v>3213.7505999999998</v>
      </c>
      <c r="H21" s="365">
        <v>3171</v>
      </c>
      <c r="I21" s="366">
        <v>3171</v>
      </c>
      <c r="J21" s="562" t="s">
        <v>2201</v>
      </c>
      <c r="K21" s="562"/>
      <c r="L21" s="562"/>
      <c r="M21" s="562" t="s">
        <v>2200</v>
      </c>
      <c r="N21" s="562"/>
      <c r="O21" s="562"/>
      <c r="Q21" s="47" t="str">
        <f>IF(Y21=1,"Yes","No")</f>
        <v>Yes</v>
      </c>
      <c r="S21" s="3"/>
      <c r="T21" s="3"/>
      <c r="U21" s="3"/>
      <c r="V21" s="3"/>
      <c r="W21" s="3">
        <f>IF(J21="",0,1)</f>
        <v>1</v>
      </c>
      <c r="X21" s="3">
        <f>IF(M21="",0,1)</f>
        <v>1</v>
      </c>
      <c r="Y21" s="3">
        <f>IF(COUNTIF(S21:X21,0)=0,1,0)</f>
        <v>1</v>
      </c>
    </row>
    <row r="22" spans="2:25" ht="41.25" customHeight="1" x14ac:dyDescent="0.25">
      <c r="B22" s="569"/>
      <c r="C22" s="570"/>
      <c r="D22" s="571"/>
      <c r="E22" s="317" t="s">
        <v>430</v>
      </c>
      <c r="F22" s="321"/>
      <c r="G22" s="324">
        <f>IFERROR(INDEX('Metrics Backsheet'!BD$10:BD$161,MATCH('Backsheet for muncher'!$B$9,'Metrics Backsheet'!$B$10:$B$161,0)),"")</f>
        <v>1360</v>
      </c>
      <c r="H22" s="367">
        <v>1370</v>
      </c>
      <c r="I22" s="368">
        <v>1370</v>
      </c>
      <c r="J22" s="563"/>
      <c r="K22" s="563"/>
      <c r="L22" s="563"/>
      <c r="M22" s="563"/>
      <c r="N22" s="563"/>
      <c r="O22" s="563"/>
      <c r="Q22" s="47" t="str">
        <f>IF(Y22=1,"Yes","No")</f>
        <v>Yes</v>
      </c>
      <c r="S22" s="3"/>
      <c r="T22" s="3">
        <f>IF(H21="",0,1)</f>
        <v>1</v>
      </c>
      <c r="U22" s="3">
        <f>IF(H22="",0,1)</f>
        <v>1</v>
      </c>
      <c r="V22" s="3">
        <f>IF(H23="",0,1)</f>
        <v>1</v>
      </c>
      <c r="W22" s="3"/>
      <c r="X22" s="3"/>
      <c r="Y22" s="3">
        <f>IF(COUNTIF(S22:X22,0)=0,1,0)</f>
        <v>1</v>
      </c>
    </row>
    <row r="23" spans="2:25" ht="41.25" customHeight="1" x14ac:dyDescent="0.25">
      <c r="B23" s="572"/>
      <c r="C23" s="573"/>
      <c r="D23" s="574"/>
      <c r="E23" s="316" t="s">
        <v>431</v>
      </c>
      <c r="F23" s="322"/>
      <c r="G23" s="325">
        <f>IFERROR(INDEX('Metrics Backsheet'!BE$10:BE$161,MATCH('Backsheet for muncher'!$B$9,'Metrics Backsheet'!$B$10:$B$161,0)),"")</f>
        <v>43213</v>
      </c>
      <c r="H23" s="326">
        <v>43213</v>
      </c>
      <c r="I23" s="327">
        <v>43213</v>
      </c>
      <c r="J23" s="564"/>
      <c r="K23" s="564"/>
      <c r="L23" s="564"/>
      <c r="M23" s="564"/>
      <c r="N23" s="564"/>
      <c r="O23" s="564"/>
      <c r="Q23" s="47" t="str">
        <f>IF(Y23=1,"Yes","No")</f>
        <v>Yes</v>
      </c>
      <c r="S23" s="3"/>
      <c r="T23" s="3">
        <f>IF(I21="",0,1)</f>
        <v>1</v>
      </c>
      <c r="U23" s="3">
        <f>IF(I22="",0,1)</f>
        <v>1</v>
      </c>
      <c r="V23" s="3">
        <f>IF(I23="",0,1)</f>
        <v>1</v>
      </c>
      <c r="W23" s="3"/>
      <c r="X23" s="3"/>
      <c r="Y23" s="3">
        <f>IF(COUNTIF(S23:X23,0)=0,1,0)</f>
        <v>1</v>
      </c>
    </row>
    <row r="24" spans="2:25" x14ac:dyDescent="0.25">
      <c r="B24" s="370" t="s">
        <v>1846</v>
      </c>
      <c r="C24" s="66"/>
      <c r="D24" s="66"/>
      <c r="E24" s="66"/>
      <c r="F24" s="66"/>
      <c r="G24" s="66"/>
      <c r="H24" s="66"/>
      <c r="I24" s="66"/>
      <c r="J24" s="66"/>
      <c r="K24" s="66"/>
      <c r="L24" s="66"/>
      <c r="M24" s="66"/>
      <c r="N24" s="66"/>
      <c r="O24" s="66"/>
      <c r="S24" s="3"/>
      <c r="T24" s="3"/>
      <c r="U24" s="3"/>
      <c r="V24" s="3"/>
      <c r="W24" s="3"/>
      <c r="X24" s="3"/>
      <c r="Y24" s="3"/>
    </row>
    <row r="25" spans="2:25" x14ac:dyDescent="0.25">
      <c r="S25" s="3"/>
      <c r="T25" s="3"/>
      <c r="U25" s="3"/>
      <c r="V25" s="3"/>
      <c r="W25" s="3"/>
      <c r="X25" s="3"/>
      <c r="Y25" s="3"/>
    </row>
    <row r="26" spans="2:25" ht="15.75" x14ac:dyDescent="0.25">
      <c r="B26" s="553" t="s">
        <v>1847</v>
      </c>
      <c r="C26" s="565"/>
      <c r="D26" s="565"/>
      <c r="E26" s="554"/>
      <c r="S26" s="3"/>
      <c r="T26" s="3"/>
      <c r="U26" s="3"/>
      <c r="V26" s="3"/>
      <c r="W26" s="3"/>
      <c r="X26" s="3"/>
      <c r="Y26" s="3"/>
    </row>
    <row r="27" spans="2:25" x14ac:dyDescent="0.25">
      <c r="B27" s="1"/>
      <c r="I27" s="294" t="s">
        <v>1828</v>
      </c>
      <c r="S27" s="3"/>
      <c r="T27" s="3"/>
      <c r="U27" s="3"/>
      <c r="V27" s="3"/>
      <c r="W27" s="3"/>
      <c r="X27" s="3"/>
      <c r="Y27" s="3"/>
    </row>
    <row r="28" spans="2:25" ht="45" x14ac:dyDescent="0.25">
      <c r="B28" s="1"/>
      <c r="F28" s="112" t="s">
        <v>1829</v>
      </c>
      <c r="G28" s="113" t="s">
        <v>1830</v>
      </c>
      <c r="H28" s="113" t="s">
        <v>1831</v>
      </c>
      <c r="I28" s="114" t="s">
        <v>1848</v>
      </c>
      <c r="J28" s="555" t="s">
        <v>1833</v>
      </c>
      <c r="K28" s="556"/>
      <c r="L28" s="557"/>
      <c r="M28" s="555" t="s">
        <v>1834</v>
      </c>
      <c r="N28" s="556"/>
      <c r="O28" s="557"/>
      <c r="S28" s="3"/>
      <c r="T28" s="3"/>
      <c r="U28" s="3"/>
      <c r="V28" s="3"/>
      <c r="W28" s="3"/>
      <c r="X28" s="3"/>
      <c r="Y28" s="3"/>
    </row>
    <row r="29" spans="2:25" ht="14.45" customHeight="1" x14ac:dyDescent="0.25">
      <c r="B29" s="566" t="s">
        <v>1849</v>
      </c>
      <c r="C29" s="567"/>
      <c r="D29" s="568"/>
      <c r="E29" s="115" t="s">
        <v>1850</v>
      </c>
      <c r="F29" s="165">
        <f>IFERROR(F30/F31,"")</f>
        <v>0.88139580474416779</v>
      </c>
      <c r="G29" s="166">
        <f t="shared" ref="G29:I29" si="4">IFERROR(G30/G31,"")</f>
        <v>0.87580829212628375</v>
      </c>
      <c r="H29" s="166">
        <f t="shared" si="4"/>
        <v>0.87565543071161045</v>
      </c>
      <c r="I29" s="167">
        <f t="shared" si="4"/>
        <v>0.90009891196834813</v>
      </c>
      <c r="J29" s="558" t="s">
        <v>2198</v>
      </c>
      <c r="K29" s="558"/>
      <c r="L29" s="558"/>
      <c r="M29" s="558" t="s">
        <v>2184</v>
      </c>
      <c r="N29" s="558"/>
      <c r="O29" s="558"/>
      <c r="Q29" s="47" t="str">
        <f>IF(Y29=1,"Yes","No")</f>
        <v>Yes</v>
      </c>
      <c r="S29" s="3"/>
      <c r="T29" s="3"/>
      <c r="U29" s="3"/>
      <c r="V29" s="3"/>
      <c r="W29" s="3">
        <f>IF(J29="",0,1)</f>
        <v>1</v>
      </c>
      <c r="X29" s="3">
        <f>IF(M29="",0,1)</f>
        <v>1</v>
      </c>
      <c r="Y29" s="3">
        <f>IF(COUNTIF(S29:X29,0)=0,1,0)</f>
        <v>1</v>
      </c>
    </row>
    <row r="30" spans="2:25" ht="19.899999999999999" customHeight="1" x14ac:dyDescent="0.25">
      <c r="B30" s="569"/>
      <c r="C30" s="570"/>
      <c r="D30" s="571"/>
      <c r="E30" s="116" t="s">
        <v>1851</v>
      </c>
      <c r="F30" s="168">
        <f>IFERROR(INDEX('Metrics Backsheet'!AU$10:AU$161,MATCH('Backsheet for muncher'!$B$9,'Metrics Backsheet'!$B$10:$B$161,0)),"")</f>
        <v>4496</v>
      </c>
      <c r="G30" s="169">
        <f>IFERROR(INDEX('Metrics Backsheet'!AV$10:AV$161,MATCH('Backsheet for muncher'!$B$9,'Metrics Backsheet'!$B$10:$B$161,0)),"")</f>
        <v>4605</v>
      </c>
      <c r="H30" s="169">
        <f>IFERROR(INDEX('Metrics Backsheet'!AW$10:AW$161,MATCH('Backsheet for muncher'!$B$9,'Metrics Backsheet'!$B$10:$B$161,0)),"")</f>
        <v>4676</v>
      </c>
      <c r="I30" s="170">
        <f>IFERROR(INDEX('Metrics Backsheet'!AX$10:AX$161,MATCH('Backsheet for muncher'!$B$9,'Metrics Backsheet'!$B$10:$B$161,0)),"")</f>
        <v>4550</v>
      </c>
      <c r="J30" s="559"/>
      <c r="K30" s="559"/>
      <c r="L30" s="559"/>
      <c r="M30" s="559"/>
      <c r="N30" s="559"/>
      <c r="O30" s="559"/>
      <c r="S30" s="3"/>
      <c r="T30" s="3"/>
      <c r="U30" s="3"/>
      <c r="V30" s="3"/>
      <c r="W30" s="3"/>
      <c r="X30" s="3"/>
      <c r="Y30" s="3"/>
    </row>
    <row r="31" spans="2:25" ht="19.899999999999999" customHeight="1" x14ac:dyDescent="0.25">
      <c r="B31" s="569"/>
      <c r="C31" s="570"/>
      <c r="D31" s="571"/>
      <c r="E31" s="116" t="s">
        <v>1852</v>
      </c>
      <c r="F31" s="171">
        <f>IFERROR(INDEX('Metrics Backsheet'!AY$10:AY$161,MATCH('Backsheet for muncher'!$B$9,'Metrics Backsheet'!$B$10:$B$161,0)),"")</f>
        <v>5101</v>
      </c>
      <c r="G31" s="172">
        <f>IFERROR(INDEX('Metrics Backsheet'!AZ$10:AZ$161,MATCH('Backsheet for muncher'!$B$9,'Metrics Backsheet'!$B$10:$B$161,0)),"")</f>
        <v>5258</v>
      </c>
      <c r="H31" s="172">
        <f>IFERROR(INDEX('Metrics Backsheet'!BA$10:BA$161,MATCH('Backsheet for muncher'!$B$9,'Metrics Backsheet'!$B$10:$B$161,0)),"")</f>
        <v>5340</v>
      </c>
      <c r="I31" s="173">
        <f>IFERROR(INDEX('Metrics Backsheet'!BB$10:BB$161,MATCH('Backsheet for muncher'!$B$9,'Metrics Backsheet'!$B$10:$B$161,0)),"")</f>
        <v>5055</v>
      </c>
      <c r="J31" s="559"/>
      <c r="K31" s="559"/>
      <c r="L31" s="559"/>
      <c r="M31" s="559"/>
      <c r="N31" s="559"/>
      <c r="O31" s="559"/>
      <c r="S31" s="3"/>
      <c r="T31" s="3"/>
      <c r="U31" s="3"/>
      <c r="V31" s="3"/>
      <c r="W31" s="3"/>
      <c r="X31" s="3"/>
      <c r="Y31" s="3"/>
    </row>
    <row r="32" spans="2:25" ht="45" x14ac:dyDescent="0.25">
      <c r="B32" s="569"/>
      <c r="C32" s="570"/>
      <c r="D32" s="571"/>
      <c r="E32" s="117"/>
      <c r="F32" s="112" t="s">
        <v>1838</v>
      </c>
      <c r="G32" s="113" t="s">
        <v>1839</v>
      </c>
      <c r="H32" s="113" t="s">
        <v>1840</v>
      </c>
      <c r="I32" s="114" t="s">
        <v>1841</v>
      </c>
      <c r="J32" s="559"/>
      <c r="K32" s="559"/>
      <c r="L32" s="559"/>
      <c r="M32" s="559"/>
      <c r="N32" s="559"/>
      <c r="O32" s="559"/>
      <c r="S32" s="3"/>
      <c r="T32" s="3"/>
      <c r="U32" s="3"/>
      <c r="V32" s="3"/>
      <c r="W32" s="3"/>
      <c r="X32" s="3"/>
      <c r="Y32" s="3"/>
    </row>
    <row r="33" spans="2:26" ht="14.45" customHeight="1" x14ac:dyDescent="0.25">
      <c r="B33" s="569"/>
      <c r="C33" s="570"/>
      <c r="D33" s="571"/>
      <c r="E33" s="116" t="s">
        <v>1850</v>
      </c>
      <c r="F33" s="165">
        <f t="shared" ref="F33:I33" si="5">IFERROR(F34/F35,"")</f>
        <v>0.9</v>
      </c>
      <c r="G33" s="166">
        <f t="shared" si="5"/>
        <v>0.9</v>
      </c>
      <c r="H33" s="166">
        <f t="shared" si="5"/>
        <v>0.9</v>
      </c>
      <c r="I33" s="167">
        <f t="shared" si="5"/>
        <v>0.9</v>
      </c>
      <c r="J33" s="559"/>
      <c r="K33" s="559"/>
      <c r="L33" s="559"/>
      <c r="M33" s="559"/>
      <c r="N33" s="559"/>
      <c r="O33" s="559"/>
      <c r="S33" s="3"/>
      <c r="T33" s="3"/>
      <c r="U33" s="3"/>
      <c r="V33" s="3"/>
      <c r="W33" s="3"/>
      <c r="X33" s="3"/>
      <c r="Y33" s="3"/>
    </row>
    <row r="34" spans="2:26" ht="19.899999999999999" customHeight="1" x14ac:dyDescent="0.25">
      <c r="B34" s="569"/>
      <c r="C34" s="570"/>
      <c r="D34" s="571"/>
      <c r="E34" s="116" t="s">
        <v>1851</v>
      </c>
      <c r="F34" s="192">
        <v>4590</v>
      </c>
      <c r="G34" s="193">
        <v>4770</v>
      </c>
      <c r="H34" s="193">
        <v>4860</v>
      </c>
      <c r="I34" s="194">
        <v>4860</v>
      </c>
      <c r="J34" s="559"/>
      <c r="K34" s="559"/>
      <c r="L34" s="559"/>
      <c r="M34" s="559"/>
      <c r="N34" s="559"/>
      <c r="O34" s="559"/>
      <c r="Q34" s="47" t="str">
        <f t="shared" ref="Q34:Q35" si="6">IF(Y34=1,"Yes","No")</f>
        <v>Yes</v>
      </c>
      <c r="S34" s="3">
        <f t="shared" ref="S34:S35" si="7">IF(F34="",0,1)</f>
        <v>1</v>
      </c>
      <c r="T34" s="3">
        <f t="shared" ref="T34:T35" si="8">IF(G34="",0,1)</f>
        <v>1</v>
      </c>
      <c r="U34" s="3">
        <f t="shared" ref="U34:U35" si="9">IF(H34="",0,1)</f>
        <v>1</v>
      </c>
      <c r="V34" s="3">
        <f t="shared" ref="V34:V35" si="10">IF(I34="",0,1)</f>
        <v>1</v>
      </c>
      <c r="W34" s="3"/>
      <c r="X34" s="3"/>
      <c r="Y34" s="3">
        <f>IF(COUNTIF(S34:X34,0)=0,1,0)</f>
        <v>1</v>
      </c>
    </row>
    <row r="35" spans="2:26" ht="19.899999999999999" customHeight="1" x14ac:dyDescent="0.25">
      <c r="B35" s="572"/>
      <c r="C35" s="573"/>
      <c r="D35" s="574"/>
      <c r="E35" s="118" t="s">
        <v>1852</v>
      </c>
      <c r="F35" s="189">
        <v>5100</v>
      </c>
      <c r="G35" s="190">
        <v>5300</v>
      </c>
      <c r="H35" s="190">
        <v>5400</v>
      </c>
      <c r="I35" s="191">
        <v>5400</v>
      </c>
      <c r="J35" s="560"/>
      <c r="K35" s="560"/>
      <c r="L35" s="560"/>
      <c r="M35" s="560"/>
      <c r="N35" s="560"/>
      <c r="O35" s="560"/>
      <c r="Q35" s="47" t="str">
        <f t="shared" si="6"/>
        <v>Yes</v>
      </c>
      <c r="S35" s="3">
        <f t="shared" si="7"/>
        <v>1</v>
      </c>
      <c r="T35" s="3">
        <f t="shared" si="8"/>
        <v>1</v>
      </c>
      <c r="U35" s="3">
        <f t="shared" si="9"/>
        <v>1</v>
      </c>
      <c r="V35" s="3">
        <f t="shared" si="10"/>
        <v>1</v>
      </c>
      <c r="W35" s="3"/>
      <c r="X35" s="3"/>
      <c r="Y35" s="3">
        <f>IF(COUNTIF(S35:X35,0)=0,1,0)</f>
        <v>1</v>
      </c>
    </row>
    <row r="36" spans="2:26" x14ac:dyDescent="0.25">
      <c r="B36" s="66"/>
      <c r="C36" s="66"/>
      <c r="D36" s="66"/>
      <c r="E36" s="66"/>
      <c r="F36" s="66"/>
      <c r="G36" s="66"/>
      <c r="H36" s="66"/>
      <c r="I36" s="66"/>
      <c r="J36" s="66"/>
      <c r="K36" s="66"/>
      <c r="L36" s="66"/>
      <c r="M36" s="66"/>
      <c r="N36" s="66"/>
      <c r="O36" s="66"/>
      <c r="S36" s="3"/>
      <c r="T36" s="3"/>
      <c r="U36" s="3"/>
      <c r="V36" s="3"/>
      <c r="W36" s="3"/>
      <c r="X36" s="3"/>
      <c r="Y36" s="3"/>
    </row>
    <row r="37" spans="2:26" x14ac:dyDescent="0.25">
      <c r="S37" s="3"/>
      <c r="T37" s="3"/>
      <c r="U37" s="3"/>
      <c r="V37" s="3"/>
      <c r="W37" s="3"/>
      <c r="X37" s="3"/>
      <c r="Y37" s="3"/>
    </row>
    <row r="38" spans="2:26" ht="15.75" x14ac:dyDescent="0.25">
      <c r="B38" s="561" t="s">
        <v>1853</v>
      </c>
      <c r="C38" s="561"/>
      <c r="S38" s="3"/>
      <c r="T38" s="3"/>
      <c r="U38" s="3"/>
      <c r="V38" s="3"/>
      <c r="W38" s="3"/>
      <c r="X38" s="3"/>
      <c r="Y38" s="3"/>
    </row>
    <row r="39" spans="2:26" x14ac:dyDescent="0.25">
      <c r="B39" s="1"/>
      <c r="S39" s="3"/>
      <c r="T39" s="3"/>
      <c r="U39" s="3"/>
      <c r="V39" s="3"/>
      <c r="W39" s="3"/>
      <c r="X39" s="3"/>
      <c r="Y39" s="3"/>
    </row>
    <row r="40" spans="2:26" ht="30" customHeight="1" x14ac:dyDescent="0.25">
      <c r="B40" s="1"/>
      <c r="F40" s="112" t="s">
        <v>1844</v>
      </c>
      <c r="G40" s="112" t="s">
        <v>1854</v>
      </c>
      <c r="H40" s="112" t="s">
        <v>426</v>
      </c>
      <c r="I40" s="112" t="s">
        <v>427</v>
      </c>
      <c r="J40" s="555" t="s">
        <v>1833</v>
      </c>
      <c r="K40" s="556"/>
      <c r="L40" s="557"/>
      <c r="M40" s="555" t="s">
        <v>1834</v>
      </c>
      <c r="N40" s="556"/>
      <c r="O40" s="557"/>
      <c r="S40" s="3"/>
      <c r="T40" s="3"/>
      <c r="U40" s="3"/>
      <c r="V40" s="3"/>
      <c r="W40" s="3"/>
      <c r="X40" s="3"/>
      <c r="Y40" s="3"/>
    </row>
    <row r="41" spans="2:26" ht="30" customHeight="1" x14ac:dyDescent="0.25">
      <c r="B41" s="566" t="s">
        <v>434</v>
      </c>
      <c r="C41" s="567"/>
      <c r="D41" s="568"/>
      <c r="E41" s="119" t="s">
        <v>435</v>
      </c>
      <c r="F41" s="174">
        <f>IFERROR(F42/F43*100000,"")</f>
        <v>497.08082252807804</v>
      </c>
      <c r="G41" s="174">
        <f>IFERROR(G42/G43*100000,"")</f>
        <v>402.27223244500931</v>
      </c>
      <c r="H41" s="174">
        <f>IFERROR(H42/H43*100000,"")</f>
        <v>802.28450852796846</v>
      </c>
      <c r="I41" s="174">
        <f>IFERROR(I42/I43*100000,"")</f>
        <v>762.68676375028076</v>
      </c>
      <c r="J41" s="576" t="s">
        <v>2199</v>
      </c>
      <c r="K41" s="577"/>
      <c r="L41" s="478"/>
      <c r="M41" s="576" t="s">
        <v>2185</v>
      </c>
      <c r="N41" s="577"/>
      <c r="O41" s="478"/>
      <c r="Q41" s="47" t="str">
        <f>IF(Y41=1,"Yes","No")</f>
        <v>Yes</v>
      </c>
      <c r="S41" s="3"/>
      <c r="T41" s="3"/>
      <c r="U41" s="3"/>
      <c r="V41" s="3"/>
      <c r="W41" s="3">
        <f>IF(J41="",0,1)</f>
        <v>1</v>
      </c>
      <c r="X41" s="3">
        <f>IF(M41="",0,1)</f>
        <v>1</v>
      </c>
      <c r="Y41" s="3">
        <f>IF(COUNTIF(S41:X41,0)=0,1,0)</f>
        <v>1</v>
      </c>
    </row>
    <row r="42" spans="2:26" ht="30" customHeight="1" x14ac:dyDescent="0.25">
      <c r="B42" s="569"/>
      <c r="C42" s="570"/>
      <c r="D42" s="571"/>
      <c r="E42" s="120" t="s">
        <v>1851</v>
      </c>
      <c r="F42" s="168">
        <f>IFERROR(INDEX('Metrics Backsheet'!I$10:I$161,MATCH('Backsheet for muncher'!$B$9,'Metrics Backsheet'!$B$10:$B$161,0)),"")</f>
        <v>212</v>
      </c>
      <c r="G42" s="168">
        <f>IFERROR(INDEX('Metrics Backsheet'!L$10:L$161,MATCH('Backsheet for muncher'!$B$9,'Metrics Backsheet'!$B$10:$B$161,0)),"")</f>
        <v>178</v>
      </c>
      <c r="H42" s="192">
        <v>355</v>
      </c>
      <c r="I42" s="192">
        <v>345</v>
      </c>
      <c r="J42" s="578"/>
      <c r="K42" s="579"/>
      <c r="L42" s="580"/>
      <c r="M42" s="578"/>
      <c r="N42" s="579"/>
      <c r="O42" s="580"/>
      <c r="Q42" s="47" t="str">
        <f>IF(Y42=1,"Yes","No")</f>
        <v>Yes</v>
      </c>
      <c r="S42" s="3"/>
      <c r="T42" s="3"/>
      <c r="U42" s="3">
        <f>IF(H42="",0,1)</f>
        <v>1</v>
      </c>
      <c r="V42" s="3">
        <f>IF(I42="",0,1)</f>
        <v>1</v>
      </c>
      <c r="W42" s="3"/>
      <c r="X42" s="3"/>
      <c r="Y42" s="3">
        <f>IF(COUNTIF(S42:X42,0)=0,1,0)</f>
        <v>1</v>
      </c>
    </row>
    <row r="43" spans="2:26" ht="30" customHeight="1" x14ac:dyDescent="0.25">
      <c r="B43" s="572"/>
      <c r="C43" s="573"/>
      <c r="D43" s="574"/>
      <c r="E43" s="121" t="s">
        <v>1852</v>
      </c>
      <c r="F43" s="171">
        <f>IFERROR(INDEX('Metrics Backsheet'!J$10:J$161,MATCH('Backsheet for muncher'!$B$9,'Metrics Backsheet'!$B$10:$B$161,0)),"")</f>
        <v>42649</v>
      </c>
      <c r="G43" s="171">
        <f>IFERROR(INDEX('Metrics Backsheet'!M$10:M$161,MATCH('Backsheet for muncher'!$B$9,'Metrics Backsheet'!$B$10:$B$161,0)),"")</f>
        <v>44248.642</v>
      </c>
      <c r="H43" s="171">
        <f>IFERROR(INDEX('Metrics Backsheet'!P$10:P$161,MATCH('Backsheet for muncher'!$B$9,'Metrics Backsheet'!$B$10:$B$161,0)),"")</f>
        <v>44248.641999999971</v>
      </c>
      <c r="I43" s="171">
        <f>IFERROR(INDEX('Metrics Backsheet'!Q$10:Q$161,MATCH('Backsheet for muncher'!$B$9,'Metrics Backsheet'!$B$10:$B$161,0)),"")</f>
        <v>45234.822</v>
      </c>
      <c r="J43" s="581"/>
      <c r="K43" s="582"/>
      <c r="L43" s="583"/>
      <c r="M43" s="581"/>
      <c r="N43" s="582"/>
      <c r="O43" s="583"/>
      <c r="S43" s="3"/>
      <c r="T43" s="3"/>
      <c r="U43" s="3"/>
      <c r="V43" s="3"/>
      <c r="W43" s="3"/>
      <c r="X43" s="3"/>
      <c r="Y43" s="3"/>
    </row>
    <row r="44" spans="2:26" x14ac:dyDescent="0.25">
      <c r="B44" s="1"/>
      <c r="S44" s="3"/>
      <c r="T44" s="3"/>
      <c r="U44" s="3"/>
      <c r="V44" s="3"/>
      <c r="W44" s="3"/>
      <c r="X44" s="3"/>
      <c r="Y44" s="3"/>
    </row>
    <row r="45" spans="2:26" ht="45" customHeight="1" x14ac:dyDescent="0.25">
      <c r="B45" s="584" t="s">
        <v>1855</v>
      </c>
      <c r="C45" s="585"/>
      <c r="D45" s="585"/>
      <c r="E45" s="585"/>
      <c r="F45" s="585"/>
      <c r="G45" s="585"/>
      <c r="H45" s="585"/>
      <c r="I45" s="585"/>
      <c r="J45" s="585"/>
      <c r="K45" s="585"/>
      <c r="L45" s="585"/>
      <c r="M45" s="585"/>
      <c r="N45" s="585"/>
      <c r="O45" s="585"/>
      <c r="P45" s="12"/>
      <c r="R45" s="12"/>
      <c r="S45" s="3"/>
      <c r="T45" s="3"/>
      <c r="U45" s="3"/>
      <c r="V45" s="3"/>
      <c r="W45" s="3"/>
      <c r="X45" s="17"/>
      <c r="Y45" s="17"/>
      <c r="Z45" s="12"/>
    </row>
    <row r="46" spans="2:26" x14ac:dyDescent="0.25">
      <c r="S46" s="3"/>
      <c r="T46" s="3"/>
      <c r="U46" s="3"/>
      <c r="V46" s="3"/>
      <c r="W46" s="3"/>
      <c r="X46" s="3"/>
      <c r="Y46" s="3"/>
    </row>
    <row r="47" spans="2:26" x14ac:dyDescent="0.25">
      <c r="S47" s="3"/>
      <c r="T47" s="3"/>
      <c r="U47" s="3"/>
      <c r="V47" s="3"/>
      <c r="W47" s="3"/>
      <c r="X47" s="3"/>
      <c r="Y47" s="3"/>
    </row>
    <row r="48" spans="2:26" ht="15.75" x14ac:dyDescent="0.25">
      <c r="B48" s="561" t="s">
        <v>1856</v>
      </c>
      <c r="C48" s="561"/>
      <c r="S48" s="3"/>
      <c r="T48" s="3"/>
      <c r="U48" s="3"/>
      <c r="V48" s="3"/>
      <c r="W48" s="3"/>
      <c r="X48" s="3"/>
      <c r="Y48" s="3"/>
    </row>
    <row r="49" spans="2:25" x14ac:dyDescent="0.25">
      <c r="B49" s="1"/>
      <c r="S49" s="3"/>
      <c r="T49" s="3"/>
      <c r="U49" s="3"/>
      <c r="V49" s="3"/>
      <c r="W49" s="3"/>
      <c r="X49" s="3"/>
      <c r="Y49" s="3"/>
    </row>
    <row r="50" spans="2:25" ht="30" customHeight="1" x14ac:dyDescent="0.25">
      <c r="B50" s="1"/>
      <c r="F50" s="112" t="s">
        <v>1844</v>
      </c>
      <c r="G50" s="112" t="s">
        <v>1854</v>
      </c>
      <c r="H50" s="112" t="s">
        <v>426</v>
      </c>
      <c r="I50" s="112" t="s">
        <v>427</v>
      </c>
      <c r="J50" s="555" t="s">
        <v>1833</v>
      </c>
      <c r="K50" s="556"/>
      <c r="L50" s="557"/>
      <c r="M50" s="555" t="s">
        <v>1834</v>
      </c>
      <c r="N50" s="556"/>
      <c r="O50" s="557"/>
      <c r="S50" s="3"/>
      <c r="T50" s="3"/>
      <c r="U50" s="3"/>
      <c r="V50" s="3"/>
      <c r="W50" s="3"/>
      <c r="X50" s="3"/>
      <c r="Y50" s="3"/>
    </row>
    <row r="51" spans="2:25" ht="30" customHeight="1" x14ac:dyDescent="0.25">
      <c r="B51" s="566" t="s">
        <v>437</v>
      </c>
      <c r="C51" s="567"/>
      <c r="D51" s="568"/>
      <c r="E51" s="122" t="s">
        <v>438</v>
      </c>
      <c r="F51" s="165">
        <f t="shared" ref="F51:I51" si="11">IFERROR(F52/F53,"")</f>
        <v>0.90760869565217395</v>
      </c>
      <c r="G51" s="165">
        <f t="shared" si="11"/>
        <v>0.9</v>
      </c>
      <c r="H51" s="165">
        <f t="shared" si="11"/>
        <v>0.9</v>
      </c>
      <c r="I51" s="165">
        <f t="shared" si="11"/>
        <v>0.85</v>
      </c>
      <c r="J51" s="576" t="s">
        <v>2202</v>
      </c>
      <c r="K51" s="577"/>
      <c r="L51" s="478"/>
      <c r="M51" s="576" t="s">
        <v>2186</v>
      </c>
      <c r="N51" s="577"/>
      <c r="O51" s="478"/>
      <c r="Q51" s="47" t="str">
        <f>IF(Y51=1,"Yes","No")</f>
        <v>Yes</v>
      </c>
      <c r="S51" s="3"/>
      <c r="T51" s="3"/>
      <c r="U51" s="3"/>
      <c r="V51" s="3"/>
      <c r="W51" s="3">
        <f>IF(J51="",0,1)</f>
        <v>1</v>
      </c>
      <c r="X51" s="3">
        <f>IF(M51="",0,1)</f>
        <v>1</v>
      </c>
      <c r="Y51" s="3">
        <f>IF(COUNTIF(S51:X51,0)=0,1,0)</f>
        <v>1</v>
      </c>
    </row>
    <row r="52" spans="2:25" ht="30" customHeight="1" x14ac:dyDescent="0.25">
      <c r="B52" s="569"/>
      <c r="C52" s="570"/>
      <c r="D52" s="571"/>
      <c r="E52" s="123" t="s">
        <v>1851</v>
      </c>
      <c r="F52" s="168">
        <f>IFERROR(INDEX('Metrics Backsheet'!U$10:U$161,MATCH('Backsheet for muncher'!$B$9,'Metrics Backsheet'!$B$10:$B$161,0)),"")</f>
        <v>167</v>
      </c>
      <c r="G52" s="168">
        <f>IFERROR(INDEX('Metrics Backsheet'!X$10:X$161,MATCH('Backsheet for muncher'!$B$9,'Metrics Backsheet'!$B$10:$B$161,0)),"")</f>
        <v>180</v>
      </c>
      <c r="H52" s="192">
        <v>180</v>
      </c>
      <c r="I52" s="192">
        <v>170</v>
      </c>
      <c r="J52" s="578"/>
      <c r="K52" s="579"/>
      <c r="L52" s="580"/>
      <c r="M52" s="578"/>
      <c r="N52" s="579"/>
      <c r="O52" s="580"/>
      <c r="Q52" s="47" t="str">
        <f>IF(Y52=1,"Yes","No")</f>
        <v>Yes</v>
      </c>
      <c r="S52" s="3"/>
      <c r="T52" s="3"/>
      <c r="U52" s="3">
        <f t="shared" ref="U52:U53" si="12">IF(H52="",0,1)</f>
        <v>1</v>
      </c>
      <c r="V52" s="3">
        <f t="shared" ref="V52:V53" si="13">IF(I52="",0,1)</f>
        <v>1</v>
      </c>
      <c r="W52" s="3"/>
      <c r="X52" s="3"/>
      <c r="Y52" s="3">
        <f>IF(COUNTIF(S52:X52,0)=0,1,0)</f>
        <v>1</v>
      </c>
    </row>
    <row r="53" spans="2:25" ht="30" customHeight="1" x14ac:dyDescent="0.25">
      <c r="B53" s="572"/>
      <c r="C53" s="573"/>
      <c r="D53" s="574"/>
      <c r="E53" s="124" t="s">
        <v>1852</v>
      </c>
      <c r="F53" s="171">
        <f>IFERROR(INDEX('Metrics Backsheet'!V$10:V$161,MATCH('Backsheet for muncher'!$B$9,'Metrics Backsheet'!$B$10:$B$161,0)),"")</f>
        <v>184</v>
      </c>
      <c r="G53" s="171">
        <f>IFERROR(INDEX('Metrics Backsheet'!Y$10:Y$161,MATCH('Backsheet for muncher'!$B$9,'Metrics Backsheet'!$B$10:$B$161,0)),"")</f>
        <v>200</v>
      </c>
      <c r="H53" s="189">
        <v>200</v>
      </c>
      <c r="I53" s="189">
        <v>200</v>
      </c>
      <c r="J53" s="581"/>
      <c r="K53" s="582"/>
      <c r="L53" s="583"/>
      <c r="M53" s="581"/>
      <c r="N53" s="582"/>
      <c r="O53" s="583"/>
      <c r="Q53" s="47" t="str">
        <f>IF(Y53=1,"Yes","No")</f>
        <v>Yes</v>
      </c>
      <c r="S53" s="3"/>
      <c r="T53" s="3"/>
      <c r="U53" s="3">
        <f t="shared" si="12"/>
        <v>1</v>
      </c>
      <c r="V53" s="3">
        <f t="shared" si="13"/>
        <v>1</v>
      </c>
      <c r="W53" s="3"/>
      <c r="X53" s="3"/>
      <c r="Y53" s="3">
        <f>IF(COUNTIF(S53:X53,0)=0,1,0)</f>
        <v>1</v>
      </c>
    </row>
    <row r="54" spans="2:25" ht="15" customHeight="1" x14ac:dyDescent="0.25">
      <c r="S54" s="3"/>
      <c r="T54" s="3"/>
      <c r="U54" s="3"/>
      <c r="V54" s="3"/>
      <c r="W54" s="3"/>
      <c r="X54" s="3"/>
      <c r="Y54" s="3"/>
    </row>
    <row r="55" spans="2:25" ht="90" customHeight="1" x14ac:dyDescent="0.25">
      <c r="B55" s="575" t="s">
        <v>1857</v>
      </c>
      <c r="C55" s="575"/>
      <c r="D55" s="575"/>
      <c r="E55" s="575"/>
      <c r="F55" s="575"/>
      <c r="G55" s="575"/>
      <c r="H55" s="575"/>
      <c r="I55" s="575"/>
      <c r="J55" s="575"/>
      <c r="K55" s="575"/>
      <c r="L55" s="575"/>
      <c r="M55" s="575"/>
      <c r="N55" s="575"/>
      <c r="O55" s="575"/>
      <c r="S55" s="3"/>
      <c r="T55" s="3"/>
      <c r="U55" s="3"/>
      <c r="V55" s="3"/>
      <c r="W55" s="3"/>
      <c r="X55" s="3"/>
      <c r="Y55" s="3"/>
    </row>
    <row r="56" spans="2:25" x14ac:dyDescent="0.25">
      <c r="B56" s="1"/>
      <c r="S56" s="3"/>
      <c r="T56" s="3"/>
      <c r="U56" s="3"/>
      <c r="V56" s="3"/>
      <c r="W56" s="3"/>
      <c r="X56" s="3"/>
      <c r="Y56" s="3"/>
    </row>
  </sheetData>
  <sheetProtection algorithmName="SHA-512" hashValue="o3FZbDSBj8XdS31tjDOQUcpDnYob//D9gm8zn0HB3KgOGUS/w0lkGyf1ko56PhcLc1zpPlr2Ckx1wX+H1NvLVQ==" saltValue="a1YhF1OpyA+ojvJUs9Dj+w==" spinCount="100000" sheet="1" objects="1" scenarios="1" formatColumns="0" formatRows="0" autoFilter="0"/>
  <mergeCells count="37">
    <mergeCell ref="J40:L40"/>
    <mergeCell ref="M40:O40"/>
    <mergeCell ref="B2:D2"/>
    <mergeCell ref="B3:D3"/>
    <mergeCell ref="J9:L9"/>
    <mergeCell ref="M9:O9"/>
    <mergeCell ref="J10:L14"/>
    <mergeCell ref="M10:O14"/>
    <mergeCell ref="B29:D35"/>
    <mergeCell ref="M21:O23"/>
    <mergeCell ref="M20:O20"/>
    <mergeCell ref="J20:L20"/>
    <mergeCell ref="B15:E15"/>
    <mergeCell ref="E5:I5"/>
    <mergeCell ref="J28:L28"/>
    <mergeCell ref="B38:C38"/>
    <mergeCell ref="B55:O55"/>
    <mergeCell ref="B48:C48"/>
    <mergeCell ref="B51:D53"/>
    <mergeCell ref="B41:D43"/>
    <mergeCell ref="J41:L43"/>
    <mergeCell ref="M41:O43"/>
    <mergeCell ref="J50:L50"/>
    <mergeCell ref="M50:O50"/>
    <mergeCell ref="J51:L53"/>
    <mergeCell ref="M51:O53"/>
    <mergeCell ref="B45:O45"/>
    <mergeCell ref="B5:D5"/>
    <mergeCell ref="B7:C7"/>
    <mergeCell ref="M28:O28"/>
    <mergeCell ref="J29:L35"/>
    <mergeCell ref="M29:O35"/>
    <mergeCell ref="B18:C18"/>
    <mergeCell ref="J21:L23"/>
    <mergeCell ref="B26:E26"/>
    <mergeCell ref="B21:D23"/>
    <mergeCell ref="B10:D14"/>
  </mergeCells>
  <conditionalFormatting sqref="Q10">
    <cfRule type="cellIs" dxfId="8" priority="2" operator="equal">
      <formula>"Yes"</formula>
    </cfRule>
  </conditionalFormatting>
  <conditionalFormatting sqref="Q14">
    <cfRule type="cellIs" dxfId="7" priority="3" operator="equal">
      <formula>"Yes"</formula>
    </cfRule>
  </conditionalFormatting>
  <conditionalFormatting sqref="Q21:Q23">
    <cfRule type="cellIs" dxfId="6" priority="1" operator="equal">
      <formula>"Yes"</formula>
    </cfRule>
  </conditionalFormatting>
  <conditionalFormatting sqref="Q29">
    <cfRule type="cellIs" dxfId="5" priority="13" operator="equal">
      <formula>"Yes"</formula>
    </cfRule>
  </conditionalFormatting>
  <conditionalFormatting sqref="Q34:Q35">
    <cfRule type="cellIs" dxfId="4" priority="4" operator="equal">
      <formula>"Yes"</formula>
    </cfRule>
  </conditionalFormatting>
  <conditionalFormatting sqref="Q41:Q42">
    <cfRule type="cellIs" dxfId="3" priority="11" operator="equal">
      <formula>"Yes"</formula>
    </cfRule>
  </conditionalFormatting>
  <conditionalFormatting sqref="Q51:Q53">
    <cfRule type="cellIs" dxfId="2" priority="8" operator="equal">
      <formula>"Yes"</formula>
    </cfRule>
  </conditionalFormatting>
  <dataValidations count="6">
    <dataValidation type="whole" operator="greaterThanOrEqual" allowBlank="1" showInputMessage="1" showErrorMessage="1" error="Please enter a non-negative whole number." sqref="F30:I31 F34:I35 F52:I53 F42:I42 F12:I12 F10:I10 F23:G23 H22:I23" xr:uid="{1AEAF999-7844-469A-A751-AD65EE72A823}">
      <formula1>0</formula1>
    </dataValidation>
    <dataValidation allowBlank="1" showInputMessage="1" showErrorMessage="1" prompt="Please set out their plan for improving performance on this metric and meeting the ambitions through the year. This should include changes to commissioned services, joint working and how BCF funded services will support this." sqref="M29:O35 M10:O14 M41:O43 M51:O53 M21:O23" xr:uid="{CA7253FC-2355-4029-8E2F-B985C5A6A5CA}"/>
    <dataValidation allowBlank="1" showInputMessage="1" showErrorMessage="1" prompt="Please set out how the ambition has been reached, including analysis of historic data, impact of planned efforts and how the target aligns to locally agreed plans for Acute Trusts, social care" sqref="J29:L35 J10:L14 J41:L43 J51:L53" xr:uid="{5104C454-C031-4EE9-8224-AE18E5FA4776}"/>
    <dataValidation type="decimal" operator="greaterThanOrEqual" allowBlank="1" showInputMessage="1" showErrorMessage="1" error="Please enter a non-negative whole number." sqref="F43:I43 H21:I21" xr:uid="{C7535323-E26B-49F6-9349-A815976077CC}">
      <formula1>0</formula1>
    </dataValidation>
    <dataValidation type="decimal" operator="greaterThan" allowBlank="1" showInputMessage="1" showErrorMessage="1" error="Please enter a non-negative number" sqref="F14:I14" xr:uid="{3B37EE3B-7179-4ACE-B11A-D8E59E2C0A3D}">
      <formula1>-1</formula1>
    </dataValidation>
    <dataValidation allowBlank="1" showInputMessage="1" showErrorMessage="1" prompt="Please set out how the target has been reached, including analysis of historic data, impact of planned efforts and how the target aligns to locally agreed plans for Acute Trusts, social care." sqref="J21:L23" xr:uid="{BD698B3A-AB49-4FE3-82B6-57CD45930E4A}"/>
  </dataValidations>
  <hyperlinks>
    <hyperlink ref="F15:I15" r:id="rId1" display="&gt;&gt; link to NHS Digital webpage" xr:uid="{4096CA7B-7054-4D19-ABF7-691A14D530F5}"/>
    <hyperlink ref="B45:O45" r:id="rId2" display="https://www.ons.gov.uk/releases/subnationalpopulationprojectionsforengland2018based" xr:uid="{23F57F61-E846-4A73-97E5-E7216AD506B9}"/>
    <hyperlink ref="B15" r:id="rId3" xr:uid="{EFD05E2B-2AEE-483A-8B8B-543D9955F836}"/>
    <hyperlink ref="B24" r:id="rId4" location="page/3/gid/1000042/pat/6/par/E12000004/ati/102/are/E06000015/iid/22401/age/27/sex/4/cat/-1/ctp/-1/yrr/1/cid/4/tbm/1" display="https://fingertips.phe.org.uk/profile/public-health-outcomes-framework/data - page/3/gid/1000042/pat/6/par/E12000004/ati/102/are/E06000015/iid/22401/age/27/sex/4/cat/-1/ctp/-1/yrr/1/cid/4/tbm/1" xr:uid="{2F99F6FD-D0C3-47DC-B496-EDE2608B8FF3}"/>
  </hyperlinks>
  <pageMargins left="0.7" right="0.7" top="0.75" bottom="0.75" header="0.3" footer="0.3"/>
  <pageSetup paperSize="9" scale="55" fitToHeight="0"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sheetPr>
  <dimension ref="A1:BE177"/>
  <sheetViews>
    <sheetView workbookViewId="0"/>
  </sheetViews>
  <sheetFormatPr defaultRowHeight="15" x14ac:dyDescent="0.25"/>
  <cols>
    <col min="5" max="8" width="12.28515625" bestFit="1" customWidth="1"/>
    <col min="9" max="14" width="12.28515625" customWidth="1"/>
    <col min="15" max="16" width="12.28515625" bestFit="1" customWidth="1"/>
    <col min="17" max="20" width="12.28515625" customWidth="1"/>
    <col min="21" max="23" width="12.28515625" bestFit="1" customWidth="1"/>
    <col min="24" max="26" width="12.28515625" customWidth="1"/>
    <col min="27" max="27" width="12.28515625" bestFit="1" customWidth="1"/>
    <col min="28" max="29" width="12.28515625" customWidth="1"/>
    <col min="30" max="30" width="11.42578125" customWidth="1"/>
    <col min="31" max="38" width="12.28515625" customWidth="1"/>
    <col min="39" max="54" width="12.28515625" bestFit="1" customWidth="1"/>
    <col min="55" max="57" width="13.140625" customWidth="1"/>
  </cols>
  <sheetData>
    <row r="1" spans="1:57" x14ac:dyDescent="0.25">
      <c r="A1" t="s">
        <v>1858</v>
      </c>
      <c r="B1" t="s">
        <v>1859</v>
      </c>
    </row>
    <row r="2" spans="1:57" x14ac:dyDescent="0.25">
      <c r="A2" t="s">
        <v>1860</v>
      </c>
      <c r="B2" t="s">
        <v>1861</v>
      </c>
    </row>
    <row r="3" spans="1:57" x14ac:dyDescent="0.25">
      <c r="A3" t="s">
        <v>1862</v>
      </c>
      <c r="B3" t="s">
        <v>1861</v>
      </c>
    </row>
    <row r="4" spans="1:57" x14ac:dyDescent="0.25">
      <c r="A4" t="s">
        <v>1863</v>
      </c>
      <c r="B4" t="s">
        <v>1864</v>
      </c>
    </row>
    <row r="6" spans="1:57" x14ac:dyDescent="0.25">
      <c r="E6" s="26" t="s">
        <v>1865</v>
      </c>
    </row>
    <row r="7" spans="1:57" x14ac:dyDescent="0.25">
      <c r="E7" s="60" t="s">
        <v>1866</v>
      </c>
      <c r="F7" s="59" t="s">
        <v>433</v>
      </c>
      <c r="G7" s="59"/>
      <c r="H7" s="59"/>
      <c r="I7" s="59"/>
      <c r="J7" s="59"/>
      <c r="K7" s="59"/>
      <c r="L7" s="59"/>
      <c r="M7" s="59"/>
      <c r="N7" s="59"/>
      <c r="O7" s="59"/>
      <c r="P7" s="59"/>
      <c r="Q7" s="59"/>
      <c r="R7" s="59" t="s">
        <v>436</v>
      </c>
      <c r="S7" s="59"/>
      <c r="T7" s="59"/>
      <c r="U7" s="59"/>
      <c r="V7" s="59"/>
      <c r="W7" s="59"/>
      <c r="X7" s="59"/>
      <c r="Y7" s="59"/>
      <c r="Z7" s="59"/>
      <c r="AA7" s="59" t="s">
        <v>423</v>
      </c>
      <c r="AB7" s="59"/>
      <c r="AC7" s="59"/>
      <c r="AD7" s="59"/>
      <c r="AE7" s="59"/>
      <c r="AF7" s="59"/>
      <c r="AG7" s="59"/>
      <c r="AH7" s="59"/>
      <c r="AI7" s="59"/>
      <c r="AJ7" s="59"/>
      <c r="AK7" s="59"/>
      <c r="AL7" s="59"/>
      <c r="AM7" s="59" t="s">
        <v>1867</v>
      </c>
      <c r="AN7" s="25"/>
      <c r="AO7" s="25"/>
      <c r="AP7" s="25"/>
      <c r="AQ7" s="25"/>
      <c r="AR7" s="25"/>
      <c r="AS7" s="25"/>
      <c r="AT7" s="25"/>
      <c r="AU7" s="59" t="s">
        <v>1868</v>
      </c>
      <c r="AV7" s="25"/>
      <c r="AW7" s="25"/>
      <c r="AX7" s="25"/>
      <c r="AY7" s="25"/>
      <c r="AZ7" s="25"/>
      <c r="BA7" s="25"/>
      <c r="BB7" s="25"/>
      <c r="BC7" s="420" t="s">
        <v>425</v>
      </c>
      <c r="BD7" s="420"/>
      <c r="BE7" s="420"/>
    </row>
    <row r="8" spans="1:57" x14ac:dyDescent="0.25">
      <c r="E8" s="60" t="s">
        <v>1869</v>
      </c>
      <c r="F8" s="59" t="s">
        <v>1870</v>
      </c>
      <c r="G8" s="59"/>
      <c r="H8" s="59"/>
      <c r="I8" s="59" t="s">
        <v>1844</v>
      </c>
      <c r="J8" s="59"/>
      <c r="K8" s="59"/>
      <c r="L8" s="59" t="s">
        <v>1854</v>
      </c>
      <c r="M8" s="59"/>
      <c r="N8" s="59"/>
      <c r="O8" s="1" t="s">
        <v>1871</v>
      </c>
      <c r="P8" s="1" t="s">
        <v>1872</v>
      </c>
      <c r="Q8" s="1" t="s">
        <v>499</v>
      </c>
      <c r="R8" s="59" t="s">
        <v>1870</v>
      </c>
      <c r="S8" s="59"/>
      <c r="T8" s="59"/>
      <c r="U8" s="59" t="s">
        <v>1844</v>
      </c>
      <c r="V8" s="59"/>
      <c r="W8" s="59"/>
      <c r="X8" s="59" t="s">
        <v>1854</v>
      </c>
      <c r="Y8" s="59"/>
      <c r="Z8" s="59"/>
      <c r="AA8" s="420" t="s">
        <v>1873</v>
      </c>
      <c r="AB8" s="420"/>
      <c r="AC8" s="420"/>
      <c r="AD8" s="420"/>
      <c r="AE8" s="420" t="s">
        <v>1874</v>
      </c>
      <c r="AF8" s="420"/>
      <c r="AG8" s="420"/>
      <c r="AH8" s="4"/>
      <c r="AI8" s="59" t="s">
        <v>431</v>
      </c>
      <c r="AJ8" s="59"/>
      <c r="AK8" s="59"/>
      <c r="AL8" s="59"/>
      <c r="AM8" s="59" t="s">
        <v>1851</v>
      </c>
      <c r="AN8" s="59"/>
      <c r="AO8" s="59"/>
      <c r="AP8" s="59"/>
      <c r="AQ8" s="59" t="s">
        <v>1852</v>
      </c>
      <c r="AR8" s="59"/>
      <c r="AS8" s="59"/>
      <c r="AT8" s="59"/>
      <c r="AU8" s="59" t="s">
        <v>1851</v>
      </c>
      <c r="AV8" s="59"/>
      <c r="AW8" s="59"/>
      <c r="AX8" s="59"/>
      <c r="AY8" s="59" t="s">
        <v>1852</v>
      </c>
      <c r="AZ8" s="59"/>
      <c r="BA8" s="59"/>
      <c r="BB8" s="59"/>
      <c r="BC8" s="420" t="s">
        <v>1871</v>
      </c>
      <c r="BD8" s="420"/>
      <c r="BE8" s="420"/>
    </row>
    <row r="9" spans="1:57" ht="30" x14ac:dyDescent="0.25">
      <c r="A9" s="1" t="s">
        <v>1875</v>
      </c>
      <c r="B9" s="1" t="s">
        <v>1876</v>
      </c>
      <c r="C9" s="1" t="s">
        <v>953</v>
      </c>
      <c r="D9" s="1" t="s">
        <v>1877</v>
      </c>
      <c r="E9" s="60" t="s">
        <v>1878</v>
      </c>
      <c r="F9" s="67" t="s">
        <v>1851</v>
      </c>
      <c r="G9" s="67" t="s">
        <v>1879</v>
      </c>
      <c r="H9" s="67" t="s">
        <v>1880</v>
      </c>
      <c r="I9" s="67" t="s">
        <v>1851</v>
      </c>
      <c r="J9" s="67" t="s">
        <v>1879</v>
      </c>
      <c r="K9" s="67" t="s">
        <v>1880</v>
      </c>
      <c r="L9" s="67" t="s">
        <v>1851</v>
      </c>
      <c r="M9" s="67" t="s">
        <v>1879</v>
      </c>
      <c r="N9" s="67" t="s">
        <v>1880</v>
      </c>
      <c r="O9" s="67" t="s">
        <v>1881</v>
      </c>
      <c r="P9" s="67" t="s">
        <v>1881</v>
      </c>
      <c r="Q9" s="67" t="s">
        <v>1881</v>
      </c>
      <c r="R9" s="67" t="s">
        <v>1851</v>
      </c>
      <c r="S9" s="67" t="s">
        <v>1852</v>
      </c>
      <c r="T9" s="67" t="s">
        <v>1882</v>
      </c>
      <c r="U9" s="67" t="s">
        <v>1851</v>
      </c>
      <c r="V9" s="67" t="s">
        <v>1852</v>
      </c>
      <c r="W9" s="67" t="s">
        <v>1882</v>
      </c>
      <c r="X9" s="67" t="s">
        <v>1851</v>
      </c>
      <c r="Y9" s="67" t="s">
        <v>1852</v>
      </c>
      <c r="Z9" s="67" t="s">
        <v>1882</v>
      </c>
      <c r="AA9" s="67" t="s">
        <v>1883</v>
      </c>
      <c r="AB9" s="67" t="s">
        <v>1884</v>
      </c>
      <c r="AC9" s="67" t="s">
        <v>1885</v>
      </c>
      <c r="AD9" s="67" t="s">
        <v>1886</v>
      </c>
      <c r="AE9" s="67" t="s">
        <v>1883</v>
      </c>
      <c r="AF9" s="67" t="s">
        <v>1884</v>
      </c>
      <c r="AG9" s="67" t="s">
        <v>1885</v>
      </c>
      <c r="AH9" s="67" t="s">
        <v>1887</v>
      </c>
      <c r="AI9" s="67" t="s">
        <v>1883</v>
      </c>
      <c r="AJ9" s="67" t="s">
        <v>1884</v>
      </c>
      <c r="AK9" s="67" t="s">
        <v>1885</v>
      </c>
      <c r="AL9" s="67" t="s">
        <v>1887</v>
      </c>
      <c r="AM9" s="67" t="s">
        <v>1888</v>
      </c>
      <c r="AN9" s="67" t="s">
        <v>1889</v>
      </c>
      <c r="AO9" s="67" t="s">
        <v>1890</v>
      </c>
      <c r="AP9" s="67" t="s">
        <v>1891</v>
      </c>
      <c r="AQ9" s="67" t="s">
        <v>1888</v>
      </c>
      <c r="AR9" s="67" t="s">
        <v>1889</v>
      </c>
      <c r="AS9" s="67" t="s">
        <v>1890</v>
      </c>
      <c r="AT9" s="67" t="s">
        <v>1891</v>
      </c>
      <c r="AU9" s="67" t="s">
        <v>1883</v>
      </c>
      <c r="AV9" s="67" t="s">
        <v>1884</v>
      </c>
      <c r="AW9" s="67" t="s">
        <v>1885</v>
      </c>
      <c r="AX9" s="67" t="s">
        <v>1886</v>
      </c>
      <c r="AY9" s="67" t="s">
        <v>1883</v>
      </c>
      <c r="AZ9" s="67" t="s">
        <v>1884</v>
      </c>
      <c r="BA9" s="67" t="s">
        <v>1885</v>
      </c>
      <c r="BB9" s="67" t="s">
        <v>1886</v>
      </c>
      <c r="BC9" s="1" t="s">
        <v>429</v>
      </c>
      <c r="BD9" s="1" t="s">
        <v>430</v>
      </c>
      <c r="BE9" s="1" t="s">
        <v>1852</v>
      </c>
    </row>
    <row r="10" spans="1:57" x14ac:dyDescent="0.25">
      <c r="A10" t="s">
        <v>58</v>
      </c>
      <c r="B10" t="s">
        <v>58</v>
      </c>
      <c r="C10" t="s">
        <v>59</v>
      </c>
      <c r="D10" t="s">
        <v>58</v>
      </c>
      <c r="E10" s="61"/>
      <c r="F10" s="13"/>
      <c r="G10" s="13"/>
      <c r="H10" s="10"/>
      <c r="I10" s="13">
        <v>129</v>
      </c>
      <c r="J10" s="13">
        <v>19807</v>
      </c>
      <c r="K10" s="10">
        <f t="shared" ref="K10:K73" si="0">(I10/J10)*100000</f>
        <v>651.28489927803298</v>
      </c>
      <c r="L10" s="13">
        <v>135</v>
      </c>
      <c r="M10" s="13">
        <v>20249.445</v>
      </c>
      <c r="N10" s="10">
        <f t="shared" ref="N10:N73" si="1">(L10/M10)*100000</f>
        <v>666.68493877239598</v>
      </c>
      <c r="O10" s="13">
        <v>20043.828999999983</v>
      </c>
      <c r="P10" s="13">
        <v>20249.444999999992</v>
      </c>
      <c r="Q10" s="13">
        <v>20481.416999999998</v>
      </c>
      <c r="R10" s="13"/>
      <c r="S10" s="13"/>
      <c r="T10" s="11"/>
      <c r="U10" s="13">
        <v>131</v>
      </c>
      <c r="V10" s="13">
        <v>158</v>
      </c>
      <c r="W10" s="11">
        <f t="shared" ref="W10:W41" si="2">U10/V10</f>
        <v>0.82911392405063289</v>
      </c>
      <c r="X10" s="13">
        <v>130</v>
      </c>
      <c r="Y10" s="13">
        <v>155</v>
      </c>
      <c r="Z10" s="11">
        <f t="shared" ref="Z10:Z73" si="3">X10/Y10</f>
        <v>0.83870967741935487</v>
      </c>
      <c r="AA10" s="70">
        <v>308.89864778320702</v>
      </c>
      <c r="AB10" s="70">
        <v>262.15324914116798</v>
      </c>
      <c r="AC10" s="70">
        <v>238.14885524390399</v>
      </c>
      <c r="AD10" s="70">
        <v>162.351237739374</v>
      </c>
      <c r="AE10" s="70">
        <v>489</v>
      </c>
      <c r="AF10" s="70">
        <v>415</v>
      </c>
      <c r="AG10" s="70">
        <v>377</v>
      </c>
      <c r="AH10" s="70"/>
      <c r="AI10" s="13">
        <v>212906</v>
      </c>
      <c r="AJ10" s="13">
        <v>212906</v>
      </c>
      <c r="AK10" s="13">
        <v>212906</v>
      </c>
      <c r="AL10" s="13">
        <v>212906</v>
      </c>
      <c r="AU10">
        <v>3450</v>
      </c>
      <c r="AV10">
        <v>3417</v>
      </c>
      <c r="AW10">
        <v>3495</v>
      </c>
      <c r="AX10">
        <v>2007.4002087841404</v>
      </c>
      <c r="AY10">
        <v>3697</v>
      </c>
      <c r="AZ10">
        <v>3651</v>
      </c>
      <c r="BA10">
        <v>3725</v>
      </c>
      <c r="BB10">
        <v>2254.2019366091231</v>
      </c>
      <c r="BC10">
        <v>1966.1023</v>
      </c>
      <c r="BD10">
        <v>370</v>
      </c>
      <c r="BE10">
        <v>19123</v>
      </c>
    </row>
    <row r="11" spans="1:57" x14ac:dyDescent="0.25">
      <c r="A11" t="s">
        <v>62</v>
      </c>
      <c r="B11" t="s">
        <v>62</v>
      </c>
      <c r="C11" t="s">
        <v>63</v>
      </c>
      <c r="D11" t="s">
        <v>62</v>
      </c>
      <c r="E11" s="61"/>
      <c r="F11" s="13"/>
      <c r="G11" s="13"/>
      <c r="H11" s="10"/>
      <c r="I11" s="13">
        <v>316</v>
      </c>
      <c r="J11" s="13">
        <v>58170</v>
      </c>
      <c r="K11" s="10">
        <f t="shared" si="0"/>
        <v>543.23534467938794</v>
      </c>
      <c r="L11" s="13">
        <v>269</v>
      </c>
      <c r="M11" s="13">
        <v>61007.970999999998</v>
      </c>
      <c r="N11" s="10">
        <f t="shared" si="1"/>
        <v>440.92598981860908</v>
      </c>
      <c r="O11" s="13">
        <v>59706.77499999998</v>
      </c>
      <c r="P11" s="13">
        <v>61007.97099999999</v>
      </c>
      <c r="Q11" s="13">
        <v>62522.093999999975</v>
      </c>
      <c r="R11" s="13"/>
      <c r="S11" s="13"/>
      <c r="T11" s="11"/>
      <c r="U11" s="13">
        <v>340</v>
      </c>
      <c r="V11" s="13">
        <v>439</v>
      </c>
      <c r="W11" s="11">
        <f t="shared" si="2"/>
        <v>0.7744874715261959</v>
      </c>
      <c r="X11" s="13">
        <v>340</v>
      </c>
      <c r="Y11" s="13">
        <v>439</v>
      </c>
      <c r="Z11" s="11">
        <f t="shared" si="3"/>
        <v>0.7744874715261959</v>
      </c>
      <c r="AA11" s="70">
        <v>131.17412404512601</v>
      </c>
      <c r="AB11" s="70">
        <v>106.357397874426</v>
      </c>
      <c r="AC11" s="70">
        <v>133.35581425793501</v>
      </c>
      <c r="AD11" s="70">
        <v>79</v>
      </c>
      <c r="AE11" s="70">
        <v>481</v>
      </c>
      <c r="AF11" s="70">
        <v>390</v>
      </c>
      <c r="AG11" s="70">
        <v>489</v>
      </c>
      <c r="AH11" s="70"/>
      <c r="AI11" s="13">
        <v>395869</v>
      </c>
      <c r="AJ11" s="13">
        <v>395869</v>
      </c>
      <c r="AK11" s="13">
        <v>395869</v>
      </c>
      <c r="AL11" s="13">
        <v>395869</v>
      </c>
      <c r="AU11">
        <v>6567</v>
      </c>
      <c r="AV11">
        <v>6229</v>
      </c>
      <c r="AW11">
        <v>6328</v>
      </c>
      <c r="AX11">
        <v>6595</v>
      </c>
      <c r="AY11">
        <v>7108</v>
      </c>
      <c r="AZ11">
        <v>6760</v>
      </c>
      <c r="BA11">
        <v>6917</v>
      </c>
      <c r="BB11">
        <v>7140</v>
      </c>
      <c r="BC11">
        <v>2217.9317999999998</v>
      </c>
      <c r="BD11">
        <v>1340</v>
      </c>
      <c r="BE11">
        <v>56551</v>
      </c>
    </row>
    <row r="12" spans="1:57" x14ac:dyDescent="0.25">
      <c r="A12" t="s">
        <v>66</v>
      </c>
      <c r="B12" t="s">
        <v>66</v>
      </c>
      <c r="C12" t="s">
        <v>67</v>
      </c>
      <c r="D12" t="s">
        <v>66</v>
      </c>
      <c r="E12" s="61"/>
      <c r="F12" s="13"/>
      <c r="G12" s="13"/>
      <c r="H12" s="10"/>
      <c r="I12" s="13">
        <v>424</v>
      </c>
      <c r="J12" s="13">
        <v>48660</v>
      </c>
      <c r="K12" s="10">
        <f t="shared" si="0"/>
        <v>871.35224003288113</v>
      </c>
      <c r="L12" s="13">
        <v>432</v>
      </c>
      <c r="M12" s="13">
        <v>50959.392999999996</v>
      </c>
      <c r="N12" s="10">
        <f t="shared" si="1"/>
        <v>847.73380248073215</v>
      </c>
      <c r="O12" s="13">
        <v>49913.927999999964</v>
      </c>
      <c r="P12" s="13">
        <v>50959.392999999996</v>
      </c>
      <c r="Q12" s="13">
        <v>52005.025999999983</v>
      </c>
      <c r="R12" s="13"/>
      <c r="S12" s="13"/>
      <c r="T12" s="11"/>
      <c r="U12" s="13">
        <v>126</v>
      </c>
      <c r="V12" s="13">
        <v>139</v>
      </c>
      <c r="W12" s="11">
        <f t="shared" si="2"/>
        <v>0.90647482014388492</v>
      </c>
      <c r="X12" s="13">
        <v>126</v>
      </c>
      <c r="Y12" s="13">
        <v>140</v>
      </c>
      <c r="Z12" s="11">
        <f t="shared" si="3"/>
        <v>0.9</v>
      </c>
      <c r="AA12" s="70">
        <v>344.63645526876297</v>
      </c>
      <c r="AB12" s="70">
        <v>332.11760967139298</v>
      </c>
      <c r="AC12" s="70">
        <v>397.28924704593499</v>
      </c>
      <c r="AD12" s="70">
        <v>355</v>
      </c>
      <c r="AE12" s="70">
        <v>936</v>
      </c>
      <c r="AF12" s="70">
        <v>902</v>
      </c>
      <c r="AG12" s="70">
        <v>1079</v>
      </c>
      <c r="AH12" s="70"/>
      <c r="AI12" s="13">
        <v>245199</v>
      </c>
      <c r="AJ12" s="13">
        <v>245199</v>
      </c>
      <c r="AK12" s="13">
        <v>245199</v>
      </c>
      <c r="AL12" s="13">
        <v>245199</v>
      </c>
      <c r="AU12">
        <v>6187</v>
      </c>
      <c r="AV12">
        <v>6463</v>
      </c>
      <c r="AW12">
        <v>6479</v>
      </c>
      <c r="AX12">
        <v>5901</v>
      </c>
      <c r="AY12">
        <v>6644</v>
      </c>
      <c r="AZ12">
        <v>6963</v>
      </c>
      <c r="BA12">
        <v>7026</v>
      </c>
      <c r="BB12">
        <v>6392</v>
      </c>
      <c r="BC12">
        <v>2863.7175999999999</v>
      </c>
      <c r="BD12">
        <v>1285</v>
      </c>
      <c r="BE12">
        <v>47905</v>
      </c>
    </row>
    <row r="13" spans="1:57" x14ac:dyDescent="0.25">
      <c r="A13" t="s">
        <v>69</v>
      </c>
      <c r="B13" t="s">
        <v>69</v>
      </c>
      <c r="C13" t="s">
        <v>70</v>
      </c>
      <c r="D13" t="s">
        <v>69</v>
      </c>
      <c r="E13" s="61"/>
      <c r="F13" s="13"/>
      <c r="G13" s="13"/>
      <c r="H13" s="10"/>
      <c r="I13" s="13">
        <v>225</v>
      </c>
      <c r="J13" s="13">
        <v>36991</v>
      </c>
      <c r="K13" s="10">
        <f t="shared" si="0"/>
        <v>608.25606228542085</v>
      </c>
      <c r="L13" s="13">
        <v>222</v>
      </c>
      <c r="M13" s="13">
        <v>38105.453999999998</v>
      </c>
      <c r="N13" s="10">
        <f t="shared" si="1"/>
        <v>582.59376728591133</v>
      </c>
      <c r="O13" s="13">
        <v>37550.812999999995</v>
      </c>
      <c r="P13" s="13">
        <v>38105.453999999983</v>
      </c>
      <c r="Q13" s="13">
        <v>38579.419999999991</v>
      </c>
      <c r="R13" s="13"/>
      <c r="S13" s="13"/>
      <c r="T13" s="11"/>
      <c r="U13" s="13">
        <v>135</v>
      </c>
      <c r="V13" s="13">
        <v>172</v>
      </c>
      <c r="W13" s="11">
        <f t="shared" si="2"/>
        <v>0.78488372093023251</v>
      </c>
      <c r="X13" s="13">
        <v>140</v>
      </c>
      <c r="Y13" s="13">
        <v>190</v>
      </c>
      <c r="Z13" s="11">
        <f t="shared" si="3"/>
        <v>0.73684210526315785</v>
      </c>
      <c r="AA13" s="70">
        <v>141.67326394266999</v>
      </c>
      <c r="AB13" s="70">
        <v>132.933679478675</v>
      </c>
      <c r="AC13" s="70">
        <v>129.253854441203</v>
      </c>
      <c r="AD13" s="70">
        <v>135</v>
      </c>
      <c r="AE13" s="70">
        <v>308</v>
      </c>
      <c r="AF13" s="70">
        <v>289</v>
      </c>
      <c r="AG13" s="70">
        <v>281</v>
      </c>
      <c r="AH13" s="70"/>
      <c r="AI13" s="13">
        <v>196357</v>
      </c>
      <c r="AJ13" s="13">
        <v>196357</v>
      </c>
      <c r="AK13" s="13">
        <v>196357</v>
      </c>
      <c r="AL13" s="13">
        <v>196357</v>
      </c>
      <c r="AU13">
        <v>2988</v>
      </c>
      <c r="AV13">
        <v>3093</v>
      </c>
      <c r="AW13">
        <v>3095</v>
      </c>
      <c r="AX13">
        <v>2707</v>
      </c>
      <c r="AY13">
        <v>3242</v>
      </c>
      <c r="AZ13">
        <v>3352</v>
      </c>
      <c r="BA13">
        <v>3440</v>
      </c>
      <c r="BB13">
        <v>2962</v>
      </c>
      <c r="BC13">
        <v>2319.0823999999998</v>
      </c>
      <c r="BD13">
        <v>955</v>
      </c>
      <c r="BE13">
        <v>37732</v>
      </c>
    </row>
    <row r="14" spans="1:57" x14ac:dyDescent="0.25">
      <c r="A14" t="s">
        <v>71</v>
      </c>
      <c r="B14" t="s">
        <v>71</v>
      </c>
      <c r="C14" t="s">
        <v>72</v>
      </c>
      <c r="D14" t="s">
        <v>71</v>
      </c>
      <c r="E14" s="61"/>
      <c r="F14" s="13"/>
      <c r="G14" s="13"/>
      <c r="H14" s="10"/>
      <c r="I14" s="13">
        <v>161</v>
      </c>
      <c r="J14" s="13">
        <v>31422</v>
      </c>
      <c r="K14" s="10">
        <f t="shared" si="0"/>
        <v>512.37986124371457</v>
      </c>
      <c r="L14" s="13">
        <v>220</v>
      </c>
      <c r="M14" s="13">
        <v>32610.499</v>
      </c>
      <c r="N14" s="10">
        <f t="shared" si="1"/>
        <v>674.62935786416517</v>
      </c>
      <c r="O14" s="13">
        <v>31987.311999999987</v>
      </c>
      <c r="P14" s="13">
        <v>32610.498999999967</v>
      </c>
      <c r="Q14" s="13">
        <v>33283.518999999942</v>
      </c>
      <c r="R14" s="13"/>
      <c r="S14" s="13"/>
      <c r="T14" s="11"/>
      <c r="U14" s="13">
        <v>64</v>
      </c>
      <c r="V14" s="13">
        <v>96</v>
      </c>
      <c r="W14" s="11">
        <f t="shared" si="2"/>
        <v>0.66666666666666663</v>
      </c>
      <c r="X14" s="13">
        <v>77</v>
      </c>
      <c r="Y14" s="13">
        <v>96</v>
      </c>
      <c r="Z14" s="11">
        <f t="shared" si="3"/>
        <v>0.80208333333333337</v>
      </c>
      <c r="AA14" s="70">
        <v>207.799884433789</v>
      </c>
      <c r="AB14" s="70">
        <v>175.26555909314499</v>
      </c>
      <c r="AC14" s="70">
        <v>217.24533372623401</v>
      </c>
      <c r="AD14" s="70">
        <v>204</v>
      </c>
      <c r="AE14" s="70">
        <v>396</v>
      </c>
      <c r="AF14" s="70">
        <v>334</v>
      </c>
      <c r="AG14" s="70">
        <v>414</v>
      </c>
      <c r="AH14" s="70"/>
      <c r="AI14" s="13">
        <v>174687</v>
      </c>
      <c r="AJ14" s="13">
        <v>174687</v>
      </c>
      <c r="AK14" s="13">
        <v>174687</v>
      </c>
      <c r="AL14" s="13">
        <v>174687</v>
      </c>
      <c r="AU14">
        <v>3472</v>
      </c>
      <c r="AV14">
        <v>3482</v>
      </c>
      <c r="AW14">
        <v>3429</v>
      </c>
      <c r="AX14">
        <v>3685</v>
      </c>
      <c r="AY14">
        <v>3618</v>
      </c>
      <c r="AZ14">
        <v>3641</v>
      </c>
      <c r="BA14">
        <v>3585</v>
      </c>
      <c r="BB14">
        <v>3800</v>
      </c>
      <c r="BC14">
        <v>1809.6221</v>
      </c>
      <c r="BD14">
        <v>585</v>
      </c>
      <c r="BE14">
        <v>31274</v>
      </c>
    </row>
    <row r="15" spans="1:57" x14ac:dyDescent="0.25">
      <c r="A15" t="s">
        <v>73</v>
      </c>
      <c r="B15" t="s">
        <v>73</v>
      </c>
      <c r="C15" t="s">
        <v>74</v>
      </c>
      <c r="D15" t="s">
        <v>73</v>
      </c>
      <c r="E15" s="61"/>
      <c r="F15" s="13"/>
      <c r="G15" s="13"/>
      <c r="H15" s="10"/>
      <c r="I15" s="13">
        <v>224</v>
      </c>
      <c r="J15" s="13">
        <v>41033</v>
      </c>
      <c r="K15" s="10">
        <f t="shared" si="0"/>
        <v>545.90207881461265</v>
      </c>
      <c r="L15" s="13">
        <v>181</v>
      </c>
      <c r="M15" s="13">
        <v>42097.010999999999</v>
      </c>
      <c r="N15" s="10">
        <f t="shared" si="1"/>
        <v>429.95926717932542</v>
      </c>
      <c r="O15" s="13">
        <v>41637.662999999986</v>
      </c>
      <c r="P15" s="13">
        <v>42097.010999999969</v>
      </c>
      <c r="Q15" s="13">
        <v>42647.256999999961</v>
      </c>
      <c r="R15" s="13"/>
      <c r="S15" s="13"/>
      <c r="T15" s="11"/>
      <c r="U15" s="13">
        <v>172</v>
      </c>
      <c r="V15" s="13">
        <v>202</v>
      </c>
      <c r="W15" s="11">
        <f t="shared" si="2"/>
        <v>0.85148514851485146</v>
      </c>
      <c r="X15" s="13">
        <v>183</v>
      </c>
      <c r="Y15" s="13">
        <v>210</v>
      </c>
      <c r="Z15" s="11">
        <f t="shared" si="3"/>
        <v>0.87142857142857144</v>
      </c>
      <c r="AA15" s="70">
        <v>188.38608847613199</v>
      </c>
      <c r="AB15" s="70">
        <v>170.650996464781</v>
      </c>
      <c r="AC15" s="70">
        <v>182.868504294823</v>
      </c>
      <c r="AD15" s="70">
        <v>193</v>
      </c>
      <c r="AE15" s="70">
        <v>478</v>
      </c>
      <c r="AF15" s="70">
        <v>433</v>
      </c>
      <c r="AG15" s="70">
        <v>464</v>
      </c>
      <c r="AH15" s="70"/>
      <c r="AI15" s="13">
        <v>248287</v>
      </c>
      <c r="AJ15" s="13">
        <v>248287</v>
      </c>
      <c r="AK15" s="13">
        <v>248287</v>
      </c>
      <c r="AL15" s="13">
        <v>248287</v>
      </c>
      <c r="AU15">
        <v>4636</v>
      </c>
      <c r="AV15">
        <v>4714</v>
      </c>
      <c r="AW15">
        <v>4536</v>
      </c>
      <c r="AX15">
        <v>3986</v>
      </c>
      <c r="AY15">
        <v>5039</v>
      </c>
      <c r="AZ15">
        <v>5117</v>
      </c>
      <c r="BA15">
        <v>4947</v>
      </c>
      <c r="BB15">
        <v>4418</v>
      </c>
      <c r="BC15">
        <v>2399.5364</v>
      </c>
      <c r="BD15">
        <v>1045</v>
      </c>
      <c r="BE15">
        <v>41028</v>
      </c>
    </row>
    <row r="16" spans="1:57" x14ac:dyDescent="0.25">
      <c r="A16" t="s">
        <v>75</v>
      </c>
      <c r="B16" t="s">
        <v>75</v>
      </c>
      <c r="C16" t="s">
        <v>76</v>
      </c>
      <c r="D16" t="s">
        <v>75</v>
      </c>
      <c r="E16" s="61"/>
      <c r="F16" s="13"/>
      <c r="G16" s="13"/>
      <c r="H16" s="10"/>
      <c r="I16" s="13">
        <v>624</v>
      </c>
      <c r="J16" s="13">
        <v>149412</v>
      </c>
      <c r="K16" s="10">
        <f t="shared" si="0"/>
        <v>417.63713757931095</v>
      </c>
      <c r="L16" s="13">
        <v>710</v>
      </c>
      <c r="M16" s="13">
        <v>153091.82699999999</v>
      </c>
      <c r="N16" s="10">
        <f t="shared" si="1"/>
        <v>463.77394137441451</v>
      </c>
      <c r="O16" s="13">
        <v>151561.03100000005</v>
      </c>
      <c r="P16" s="13">
        <v>153091.82700000002</v>
      </c>
      <c r="Q16" s="13">
        <v>154851.93799999994</v>
      </c>
      <c r="R16" s="13"/>
      <c r="S16" s="13"/>
      <c r="T16" s="11"/>
      <c r="U16" s="13">
        <v>1392</v>
      </c>
      <c r="V16" s="13">
        <v>1730</v>
      </c>
      <c r="W16" s="11">
        <f t="shared" si="2"/>
        <v>0.80462427745664744</v>
      </c>
      <c r="X16" s="13">
        <v>1440</v>
      </c>
      <c r="Y16" s="13">
        <v>1800</v>
      </c>
      <c r="Z16" s="11">
        <f t="shared" si="3"/>
        <v>0.8</v>
      </c>
      <c r="AA16" s="70">
        <v>342.82989477074398</v>
      </c>
      <c r="AB16" s="70">
        <v>306.83621675039501</v>
      </c>
      <c r="AC16" s="70">
        <v>348.76291862025198</v>
      </c>
      <c r="AD16" s="70">
        <v>289</v>
      </c>
      <c r="AE16" s="70">
        <v>3467</v>
      </c>
      <c r="AF16" s="70">
        <v>3103</v>
      </c>
      <c r="AG16" s="70">
        <v>3527</v>
      </c>
      <c r="AH16" s="70"/>
      <c r="AI16" s="13">
        <v>1141374</v>
      </c>
      <c r="AJ16" s="13">
        <v>1141374</v>
      </c>
      <c r="AK16" s="13">
        <v>1141374</v>
      </c>
      <c r="AL16" s="13">
        <v>1141374</v>
      </c>
      <c r="AU16">
        <v>23812</v>
      </c>
      <c r="AV16">
        <v>24136</v>
      </c>
      <c r="AW16">
        <v>23904</v>
      </c>
      <c r="AX16">
        <v>22144</v>
      </c>
      <c r="AY16">
        <v>25326</v>
      </c>
      <c r="AZ16">
        <v>25497</v>
      </c>
      <c r="BA16">
        <v>25359</v>
      </c>
      <c r="BB16">
        <v>23569</v>
      </c>
      <c r="BC16">
        <v>2357.7058000000002</v>
      </c>
      <c r="BD16">
        <v>3695</v>
      </c>
      <c r="BE16">
        <v>150892</v>
      </c>
    </row>
    <row r="17" spans="1:57" x14ac:dyDescent="0.25">
      <c r="A17" t="s">
        <v>77</v>
      </c>
      <c r="B17" t="s">
        <v>77</v>
      </c>
      <c r="C17" t="s">
        <v>78</v>
      </c>
      <c r="D17" t="s">
        <v>77</v>
      </c>
      <c r="E17" s="61"/>
      <c r="F17" s="13"/>
      <c r="G17" s="13"/>
      <c r="H17" s="10"/>
      <c r="I17" s="13">
        <v>43</v>
      </c>
      <c r="J17" s="13">
        <v>21986</v>
      </c>
      <c r="K17" s="10">
        <f t="shared" si="0"/>
        <v>195.5790048212499</v>
      </c>
      <c r="L17" s="13">
        <v>150</v>
      </c>
      <c r="M17" s="13">
        <v>22453.605</v>
      </c>
      <c r="N17" s="10">
        <f t="shared" si="1"/>
        <v>668.04417375294531</v>
      </c>
      <c r="O17" s="13">
        <v>22198.497999999989</v>
      </c>
      <c r="P17" s="13">
        <v>22453.605000000003</v>
      </c>
      <c r="Q17" s="13">
        <v>22676.067999999981</v>
      </c>
      <c r="R17" s="13"/>
      <c r="S17" s="13"/>
      <c r="T17" s="11"/>
      <c r="U17" s="13">
        <v>172</v>
      </c>
      <c r="V17" s="13">
        <v>191</v>
      </c>
      <c r="W17" s="11">
        <f t="shared" si="2"/>
        <v>0.90052356020942403</v>
      </c>
      <c r="X17" s="13">
        <v>669</v>
      </c>
      <c r="Y17" s="13">
        <v>836</v>
      </c>
      <c r="Z17" s="11">
        <f t="shared" si="3"/>
        <v>0.80023923444976075</v>
      </c>
      <c r="AA17" s="70">
        <v>353.65478436315101</v>
      </c>
      <c r="AB17" s="70">
        <v>296.92995756430901</v>
      </c>
      <c r="AC17" s="70">
        <v>325.64252421557501</v>
      </c>
      <c r="AD17" s="70">
        <v>303</v>
      </c>
      <c r="AE17" s="70">
        <v>505</v>
      </c>
      <c r="AF17" s="70">
        <v>424</v>
      </c>
      <c r="AG17" s="70">
        <v>465</v>
      </c>
      <c r="AH17" s="70"/>
      <c r="AI17" s="13">
        <v>148942</v>
      </c>
      <c r="AJ17" s="13">
        <v>148942</v>
      </c>
      <c r="AK17" s="13">
        <v>148942</v>
      </c>
      <c r="AL17" s="13">
        <v>148942</v>
      </c>
      <c r="AU17">
        <v>2833</v>
      </c>
      <c r="AV17">
        <v>2830</v>
      </c>
      <c r="AW17">
        <v>2749</v>
      </c>
      <c r="AX17">
        <v>2814</v>
      </c>
      <c r="AY17">
        <v>3153</v>
      </c>
      <c r="AZ17">
        <v>3172</v>
      </c>
      <c r="BA17">
        <v>3061</v>
      </c>
      <c r="BB17">
        <v>3085</v>
      </c>
      <c r="BC17">
        <v>2161.0592000000001</v>
      </c>
      <c r="BD17">
        <v>460</v>
      </c>
      <c r="BE17">
        <v>22550</v>
      </c>
    </row>
    <row r="18" spans="1:57" x14ac:dyDescent="0.25">
      <c r="A18" t="s">
        <v>79</v>
      </c>
      <c r="B18" t="s">
        <v>79</v>
      </c>
      <c r="C18" t="s">
        <v>80</v>
      </c>
      <c r="D18" t="s">
        <v>79</v>
      </c>
      <c r="E18" s="61"/>
      <c r="F18" s="13"/>
      <c r="G18" s="13"/>
      <c r="H18" s="10"/>
      <c r="I18" s="13">
        <v>151</v>
      </c>
      <c r="J18" s="13">
        <v>28433</v>
      </c>
      <c r="K18" s="10">
        <f t="shared" si="0"/>
        <v>531.07304892202728</v>
      </c>
      <c r="L18" s="13">
        <v>135</v>
      </c>
      <c r="M18" s="13">
        <v>29028.917000000001</v>
      </c>
      <c r="N18" s="10">
        <f t="shared" si="1"/>
        <v>465.05351887567838</v>
      </c>
      <c r="O18" s="13">
        <v>28822.861999999979</v>
      </c>
      <c r="P18" s="13">
        <v>29028.91699999999</v>
      </c>
      <c r="Q18" s="13">
        <v>29336.350999999988</v>
      </c>
      <c r="R18" s="13"/>
      <c r="S18" s="13"/>
      <c r="T18" s="11"/>
      <c r="U18" s="13">
        <v>86</v>
      </c>
      <c r="V18" s="13">
        <v>105</v>
      </c>
      <c r="W18" s="11">
        <f t="shared" si="2"/>
        <v>0.81904761904761902</v>
      </c>
      <c r="X18" s="13">
        <v>60</v>
      </c>
      <c r="Y18" s="13">
        <v>75</v>
      </c>
      <c r="Z18" s="11">
        <f t="shared" si="3"/>
        <v>0.8</v>
      </c>
      <c r="AA18" s="70">
        <v>316.24090277319499</v>
      </c>
      <c r="AB18" s="70">
        <v>328.91467941105202</v>
      </c>
      <c r="AC18" s="70">
        <v>360.90087759231102</v>
      </c>
      <c r="AD18" s="70">
        <v>412</v>
      </c>
      <c r="AE18" s="70">
        <v>524</v>
      </c>
      <c r="AF18" s="70">
        <v>545</v>
      </c>
      <c r="AG18" s="70">
        <v>598</v>
      </c>
      <c r="AH18" s="70"/>
      <c r="AI18" s="13">
        <v>138381</v>
      </c>
      <c r="AJ18" s="13">
        <v>138381</v>
      </c>
      <c r="AK18" s="13">
        <v>138381</v>
      </c>
      <c r="AL18" s="13">
        <v>138381</v>
      </c>
      <c r="AU18">
        <v>3528</v>
      </c>
      <c r="AV18">
        <v>3529</v>
      </c>
      <c r="AW18">
        <v>3517</v>
      </c>
      <c r="AX18">
        <v>478</v>
      </c>
      <c r="AY18">
        <v>3867</v>
      </c>
      <c r="AZ18">
        <v>3827</v>
      </c>
      <c r="BA18">
        <v>3844</v>
      </c>
      <c r="BB18">
        <v>483</v>
      </c>
      <c r="BC18">
        <v>1906.4955</v>
      </c>
      <c r="BD18">
        <v>560</v>
      </c>
      <c r="BE18">
        <v>29362</v>
      </c>
    </row>
    <row r="19" spans="1:57" x14ac:dyDescent="0.25">
      <c r="A19" t="s">
        <v>81</v>
      </c>
      <c r="B19" t="s">
        <v>81</v>
      </c>
      <c r="C19" t="s">
        <v>82</v>
      </c>
      <c r="D19" t="s">
        <v>1892</v>
      </c>
      <c r="E19" s="61"/>
      <c r="F19" s="13"/>
      <c r="G19" s="13"/>
      <c r="H19" s="10"/>
      <c r="I19" s="13">
        <v>403</v>
      </c>
      <c r="J19" s="13">
        <v>50056</v>
      </c>
      <c r="K19" s="10">
        <f t="shared" si="0"/>
        <v>805.0982899152948</v>
      </c>
      <c r="L19" s="13">
        <v>386</v>
      </c>
      <c r="M19" s="13">
        <v>51252.385000000002</v>
      </c>
      <c r="N19" s="10">
        <f t="shared" si="1"/>
        <v>753.13568334429704</v>
      </c>
      <c r="O19" s="13">
        <v>50626.256999999947</v>
      </c>
      <c r="P19" s="13">
        <v>51252.38499999998</v>
      </c>
      <c r="Q19" s="13">
        <v>51884.780999999995</v>
      </c>
      <c r="R19" s="13"/>
      <c r="S19" s="13"/>
      <c r="T19" s="11"/>
      <c r="U19" s="13">
        <v>195</v>
      </c>
      <c r="V19" s="13">
        <v>226</v>
      </c>
      <c r="W19" s="11">
        <f t="shared" si="2"/>
        <v>0.86283185840707965</v>
      </c>
      <c r="X19" s="13">
        <v>184</v>
      </c>
      <c r="Y19" s="13">
        <v>226</v>
      </c>
      <c r="Z19" s="11">
        <f t="shared" si="3"/>
        <v>0.81415929203539827</v>
      </c>
      <c r="AA19" s="70">
        <v>186.71410263374199</v>
      </c>
      <c r="AB19" s="70">
        <v>197.61952809730599</v>
      </c>
      <c r="AC19" s="70">
        <v>211.829627943768</v>
      </c>
      <c r="AD19" s="70">
        <v>185.4</v>
      </c>
      <c r="AE19" s="70">
        <v>565</v>
      </c>
      <c r="AF19" s="70">
        <v>598</v>
      </c>
      <c r="AG19" s="70">
        <v>641</v>
      </c>
      <c r="AH19" s="70"/>
      <c r="AI19" s="13">
        <v>285372</v>
      </c>
      <c r="AJ19" s="13">
        <v>285372</v>
      </c>
      <c r="AK19" s="13">
        <v>285372</v>
      </c>
      <c r="AL19" s="13">
        <v>285372</v>
      </c>
      <c r="AU19">
        <v>5817</v>
      </c>
      <c r="AV19">
        <v>5731</v>
      </c>
      <c r="AW19">
        <v>5730</v>
      </c>
      <c r="AX19">
        <v>5832.298649267399</v>
      </c>
      <c r="AY19">
        <v>6165</v>
      </c>
      <c r="AZ19">
        <v>6100</v>
      </c>
      <c r="BA19">
        <v>6097</v>
      </c>
      <c r="BB19">
        <v>6234.6651327838827</v>
      </c>
      <c r="BC19">
        <v>2217.9011999999998</v>
      </c>
      <c r="BD19">
        <v>1080</v>
      </c>
      <c r="BE19">
        <v>51000</v>
      </c>
    </row>
    <row r="20" spans="1:57" x14ac:dyDescent="0.25">
      <c r="A20" t="s">
        <v>83</v>
      </c>
      <c r="B20" t="s">
        <v>83</v>
      </c>
      <c r="C20" t="s">
        <v>84</v>
      </c>
      <c r="D20" t="s">
        <v>83</v>
      </c>
      <c r="E20" s="61"/>
      <c r="F20" s="13"/>
      <c r="G20" s="13"/>
      <c r="H20" s="10"/>
      <c r="I20" s="13">
        <v>328</v>
      </c>
      <c r="J20" s="13">
        <v>86843</v>
      </c>
      <c r="K20" s="10">
        <f t="shared" si="0"/>
        <v>377.69307831373862</v>
      </c>
      <c r="L20" s="13">
        <v>360</v>
      </c>
      <c r="M20" s="13">
        <v>88785.062999999893</v>
      </c>
      <c r="N20" s="10">
        <f t="shared" si="1"/>
        <v>405.47360990215259</v>
      </c>
      <c r="O20" s="13">
        <v>87677.530999999944</v>
      </c>
      <c r="P20" s="13">
        <v>88785.062999999922</v>
      </c>
      <c r="Q20" s="13">
        <v>89916.942999999927</v>
      </c>
      <c r="R20" s="13"/>
      <c r="S20" s="13"/>
      <c r="T20" s="11"/>
      <c r="U20" s="13">
        <v>264</v>
      </c>
      <c r="V20" s="13">
        <v>276</v>
      </c>
      <c r="W20" s="11">
        <f t="shared" si="2"/>
        <v>0.95652173913043481</v>
      </c>
      <c r="X20" s="13">
        <v>264</v>
      </c>
      <c r="Y20" s="13">
        <v>276</v>
      </c>
      <c r="Z20" s="11">
        <f t="shared" si="3"/>
        <v>0.95652173913043481</v>
      </c>
      <c r="AA20" s="70">
        <v>217.10842445096799</v>
      </c>
      <c r="AB20" s="70">
        <v>186.32745690120899</v>
      </c>
      <c r="AC20" s="70">
        <v>230.24163727219801</v>
      </c>
      <c r="AD20" s="70">
        <v>200</v>
      </c>
      <c r="AE20" s="70">
        <v>1058</v>
      </c>
      <c r="AF20" s="70">
        <v>908</v>
      </c>
      <c r="AG20" s="70">
        <v>1122</v>
      </c>
      <c r="AH20" s="70"/>
      <c r="AI20" s="13">
        <v>395784</v>
      </c>
      <c r="AJ20" s="13">
        <v>395784</v>
      </c>
      <c r="AK20" s="13">
        <v>395784</v>
      </c>
      <c r="AL20" s="13">
        <v>395784</v>
      </c>
      <c r="AU20">
        <v>8135</v>
      </c>
      <c r="AV20">
        <v>8072</v>
      </c>
      <c r="AW20">
        <v>8289</v>
      </c>
      <c r="AX20">
        <v>8140</v>
      </c>
      <c r="AY20">
        <v>8785</v>
      </c>
      <c r="AZ20">
        <v>8523</v>
      </c>
      <c r="BA20">
        <v>8842</v>
      </c>
      <c r="BB20">
        <v>8710</v>
      </c>
      <c r="BC20">
        <v>2278.1691999999998</v>
      </c>
      <c r="BD20">
        <v>2210</v>
      </c>
      <c r="BE20">
        <v>86859</v>
      </c>
    </row>
    <row r="21" spans="1:57" x14ac:dyDescent="0.25">
      <c r="A21" t="s">
        <v>85</v>
      </c>
      <c r="B21" t="s">
        <v>85</v>
      </c>
      <c r="C21" t="s">
        <v>86</v>
      </c>
      <c r="D21" t="s">
        <v>85</v>
      </c>
      <c r="E21" s="61"/>
      <c r="F21" s="13"/>
      <c r="G21" s="13"/>
      <c r="H21" s="10"/>
      <c r="I21" s="13">
        <v>108</v>
      </c>
      <c r="J21" s="13">
        <v>18616</v>
      </c>
      <c r="K21" s="10">
        <f t="shared" si="0"/>
        <v>580.1461108723679</v>
      </c>
      <c r="L21" s="13">
        <v>110</v>
      </c>
      <c r="M21" s="13">
        <v>19510.467000000001</v>
      </c>
      <c r="N21" s="10">
        <f t="shared" si="1"/>
        <v>563.79993364587324</v>
      </c>
      <c r="O21" s="13">
        <v>18994.442999999996</v>
      </c>
      <c r="P21" s="13">
        <v>19510.466999999997</v>
      </c>
      <c r="Q21" s="13">
        <v>20051.556</v>
      </c>
      <c r="R21" s="13"/>
      <c r="S21" s="13"/>
      <c r="T21" s="11"/>
      <c r="U21" s="13">
        <v>54</v>
      </c>
      <c r="V21" s="13">
        <v>61</v>
      </c>
      <c r="W21" s="11">
        <f t="shared" si="2"/>
        <v>0.88524590163934425</v>
      </c>
      <c r="X21" s="13">
        <v>70</v>
      </c>
      <c r="Y21" s="13">
        <v>80</v>
      </c>
      <c r="Z21" s="11">
        <f t="shared" si="3"/>
        <v>0.875</v>
      </c>
      <c r="AA21" s="70">
        <v>132.07207211704099</v>
      </c>
      <c r="AB21" s="70">
        <v>23.2579749640072</v>
      </c>
      <c r="AC21" s="70">
        <v>31.564394594009801</v>
      </c>
      <c r="AD21" s="70">
        <v>126</v>
      </c>
      <c r="AE21" s="70">
        <v>159</v>
      </c>
      <c r="AF21" s="70">
        <v>28</v>
      </c>
      <c r="AG21" s="70">
        <v>38</v>
      </c>
      <c r="AH21" s="70"/>
      <c r="AI21" s="13">
        <v>124165</v>
      </c>
      <c r="AJ21" s="13">
        <v>124165</v>
      </c>
      <c r="AK21" s="13">
        <v>124165</v>
      </c>
      <c r="AL21" s="13">
        <v>124165</v>
      </c>
      <c r="AU21">
        <v>1649</v>
      </c>
      <c r="AV21">
        <v>532</v>
      </c>
      <c r="AW21">
        <v>508</v>
      </c>
      <c r="AX21">
        <v>1910</v>
      </c>
      <c r="AY21">
        <v>1801</v>
      </c>
      <c r="AZ21">
        <v>597</v>
      </c>
      <c r="BA21">
        <v>571</v>
      </c>
      <c r="BB21">
        <v>2043</v>
      </c>
      <c r="BC21">
        <v>1993.5558000000001</v>
      </c>
      <c r="BD21">
        <v>370</v>
      </c>
      <c r="BE21">
        <v>19009</v>
      </c>
    </row>
    <row r="22" spans="1:57" x14ac:dyDescent="0.25">
      <c r="A22" t="s">
        <v>87</v>
      </c>
      <c r="B22" t="s">
        <v>87</v>
      </c>
      <c r="C22" t="s">
        <v>88</v>
      </c>
      <c r="D22" t="s">
        <v>87</v>
      </c>
      <c r="E22" s="61"/>
      <c r="F22" s="13"/>
      <c r="G22" s="13"/>
      <c r="H22" s="10"/>
      <c r="I22" s="13">
        <v>419</v>
      </c>
      <c r="J22" s="13">
        <v>81814</v>
      </c>
      <c r="K22" s="10">
        <f t="shared" si="0"/>
        <v>512.13728701689195</v>
      </c>
      <c r="L22" s="13">
        <v>426</v>
      </c>
      <c r="M22" s="13">
        <v>84800.774000000005</v>
      </c>
      <c r="N22" s="10">
        <f t="shared" si="1"/>
        <v>502.35390540185392</v>
      </c>
      <c r="O22" s="13">
        <v>83353.223999999987</v>
      </c>
      <c r="P22" s="13">
        <v>84800.77399999999</v>
      </c>
      <c r="Q22" s="13">
        <v>86412.602999999988</v>
      </c>
      <c r="R22" s="13"/>
      <c r="S22" s="13"/>
      <c r="T22" s="11"/>
      <c r="U22" s="13">
        <v>250</v>
      </c>
      <c r="V22" s="13">
        <v>358</v>
      </c>
      <c r="W22" s="11">
        <f t="shared" si="2"/>
        <v>0.6983240223463687</v>
      </c>
      <c r="X22" s="13">
        <v>283</v>
      </c>
      <c r="Y22" s="13">
        <v>358</v>
      </c>
      <c r="Z22" s="11">
        <f t="shared" si="3"/>
        <v>0.79050279329608941</v>
      </c>
      <c r="AA22" s="70">
        <v>215.99997424603501</v>
      </c>
      <c r="AB22" s="70">
        <v>216.76661124424601</v>
      </c>
      <c r="AC22" s="70">
        <v>223.09136647949001</v>
      </c>
      <c r="AD22" s="70">
        <v>1174</v>
      </c>
      <c r="AE22" s="70">
        <v>1127</v>
      </c>
      <c r="AF22" s="70">
        <v>1131</v>
      </c>
      <c r="AG22" s="70">
        <v>1164</v>
      </c>
      <c r="AH22" s="70"/>
      <c r="AI22" s="13">
        <v>539776</v>
      </c>
      <c r="AJ22" s="13">
        <v>539776</v>
      </c>
      <c r="AK22" s="13">
        <v>539776</v>
      </c>
      <c r="AL22" s="13">
        <v>539776</v>
      </c>
      <c r="AU22">
        <v>11148</v>
      </c>
      <c r="AV22">
        <v>11231</v>
      </c>
      <c r="AW22">
        <v>11310</v>
      </c>
      <c r="AX22">
        <v>10143</v>
      </c>
      <c r="AY22">
        <v>11803</v>
      </c>
      <c r="AZ22">
        <v>11870</v>
      </c>
      <c r="BA22">
        <v>11938</v>
      </c>
      <c r="BB22">
        <v>10785</v>
      </c>
      <c r="BC22">
        <v>1933.1636000000001</v>
      </c>
      <c r="BD22">
        <v>1600</v>
      </c>
      <c r="BE22">
        <v>83489</v>
      </c>
    </row>
    <row r="23" spans="1:57" x14ac:dyDescent="0.25">
      <c r="A23" t="s">
        <v>89</v>
      </c>
      <c r="B23" t="s">
        <v>89</v>
      </c>
      <c r="C23" t="s">
        <v>90</v>
      </c>
      <c r="D23" t="s">
        <v>89</v>
      </c>
      <c r="E23" s="61"/>
      <c r="F23" s="13"/>
      <c r="G23" s="13"/>
      <c r="H23" s="10"/>
      <c r="I23" s="13">
        <v>54</v>
      </c>
      <c r="J23" s="13">
        <v>42023</v>
      </c>
      <c r="K23" s="10">
        <f t="shared" si="0"/>
        <v>128.50105894391166</v>
      </c>
      <c r="L23" s="13">
        <v>80</v>
      </c>
      <c r="M23" s="13">
        <v>45347.184999999998</v>
      </c>
      <c r="N23" s="10">
        <f t="shared" si="1"/>
        <v>176.41668385810499</v>
      </c>
      <c r="O23" s="13">
        <v>44009.895999999993</v>
      </c>
      <c r="P23" s="13">
        <v>45347.18499999999</v>
      </c>
      <c r="Q23" s="13">
        <v>46915.768999999957</v>
      </c>
      <c r="R23" s="13"/>
      <c r="S23" s="13"/>
      <c r="T23" s="11"/>
      <c r="U23" s="13">
        <v>138</v>
      </c>
      <c r="V23" s="13">
        <v>146</v>
      </c>
      <c r="W23" s="11">
        <f t="shared" si="2"/>
        <v>0.9452054794520548</v>
      </c>
      <c r="X23" s="13">
        <v>380</v>
      </c>
      <c r="Y23" s="13">
        <v>400</v>
      </c>
      <c r="Z23" s="11">
        <f t="shared" si="3"/>
        <v>0.95</v>
      </c>
      <c r="AA23" s="70">
        <v>183.11350038753599</v>
      </c>
      <c r="AB23" s="70">
        <v>174.24172226798501</v>
      </c>
      <c r="AC23" s="70">
        <v>195.53398975490799</v>
      </c>
      <c r="AD23" s="70">
        <v>158</v>
      </c>
      <c r="AE23" s="70">
        <v>516</v>
      </c>
      <c r="AF23" s="70">
        <v>491</v>
      </c>
      <c r="AG23" s="70">
        <v>551</v>
      </c>
      <c r="AH23" s="70"/>
      <c r="AI23" s="13">
        <v>329771</v>
      </c>
      <c r="AJ23" s="13">
        <v>329771</v>
      </c>
      <c r="AK23" s="13">
        <v>329771</v>
      </c>
      <c r="AL23" s="13">
        <v>329771</v>
      </c>
      <c r="AU23">
        <v>6147</v>
      </c>
      <c r="AV23">
        <v>6151</v>
      </c>
      <c r="AW23">
        <v>6240</v>
      </c>
      <c r="AX23">
        <v>6022.4643778553373</v>
      </c>
      <c r="AY23">
        <v>6455</v>
      </c>
      <c r="AZ23">
        <v>6497</v>
      </c>
      <c r="BA23">
        <v>6599</v>
      </c>
      <c r="BB23">
        <v>6261.9003237742836</v>
      </c>
      <c r="BC23">
        <v>2364.4591</v>
      </c>
      <c r="BD23">
        <v>930</v>
      </c>
      <c r="BE23">
        <v>39877</v>
      </c>
    </row>
    <row r="24" spans="1:57" x14ac:dyDescent="0.25">
      <c r="A24" t="s">
        <v>91</v>
      </c>
      <c r="B24" t="s">
        <v>91</v>
      </c>
      <c r="C24" t="s">
        <v>92</v>
      </c>
      <c r="D24" t="s">
        <v>91</v>
      </c>
      <c r="E24" s="61"/>
      <c r="F24" s="13"/>
      <c r="G24" s="13"/>
      <c r="H24" s="10"/>
      <c r="I24" s="13">
        <v>171</v>
      </c>
      <c r="J24" s="13">
        <v>39017</v>
      </c>
      <c r="K24" s="10">
        <f t="shared" si="0"/>
        <v>438.27049747545942</v>
      </c>
      <c r="L24" s="13">
        <v>253</v>
      </c>
      <c r="M24" s="13">
        <v>39869.667000000001</v>
      </c>
      <c r="N24" s="10">
        <f t="shared" si="1"/>
        <v>634.5676275650859</v>
      </c>
      <c r="O24" s="13">
        <v>39517.756999999983</v>
      </c>
      <c r="P24" s="13">
        <v>39869.666999999987</v>
      </c>
      <c r="Q24" s="13">
        <v>40398.591999999975</v>
      </c>
      <c r="R24" s="13"/>
      <c r="S24" s="13"/>
      <c r="T24" s="11"/>
      <c r="U24" s="13">
        <v>224</v>
      </c>
      <c r="V24" s="13">
        <v>339</v>
      </c>
      <c r="W24" s="11">
        <f t="shared" si="2"/>
        <v>0.66076696165191739</v>
      </c>
      <c r="X24" s="13">
        <v>444</v>
      </c>
      <c r="Y24" s="13">
        <v>559</v>
      </c>
      <c r="Z24" s="11">
        <f t="shared" si="3"/>
        <v>0.79427549194991054</v>
      </c>
      <c r="AA24" s="70">
        <v>124.839950968192</v>
      </c>
      <c r="AB24" s="70">
        <v>92.560462088566297</v>
      </c>
      <c r="AC24" s="70">
        <v>137.28505511455401</v>
      </c>
      <c r="AD24" s="70">
        <v>101</v>
      </c>
      <c r="AE24" s="70">
        <v>321</v>
      </c>
      <c r="AF24" s="70">
        <v>238</v>
      </c>
      <c r="AG24" s="70">
        <v>353</v>
      </c>
      <c r="AH24" s="70"/>
      <c r="AI24" s="13">
        <v>291738</v>
      </c>
      <c r="AJ24" s="13">
        <v>291738</v>
      </c>
      <c r="AK24" s="13">
        <v>291738</v>
      </c>
      <c r="AL24" s="13">
        <v>291738</v>
      </c>
      <c r="AU24">
        <v>3740</v>
      </c>
      <c r="AV24">
        <v>3530</v>
      </c>
      <c r="AW24">
        <v>3984</v>
      </c>
      <c r="AX24">
        <v>3720</v>
      </c>
      <c r="AY24">
        <v>4115</v>
      </c>
      <c r="AZ24">
        <v>3862</v>
      </c>
      <c r="BA24">
        <v>4354</v>
      </c>
      <c r="BB24">
        <v>4093</v>
      </c>
      <c r="BC24">
        <v>2574.1923000000002</v>
      </c>
      <c r="BD24">
        <v>1050</v>
      </c>
      <c r="BE24">
        <v>39230</v>
      </c>
    </row>
    <row r="25" spans="1:57" x14ac:dyDescent="0.25">
      <c r="A25" t="s">
        <v>93</v>
      </c>
      <c r="B25" t="s">
        <v>93</v>
      </c>
      <c r="C25" t="s">
        <v>94</v>
      </c>
      <c r="D25" t="s">
        <v>93</v>
      </c>
      <c r="E25" s="61"/>
      <c r="F25" s="13"/>
      <c r="G25" s="13"/>
      <c r="H25" s="10"/>
      <c r="I25" s="13">
        <v>601</v>
      </c>
      <c r="J25" s="13">
        <v>60274</v>
      </c>
      <c r="K25" s="10">
        <f t="shared" si="0"/>
        <v>997.11318313037123</v>
      </c>
      <c r="L25" s="13">
        <v>550</v>
      </c>
      <c r="M25" s="13">
        <v>61475.489000000001</v>
      </c>
      <c r="N25" s="10">
        <f t="shared" si="1"/>
        <v>894.66551457606136</v>
      </c>
      <c r="O25" s="13">
        <v>61090.545999999973</v>
      </c>
      <c r="P25" s="13">
        <v>61475.488999999958</v>
      </c>
      <c r="Q25" s="13">
        <v>62021.965999999913</v>
      </c>
      <c r="R25" s="13"/>
      <c r="S25" s="13"/>
      <c r="T25" s="11"/>
      <c r="U25" s="13">
        <v>295</v>
      </c>
      <c r="V25" s="13">
        <v>343</v>
      </c>
      <c r="W25" s="11">
        <f t="shared" si="2"/>
        <v>0.86005830903790093</v>
      </c>
      <c r="X25" s="13">
        <v>298</v>
      </c>
      <c r="Y25" s="13">
        <v>337</v>
      </c>
      <c r="Z25" s="11">
        <f t="shared" si="3"/>
        <v>0.88427299703264095</v>
      </c>
      <c r="AA25" s="70">
        <v>215.514175242492</v>
      </c>
      <c r="AB25" s="70">
        <v>226.117275397443</v>
      </c>
      <c r="AC25" s="70">
        <v>279.13277617219802</v>
      </c>
      <c r="AD25" s="70">
        <v>180</v>
      </c>
      <c r="AE25" s="70">
        <v>874</v>
      </c>
      <c r="AF25" s="70">
        <v>917</v>
      </c>
      <c r="AG25" s="70">
        <v>1132</v>
      </c>
      <c r="AH25" s="70"/>
      <c r="AI25" s="13">
        <v>465866</v>
      </c>
      <c r="AJ25" s="13">
        <v>465866</v>
      </c>
      <c r="AK25" s="13">
        <v>465866</v>
      </c>
      <c r="AL25" s="13">
        <v>465866</v>
      </c>
      <c r="AU25">
        <v>8355</v>
      </c>
      <c r="AV25">
        <v>8350</v>
      </c>
      <c r="AW25">
        <v>8656</v>
      </c>
      <c r="AX25">
        <v>7506</v>
      </c>
      <c r="AY25">
        <v>8680</v>
      </c>
      <c r="AZ25">
        <v>8689</v>
      </c>
      <c r="BA25">
        <v>9000</v>
      </c>
      <c r="BB25">
        <v>7853</v>
      </c>
      <c r="BC25">
        <v>2573.0300000000002</v>
      </c>
      <c r="BD25">
        <v>1610</v>
      </c>
      <c r="BE25">
        <v>60991</v>
      </c>
    </row>
    <row r="26" spans="1:57" x14ac:dyDescent="0.25">
      <c r="A26" t="s">
        <v>95</v>
      </c>
      <c r="B26" t="s">
        <v>95</v>
      </c>
      <c r="C26" t="s">
        <v>96</v>
      </c>
      <c r="D26" t="s">
        <v>95</v>
      </c>
      <c r="E26" s="61"/>
      <c r="F26" s="13"/>
      <c r="G26" s="13"/>
      <c r="H26" s="10"/>
      <c r="I26" s="13">
        <v>193</v>
      </c>
      <c r="J26" s="13">
        <v>58115</v>
      </c>
      <c r="K26" s="10">
        <f t="shared" si="0"/>
        <v>332.10014626172244</v>
      </c>
      <c r="L26" s="13">
        <v>244</v>
      </c>
      <c r="M26" s="13">
        <v>59389.24</v>
      </c>
      <c r="N26" s="10">
        <f t="shared" si="1"/>
        <v>410.84883389651054</v>
      </c>
      <c r="O26" s="13">
        <v>58832.141999999978</v>
      </c>
      <c r="P26" s="13">
        <v>59389.239999999962</v>
      </c>
      <c r="Q26" s="13">
        <v>60084.757000000005</v>
      </c>
      <c r="R26" s="13"/>
      <c r="S26" s="13"/>
      <c r="T26" s="11"/>
      <c r="U26" s="13">
        <v>370</v>
      </c>
      <c r="V26" s="13">
        <v>372</v>
      </c>
      <c r="W26" s="11">
        <f t="shared" si="2"/>
        <v>0.9946236559139785</v>
      </c>
      <c r="X26" s="13">
        <v>493</v>
      </c>
      <c r="Y26" s="13">
        <v>530</v>
      </c>
      <c r="Z26" s="11">
        <f t="shared" si="3"/>
        <v>0.93018867924528303</v>
      </c>
      <c r="AA26" s="70">
        <v>129.319815313644</v>
      </c>
      <c r="AB26" s="70">
        <v>117.204887081647</v>
      </c>
      <c r="AC26" s="70">
        <v>129.88330034769001</v>
      </c>
      <c r="AD26" s="70">
        <v>110</v>
      </c>
      <c r="AE26" s="70">
        <v>459</v>
      </c>
      <c r="AF26" s="70">
        <v>416</v>
      </c>
      <c r="AG26" s="70">
        <v>461</v>
      </c>
      <c r="AH26" s="70"/>
      <c r="AI26" s="13">
        <v>332336</v>
      </c>
      <c r="AJ26" s="13">
        <v>332336</v>
      </c>
      <c r="AK26" s="13">
        <v>332336</v>
      </c>
      <c r="AL26" s="13">
        <v>332336</v>
      </c>
      <c r="AU26">
        <v>6111</v>
      </c>
      <c r="AV26">
        <v>5885</v>
      </c>
      <c r="AW26">
        <v>5769</v>
      </c>
      <c r="AX26">
        <v>5718</v>
      </c>
      <c r="AY26">
        <v>6546</v>
      </c>
      <c r="AZ26">
        <v>6341</v>
      </c>
      <c r="BA26">
        <v>6172</v>
      </c>
      <c r="BB26">
        <v>6130</v>
      </c>
      <c r="BC26">
        <v>2124.2213000000002</v>
      </c>
      <c r="BD26">
        <v>1350</v>
      </c>
      <c r="BE26">
        <v>58356</v>
      </c>
    </row>
    <row r="27" spans="1:57" x14ac:dyDescent="0.25">
      <c r="A27" t="s">
        <v>1274</v>
      </c>
      <c r="B27" t="s">
        <v>97</v>
      </c>
      <c r="C27" t="s">
        <v>98</v>
      </c>
      <c r="D27" t="s">
        <v>1274</v>
      </c>
      <c r="E27" s="61"/>
      <c r="F27" s="13"/>
      <c r="G27" s="13"/>
      <c r="H27" s="10"/>
      <c r="I27" s="13">
        <v>544</v>
      </c>
      <c r="J27" s="13">
        <v>104114</v>
      </c>
      <c r="K27" s="10">
        <f t="shared" si="0"/>
        <v>522.50417811245359</v>
      </c>
      <c r="L27" s="13">
        <v>525</v>
      </c>
      <c r="M27" s="13">
        <v>107355.613</v>
      </c>
      <c r="N27" s="10">
        <f t="shared" si="1"/>
        <v>489.02892483134531</v>
      </c>
      <c r="O27" s="13">
        <v>105679.53999999998</v>
      </c>
      <c r="P27" s="13">
        <v>107355.61299999994</v>
      </c>
      <c r="Q27" s="13">
        <v>109080.83899999996</v>
      </c>
      <c r="R27" s="13"/>
      <c r="S27" s="13"/>
      <c r="T27" s="11"/>
      <c r="U27" s="13">
        <v>180</v>
      </c>
      <c r="V27" s="13">
        <v>209</v>
      </c>
      <c r="W27" s="11">
        <f t="shared" si="2"/>
        <v>0.86124401913875603</v>
      </c>
      <c r="X27" s="13">
        <v>216</v>
      </c>
      <c r="Y27" s="13">
        <v>250</v>
      </c>
      <c r="Z27" s="11">
        <f t="shared" si="3"/>
        <v>0.86399999999999999</v>
      </c>
      <c r="AA27" s="70">
        <v>122.684317747162</v>
      </c>
      <c r="AB27" s="70">
        <v>100.348650400053</v>
      </c>
      <c r="AC27" s="70">
        <v>115.07724263618999</v>
      </c>
      <c r="AD27" s="70">
        <v>107</v>
      </c>
      <c r="AE27" s="70">
        <v>758</v>
      </c>
      <c r="AF27" s="70">
        <v>620</v>
      </c>
      <c r="AG27" s="70">
        <v>711</v>
      </c>
      <c r="AH27" s="70"/>
      <c r="AI27" s="13">
        <v>555257</v>
      </c>
      <c r="AJ27" s="13">
        <v>555257</v>
      </c>
      <c r="AK27" s="13">
        <v>555257</v>
      </c>
      <c r="AL27" s="13">
        <v>555257</v>
      </c>
      <c r="AU27">
        <v>8879</v>
      </c>
      <c r="AV27">
        <v>7142</v>
      </c>
      <c r="AW27">
        <v>7120</v>
      </c>
      <c r="AX27">
        <v>8570</v>
      </c>
      <c r="AY27">
        <v>9541</v>
      </c>
      <c r="AZ27">
        <v>7568</v>
      </c>
      <c r="BA27">
        <v>7517</v>
      </c>
      <c r="BB27">
        <v>9253</v>
      </c>
      <c r="BC27">
        <v>2195.8420999999998</v>
      </c>
      <c r="BD27">
        <v>2425</v>
      </c>
      <c r="BE27">
        <v>104469</v>
      </c>
    </row>
    <row r="28" spans="1:57" x14ac:dyDescent="0.25">
      <c r="A28" t="s">
        <v>99</v>
      </c>
      <c r="B28" t="s">
        <v>99</v>
      </c>
      <c r="C28" t="s">
        <v>100</v>
      </c>
      <c r="D28" t="s">
        <v>1892</v>
      </c>
      <c r="E28" s="61"/>
      <c r="F28" s="13"/>
      <c r="G28" s="13"/>
      <c r="H28" s="10"/>
      <c r="I28" s="13">
        <v>210</v>
      </c>
      <c r="J28" s="13">
        <v>35054</v>
      </c>
      <c r="K28" s="10">
        <f t="shared" si="0"/>
        <v>599.07571175900034</v>
      </c>
      <c r="L28" s="13">
        <v>190</v>
      </c>
      <c r="M28" s="13">
        <v>35965.188999999998</v>
      </c>
      <c r="N28" s="10">
        <f t="shared" si="1"/>
        <v>528.2886181968903</v>
      </c>
      <c r="O28" s="13">
        <v>35605.150999999991</v>
      </c>
      <c r="P28" s="13">
        <v>35965.188999999984</v>
      </c>
      <c r="Q28" s="13">
        <v>36385.134999999944</v>
      </c>
      <c r="R28" s="13"/>
      <c r="S28" s="13"/>
      <c r="T28" s="11"/>
      <c r="U28" s="13">
        <v>62</v>
      </c>
      <c r="V28" s="13">
        <v>71</v>
      </c>
      <c r="W28" s="11">
        <f t="shared" si="2"/>
        <v>0.87323943661971826</v>
      </c>
      <c r="X28" s="13">
        <v>105</v>
      </c>
      <c r="Y28" s="13">
        <v>120</v>
      </c>
      <c r="Z28" s="11">
        <f t="shared" si="3"/>
        <v>0.875</v>
      </c>
      <c r="AA28" s="70">
        <v>264.17467473785803</v>
      </c>
      <c r="AB28" s="70">
        <v>207.29034696583699</v>
      </c>
      <c r="AC28" s="70">
        <v>246.338063487309</v>
      </c>
      <c r="AD28" s="70">
        <v>245</v>
      </c>
      <c r="AE28" s="70">
        <v>548</v>
      </c>
      <c r="AF28" s="70">
        <v>430</v>
      </c>
      <c r="AG28" s="70">
        <v>511</v>
      </c>
      <c r="AH28" s="70"/>
      <c r="AI28" s="13">
        <v>190108</v>
      </c>
      <c r="AJ28" s="13">
        <v>190108</v>
      </c>
      <c r="AK28" s="13">
        <v>190108</v>
      </c>
      <c r="AL28" s="13">
        <v>190108</v>
      </c>
      <c r="AU28">
        <v>3411</v>
      </c>
      <c r="AV28">
        <v>3468</v>
      </c>
      <c r="AW28">
        <v>3474</v>
      </c>
      <c r="AX28">
        <v>3829</v>
      </c>
      <c r="AY28">
        <v>3717</v>
      </c>
      <c r="AZ28">
        <v>3782</v>
      </c>
      <c r="BA28">
        <v>3852</v>
      </c>
      <c r="BB28">
        <v>4183</v>
      </c>
      <c r="BC28">
        <v>1851.4296999999999</v>
      </c>
      <c r="BD28">
        <v>645</v>
      </c>
      <c r="BE28">
        <v>35637</v>
      </c>
    </row>
    <row r="29" spans="1:57" x14ac:dyDescent="0.25">
      <c r="A29" t="s">
        <v>101</v>
      </c>
      <c r="B29" t="s">
        <v>101</v>
      </c>
      <c r="C29" t="s">
        <v>102</v>
      </c>
      <c r="D29" t="s">
        <v>101</v>
      </c>
      <c r="E29" s="61"/>
      <c r="F29" s="13"/>
      <c r="G29" s="13"/>
      <c r="H29" s="10"/>
      <c r="I29" s="13">
        <v>222</v>
      </c>
      <c r="J29" s="13">
        <v>40223</v>
      </c>
      <c r="K29" s="10">
        <f t="shared" si="0"/>
        <v>551.92302911269667</v>
      </c>
      <c r="L29" s="13">
        <v>198</v>
      </c>
      <c r="M29" s="13">
        <v>41651.93</v>
      </c>
      <c r="N29" s="10">
        <f t="shared" si="1"/>
        <v>475.36812819958163</v>
      </c>
      <c r="O29" s="13">
        <v>40918.823999999971</v>
      </c>
      <c r="P29" s="13">
        <v>41651.929999999986</v>
      </c>
      <c r="Q29" s="13">
        <v>42392.17699999996</v>
      </c>
      <c r="R29" s="13"/>
      <c r="S29" s="13"/>
      <c r="T29" s="11"/>
      <c r="U29" s="13">
        <v>113</v>
      </c>
      <c r="V29" s="13">
        <v>128</v>
      </c>
      <c r="W29" s="11">
        <f t="shared" si="2"/>
        <v>0.8828125</v>
      </c>
      <c r="X29" s="13">
        <v>123</v>
      </c>
      <c r="Y29" s="13">
        <v>155</v>
      </c>
      <c r="Z29" s="11">
        <f t="shared" si="3"/>
        <v>0.79354838709677422</v>
      </c>
      <c r="AA29" s="70">
        <v>227.099690777864</v>
      </c>
      <c r="AB29" s="70">
        <v>195.349831096299</v>
      </c>
      <c r="AC29" s="70">
        <v>216.516404217342</v>
      </c>
      <c r="AD29" s="70">
        <v>211</v>
      </c>
      <c r="AE29" s="70">
        <v>515</v>
      </c>
      <c r="AF29" s="70">
        <v>443</v>
      </c>
      <c r="AG29" s="70">
        <v>491</v>
      </c>
      <c r="AH29" s="70"/>
      <c r="AI29" s="13">
        <v>211455</v>
      </c>
      <c r="AJ29" s="13">
        <v>211455</v>
      </c>
      <c r="AK29" s="13">
        <v>211455</v>
      </c>
      <c r="AL29" s="13">
        <v>211455</v>
      </c>
      <c r="AU29">
        <v>4006</v>
      </c>
      <c r="AV29">
        <v>4034</v>
      </c>
      <c r="AW29">
        <v>4180</v>
      </c>
      <c r="AX29">
        <v>3735</v>
      </c>
      <c r="AY29">
        <v>4322</v>
      </c>
      <c r="AZ29">
        <v>4321</v>
      </c>
      <c r="BA29">
        <v>4473</v>
      </c>
      <c r="BB29">
        <v>3960</v>
      </c>
      <c r="BC29">
        <v>2210.8926000000001</v>
      </c>
      <c r="BD29">
        <v>835</v>
      </c>
      <c r="BE29">
        <v>39496</v>
      </c>
    </row>
    <row r="30" spans="1:57" x14ac:dyDescent="0.25">
      <c r="A30" t="s">
        <v>103</v>
      </c>
      <c r="B30" t="s">
        <v>103</v>
      </c>
      <c r="C30" t="s">
        <v>104</v>
      </c>
      <c r="D30" t="s">
        <v>103</v>
      </c>
      <c r="E30" s="61"/>
      <c r="F30" s="13"/>
      <c r="G30" s="13"/>
      <c r="H30" s="10"/>
      <c r="I30" s="13">
        <v>767</v>
      </c>
      <c r="J30" s="13">
        <v>127322</v>
      </c>
      <c r="K30" s="10">
        <f t="shared" si="0"/>
        <v>602.40963855421694</v>
      </c>
      <c r="L30" s="13">
        <v>792</v>
      </c>
      <c r="M30" s="13">
        <v>131393.486</v>
      </c>
      <c r="N30" s="10">
        <f t="shared" si="1"/>
        <v>602.76960761966541</v>
      </c>
      <c r="O30" s="13">
        <v>129278.429</v>
      </c>
      <c r="P30" s="13">
        <v>131393.48599999992</v>
      </c>
      <c r="Q30" s="13">
        <v>133819.50199999995</v>
      </c>
      <c r="R30" s="13"/>
      <c r="S30" s="13"/>
      <c r="T30" s="11"/>
      <c r="U30" s="13">
        <v>287</v>
      </c>
      <c r="V30" s="13">
        <v>396</v>
      </c>
      <c r="W30" s="11">
        <f t="shared" si="2"/>
        <v>0.7247474747474747</v>
      </c>
      <c r="X30" s="13">
        <v>283</v>
      </c>
      <c r="Y30" s="13">
        <v>392</v>
      </c>
      <c r="Z30" s="11">
        <f t="shared" si="3"/>
        <v>0.72193877551020413</v>
      </c>
      <c r="AA30" s="70">
        <v>191.084421787617</v>
      </c>
      <c r="AB30" s="70">
        <v>181.36826474756899</v>
      </c>
      <c r="AC30" s="70">
        <v>198.50648619320901</v>
      </c>
      <c r="AD30" s="70">
        <v>185</v>
      </c>
      <c r="AE30" s="70">
        <v>1416</v>
      </c>
      <c r="AF30" s="70">
        <v>1344</v>
      </c>
      <c r="AG30" s="70">
        <v>1471</v>
      </c>
      <c r="AH30" s="70"/>
      <c r="AI30" s="13">
        <v>653537</v>
      </c>
      <c r="AJ30" s="13">
        <v>653537</v>
      </c>
      <c r="AK30" s="13">
        <v>653537</v>
      </c>
      <c r="AL30" s="13">
        <v>653537</v>
      </c>
      <c r="AU30">
        <v>11805</v>
      </c>
      <c r="AV30">
        <v>11501</v>
      </c>
      <c r="AW30">
        <v>11427</v>
      </c>
      <c r="AX30">
        <v>11758</v>
      </c>
      <c r="AY30">
        <v>12973</v>
      </c>
      <c r="AZ30">
        <v>12603</v>
      </c>
      <c r="BA30">
        <v>12507</v>
      </c>
      <c r="BB30">
        <v>12930</v>
      </c>
      <c r="BC30">
        <v>2027.0849000000001</v>
      </c>
      <c r="BD30">
        <v>2640</v>
      </c>
      <c r="BE30">
        <v>127606</v>
      </c>
    </row>
    <row r="31" spans="1:57" x14ac:dyDescent="0.25">
      <c r="A31" t="s">
        <v>105</v>
      </c>
      <c r="B31" t="s">
        <v>105</v>
      </c>
      <c r="C31" t="s">
        <v>106</v>
      </c>
      <c r="D31" t="s">
        <v>105</v>
      </c>
      <c r="E31" s="61"/>
      <c r="F31" s="13"/>
      <c r="G31" s="13"/>
      <c r="H31" s="10"/>
      <c r="I31" s="13">
        <v>69</v>
      </c>
      <c r="J31" s="13">
        <v>33599</v>
      </c>
      <c r="K31" s="10">
        <f t="shared" si="0"/>
        <v>205.36325485877558</v>
      </c>
      <c r="L31" s="13">
        <v>139</v>
      </c>
      <c r="M31" s="13">
        <v>35115.356</v>
      </c>
      <c r="N31" s="10">
        <f t="shared" si="1"/>
        <v>395.83821960967731</v>
      </c>
      <c r="O31" s="13">
        <v>34133.218999999968</v>
      </c>
      <c r="P31" s="13">
        <v>35115.355999999971</v>
      </c>
      <c r="Q31" s="13">
        <v>36227.269999999968</v>
      </c>
      <c r="R31" s="13"/>
      <c r="S31" s="13"/>
      <c r="T31" s="11"/>
      <c r="U31" s="13">
        <v>173</v>
      </c>
      <c r="V31" s="13">
        <v>232</v>
      </c>
      <c r="W31" s="11">
        <f t="shared" si="2"/>
        <v>0.74568965517241381</v>
      </c>
      <c r="X31" s="13">
        <v>190</v>
      </c>
      <c r="Y31" s="13">
        <v>232</v>
      </c>
      <c r="Z31" s="11">
        <f t="shared" si="3"/>
        <v>0.81896551724137934</v>
      </c>
      <c r="AA31" s="70">
        <v>165.402944267598</v>
      </c>
      <c r="AB31" s="70">
        <v>146.251024405034</v>
      </c>
      <c r="AC31" s="70">
        <v>134.643800245904</v>
      </c>
      <c r="AD31" s="70">
        <v>133</v>
      </c>
      <c r="AE31" s="70">
        <v>285</v>
      </c>
      <c r="AF31" s="70">
        <v>252</v>
      </c>
      <c r="AG31" s="70">
        <v>232</v>
      </c>
      <c r="AH31" s="70"/>
      <c r="AI31" s="13">
        <v>270029</v>
      </c>
      <c r="AJ31" s="13">
        <v>270029</v>
      </c>
      <c r="AK31" s="13">
        <v>270029</v>
      </c>
      <c r="AL31" s="13">
        <v>270029</v>
      </c>
      <c r="AU31">
        <v>3428</v>
      </c>
      <c r="AV31">
        <v>3192</v>
      </c>
      <c r="AW31">
        <v>3396</v>
      </c>
      <c r="AX31">
        <v>3584</v>
      </c>
      <c r="AY31">
        <v>3693</v>
      </c>
      <c r="AZ31">
        <v>3461</v>
      </c>
      <c r="BA31">
        <v>3652</v>
      </c>
      <c r="BB31">
        <v>3877</v>
      </c>
      <c r="BC31">
        <v>2484.1394</v>
      </c>
      <c r="BD31">
        <v>610</v>
      </c>
      <c r="BE31">
        <v>24989</v>
      </c>
    </row>
    <row r="32" spans="1:57" x14ac:dyDescent="0.25">
      <c r="A32" t="s">
        <v>107</v>
      </c>
      <c r="B32" t="s">
        <v>107</v>
      </c>
      <c r="C32" t="s">
        <v>108</v>
      </c>
      <c r="D32" t="s">
        <v>107</v>
      </c>
      <c r="E32" s="61"/>
      <c r="F32" s="13"/>
      <c r="G32" s="13"/>
      <c r="H32" s="10"/>
      <c r="I32" s="13">
        <v>202</v>
      </c>
      <c r="J32" s="13">
        <v>52632</v>
      </c>
      <c r="K32" s="10">
        <f t="shared" si="0"/>
        <v>383.79692962456301</v>
      </c>
      <c r="L32" s="13">
        <v>225</v>
      </c>
      <c r="M32" s="13">
        <v>55294.406000000003</v>
      </c>
      <c r="N32" s="10">
        <f t="shared" si="1"/>
        <v>406.91277161020594</v>
      </c>
      <c r="O32" s="13">
        <v>54032.70999999997</v>
      </c>
      <c r="P32" s="13">
        <v>55294.405999999988</v>
      </c>
      <c r="Q32" s="13">
        <v>56583.681999999993</v>
      </c>
      <c r="R32" s="13"/>
      <c r="S32" s="13"/>
      <c r="T32" s="11"/>
      <c r="U32" s="13">
        <v>179</v>
      </c>
      <c r="V32" s="13">
        <v>213</v>
      </c>
      <c r="W32" s="11">
        <f t="shared" si="2"/>
        <v>0.84037558685446012</v>
      </c>
      <c r="X32" s="13">
        <v>380</v>
      </c>
      <c r="Y32" s="13">
        <v>400</v>
      </c>
      <c r="Z32" s="11">
        <f t="shared" si="3"/>
        <v>0.95</v>
      </c>
      <c r="AA32" s="70">
        <v>169.28699725696799</v>
      </c>
      <c r="AB32" s="70">
        <v>145.05759651962501</v>
      </c>
      <c r="AC32" s="70">
        <v>177.89481067681399</v>
      </c>
      <c r="AD32" s="70">
        <v>166.60999659979601</v>
      </c>
      <c r="AE32" s="70">
        <v>531</v>
      </c>
      <c r="AF32" s="70">
        <v>455</v>
      </c>
      <c r="AG32" s="70">
        <v>558</v>
      </c>
      <c r="AH32" s="70"/>
      <c r="AI32" s="13">
        <v>283606</v>
      </c>
      <c r="AJ32" s="13">
        <v>283606</v>
      </c>
      <c r="AK32" s="13">
        <v>283606</v>
      </c>
      <c r="AL32" s="13">
        <v>283606</v>
      </c>
      <c r="AU32">
        <v>5432</v>
      </c>
      <c r="AV32">
        <v>5553</v>
      </c>
      <c r="AW32">
        <v>5559</v>
      </c>
      <c r="AX32">
        <v>5400</v>
      </c>
      <c r="AY32">
        <v>5660</v>
      </c>
      <c r="AZ32">
        <v>5809</v>
      </c>
      <c r="BA32">
        <v>5778</v>
      </c>
      <c r="BB32">
        <v>5700</v>
      </c>
      <c r="BC32">
        <v>1949.7935</v>
      </c>
      <c r="BD32">
        <v>995</v>
      </c>
      <c r="BE32">
        <v>53246</v>
      </c>
    </row>
    <row r="33" spans="1:57" x14ac:dyDescent="0.25">
      <c r="A33" t="s">
        <v>109</v>
      </c>
      <c r="B33" t="s">
        <v>109</v>
      </c>
      <c r="C33" t="s">
        <v>110</v>
      </c>
      <c r="D33" t="s">
        <v>109</v>
      </c>
      <c r="E33" s="61"/>
      <c r="F33" s="13"/>
      <c r="G33" s="13"/>
      <c r="H33" s="10"/>
      <c r="I33" s="13">
        <v>571</v>
      </c>
      <c r="J33" s="13">
        <v>89148</v>
      </c>
      <c r="K33" s="10">
        <f t="shared" si="0"/>
        <v>640.50791941490559</v>
      </c>
      <c r="L33" s="13">
        <v>610</v>
      </c>
      <c r="M33" s="13">
        <v>92794.066000000006</v>
      </c>
      <c r="N33" s="10">
        <f t="shared" si="1"/>
        <v>657.36962102727557</v>
      </c>
      <c r="O33" s="13">
        <v>91264.621999999988</v>
      </c>
      <c r="P33" s="13">
        <v>92794.066000000006</v>
      </c>
      <c r="Q33" s="13">
        <v>94555.177999999971</v>
      </c>
      <c r="R33" s="13"/>
      <c r="S33" s="13"/>
      <c r="T33" s="11"/>
      <c r="U33" s="13">
        <v>262</v>
      </c>
      <c r="V33" s="13">
        <v>310</v>
      </c>
      <c r="W33" s="11">
        <f t="shared" si="2"/>
        <v>0.84516129032258069</v>
      </c>
      <c r="X33" s="13">
        <v>263</v>
      </c>
      <c r="Y33" s="13">
        <v>320</v>
      </c>
      <c r="Z33" s="11">
        <f t="shared" si="3"/>
        <v>0.82187500000000002</v>
      </c>
      <c r="AA33" s="70">
        <v>165.77702990344599</v>
      </c>
      <c r="AB33" s="70">
        <v>168.99991262331901</v>
      </c>
      <c r="AC33" s="70">
        <v>178.86999095292899</v>
      </c>
      <c r="AD33" s="70">
        <v>172</v>
      </c>
      <c r="AE33" s="70">
        <v>823</v>
      </c>
      <c r="AF33" s="70">
        <v>839</v>
      </c>
      <c r="AG33" s="70">
        <v>888</v>
      </c>
      <c r="AH33" s="70"/>
      <c r="AI33" s="13">
        <v>386667</v>
      </c>
      <c r="AJ33" s="13">
        <v>386667</v>
      </c>
      <c r="AK33" s="13">
        <v>386667</v>
      </c>
      <c r="AL33" s="13">
        <v>386667</v>
      </c>
      <c r="AU33">
        <v>7004</v>
      </c>
      <c r="AV33">
        <v>7359</v>
      </c>
      <c r="AW33">
        <v>7297</v>
      </c>
      <c r="AX33">
        <v>6890</v>
      </c>
      <c r="AY33">
        <v>7912</v>
      </c>
      <c r="AZ33">
        <v>8260</v>
      </c>
      <c r="BA33">
        <v>8337</v>
      </c>
      <c r="BB33">
        <v>7736</v>
      </c>
      <c r="BC33">
        <v>2436.5021000000002</v>
      </c>
      <c r="BD33">
        <v>2275</v>
      </c>
      <c r="BE33">
        <v>89985</v>
      </c>
    </row>
    <row r="34" spans="1:57" x14ac:dyDescent="0.25">
      <c r="A34" t="s">
        <v>111</v>
      </c>
      <c r="B34" t="s">
        <v>111</v>
      </c>
      <c r="C34" t="s">
        <v>112</v>
      </c>
      <c r="D34" t="s">
        <v>111</v>
      </c>
      <c r="E34" s="61"/>
      <c r="F34" s="13"/>
      <c r="G34" s="13"/>
      <c r="H34" s="10"/>
      <c r="I34" s="13">
        <v>340</v>
      </c>
      <c r="J34" s="13">
        <v>74915</v>
      </c>
      <c r="K34" s="10">
        <f t="shared" si="0"/>
        <v>453.84769405326034</v>
      </c>
      <c r="L34" s="13">
        <v>393</v>
      </c>
      <c r="M34" s="13">
        <v>78516.706999999995</v>
      </c>
      <c r="N34" s="10">
        <f t="shared" si="1"/>
        <v>500.53041577507832</v>
      </c>
      <c r="O34" s="13">
        <v>76978.292999999947</v>
      </c>
      <c r="P34" s="13">
        <v>78516.706999999951</v>
      </c>
      <c r="Q34" s="13">
        <v>80106.029999999941</v>
      </c>
      <c r="R34" s="13"/>
      <c r="S34" s="13"/>
      <c r="T34" s="11"/>
      <c r="U34" s="13">
        <v>25</v>
      </c>
      <c r="V34" s="13">
        <v>36</v>
      </c>
      <c r="W34" s="11">
        <f t="shared" si="2"/>
        <v>0.69444444444444442</v>
      </c>
      <c r="X34" s="13">
        <v>30</v>
      </c>
      <c r="Y34" s="13">
        <v>42</v>
      </c>
      <c r="Z34" s="11">
        <f t="shared" si="3"/>
        <v>0.7142857142857143</v>
      </c>
      <c r="AA34" s="70">
        <v>187.27180353716099</v>
      </c>
      <c r="AB34" s="70">
        <v>168.89796620898699</v>
      </c>
      <c r="AC34" s="70">
        <v>186.32955546905001</v>
      </c>
      <c r="AD34" s="70">
        <v>177.1</v>
      </c>
      <c r="AE34" s="70">
        <v>795</v>
      </c>
      <c r="AF34" s="70">
        <v>717</v>
      </c>
      <c r="AG34" s="70">
        <v>791</v>
      </c>
      <c r="AH34" s="70"/>
      <c r="AI34" s="13">
        <v>343823</v>
      </c>
      <c r="AJ34" s="13">
        <v>343823</v>
      </c>
      <c r="AK34" s="13">
        <v>343823</v>
      </c>
      <c r="AL34" s="13">
        <v>343823</v>
      </c>
      <c r="AU34">
        <v>6886</v>
      </c>
      <c r="AV34">
        <v>6927</v>
      </c>
      <c r="AW34">
        <v>7019</v>
      </c>
      <c r="AX34">
        <v>9647</v>
      </c>
      <c r="AY34">
        <v>7562</v>
      </c>
      <c r="AZ34">
        <v>7666</v>
      </c>
      <c r="BA34">
        <v>7718</v>
      </c>
      <c r="BB34">
        <v>10898</v>
      </c>
      <c r="BC34">
        <v>2524.7390999999998</v>
      </c>
      <c r="BD34">
        <v>1945</v>
      </c>
      <c r="BE34">
        <v>76299</v>
      </c>
    </row>
    <row r="35" spans="1:57" x14ac:dyDescent="0.25">
      <c r="A35" t="s">
        <v>113</v>
      </c>
      <c r="B35" t="s">
        <v>113</v>
      </c>
      <c r="C35" t="s">
        <v>114</v>
      </c>
      <c r="D35" t="s">
        <v>113</v>
      </c>
      <c r="E35" s="61"/>
      <c r="F35" s="13"/>
      <c r="G35" s="13"/>
      <c r="H35" s="10"/>
      <c r="I35" s="13">
        <v>0</v>
      </c>
      <c r="J35" s="13">
        <v>1731</v>
      </c>
      <c r="K35" s="10">
        <f t="shared" si="0"/>
        <v>0</v>
      </c>
      <c r="L35" s="13">
        <v>5</v>
      </c>
      <c r="M35" s="13">
        <v>1664.056</v>
      </c>
      <c r="N35" s="10">
        <f t="shared" si="1"/>
        <v>300.47065723749682</v>
      </c>
      <c r="O35" s="13">
        <v>1643.0299999999997</v>
      </c>
      <c r="P35" s="13">
        <v>1664.0559999999994</v>
      </c>
      <c r="Q35" s="13">
        <v>1706.3219999999983</v>
      </c>
      <c r="R35" s="13"/>
      <c r="S35" s="13"/>
      <c r="T35" s="11"/>
      <c r="U35" s="13">
        <v>6</v>
      </c>
      <c r="V35" s="13">
        <v>6</v>
      </c>
      <c r="W35" s="11">
        <f t="shared" si="2"/>
        <v>1</v>
      </c>
      <c r="X35" s="13">
        <v>9</v>
      </c>
      <c r="Y35" s="13">
        <v>10</v>
      </c>
      <c r="Z35" s="11">
        <f t="shared" si="3"/>
        <v>0.9</v>
      </c>
      <c r="AA35" s="70">
        <v>116.232415073342</v>
      </c>
      <c r="AB35" s="70">
        <v>58.116207536671197</v>
      </c>
      <c r="AC35" s="70">
        <v>58.116207536671197</v>
      </c>
      <c r="AD35" s="70">
        <v>44</v>
      </c>
      <c r="AE35" s="70">
        <v>9</v>
      </c>
      <c r="AF35" s="70">
        <v>3</v>
      </c>
      <c r="AG35" s="70">
        <v>3</v>
      </c>
      <c r="AH35" s="70"/>
      <c r="AI35" s="13">
        <v>9721</v>
      </c>
      <c r="AJ35" s="13">
        <v>9721</v>
      </c>
      <c r="AK35" s="13">
        <v>9721</v>
      </c>
      <c r="AL35" s="13">
        <v>9721</v>
      </c>
      <c r="AU35">
        <v>98</v>
      </c>
      <c r="AV35">
        <v>96</v>
      </c>
      <c r="AW35">
        <v>97</v>
      </c>
      <c r="AX35">
        <v>108.00641901562501</v>
      </c>
      <c r="AY35">
        <v>107</v>
      </c>
      <c r="AZ35">
        <v>102</v>
      </c>
      <c r="BA35">
        <v>103</v>
      </c>
      <c r="BB35">
        <v>115.626875</v>
      </c>
      <c r="BC35">
        <v>0</v>
      </c>
      <c r="BD35">
        <v>0</v>
      </c>
      <c r="BE35">
        <v>0</v>
      </c>
    </row>
    <row r="36" spans="1:57" x14ac:dyDescent="0.25">
      <c r="A36" t="s">
        <v>115</v>
      </c>
      <c r="B36" t="s">
        <v>115</v>
      </c>
      <c r="C36" t="s">
        <v>116</v>
      </c>
      <c r="D36" t="s">
        <v>115</v>
      </c>
      <c r="E36" s="61"/>
      <c r="F36" s="13"/>
      <c r="G36" s="13"/>
      <c r="H36" s="10"/>
      <c r="I36" s="13">
        <v>381</v>
      </c>
      <c r="J36" s="13">
        <v>145457</v>
      </c>
      <c r="K36" s="10">
        <f t="shared" si="0"/>
        <v>261.93307987927705</v>
      </c>
      <c r="L36" s="13">
        <v>438</v>
      </c>
      <c r="M36" s="13">
        <v>151232.57500000001</v>
      </c>
      <c r="N36" s="10">
        <f t="shared" si="1"/>
        <v>289.62014301482338</v>
      </c>
      <c r="O36" s="13">
        <v>148209.66099999993</v>
      </c>
      <c r="P36" s="13">
        <v>151232.57499999998</v>
      </c>
      <c r="Q36" s="13">
        <v>154328.92299999998</v>
      </c>
      <c r="R36" s="13"/>
      <c r="S36" s="13"/>
      <c r="T36" s="11"/>
      <c r="U36" s="13">
        <v>330</v>
      </c>
      <c r="V36" s="13">
        <v>389</v>
      </c>
      <c r="W36" s="11">
        <f t="shared" si="2"/>
        <v>0.84832904884318761</v>
      </c>
      <c r="X36" s="13">
        <v>468</v>
      </c>
      <c r="Y36" s="13">
        <v>561</v>
      </c>
      <c r="Z36" s="11">
        <f t="shared" si="3"/>
        <v>0.83422459893048129</v>
      </c>
      <c r="AA36" s="70">
        <v>129.71005358135201</v>
      </c>
      <c r="AB36" s="70">
        <v>117.82216679691101</v>
      </c>
      <c r="AC36" s="70">
        <v>145.01926876786899</v>
      </c>
      <c r="AD36" s="70">
        <v>141</v>
      </c>
      <c r="AE36" s="70">
        <v>982</v>
      </c>
      <c r="AF36" s="70">
        <v>892</v>
      </c>
      <c r="AG36" s="70">
        <v>1101</v>
      </c>
      <c r="AH36" s="70"/>
      <c r="AI36" s="13">
        <v>573299</v>
      </c>
      <c r="AJ36" s="13">
        <v>573299</v>
      </c>
      <c r="AK36" s="13">
        <v>573299</v>
      </c>
      <c r="AL36" s="13">
        <v>573299</v>
      </c>
      <c r="AU36">
        <v>9029</v>
      </c>
      <c r="AV36">
        <v>9044</v>
      </c>
      <c r="AW36">
        <v>9493</v>
      </c>
      <c r="AX36">
        <v>10516</v>
      </c>
      <c r="AY36">
        <v>10224</v>
      </c>
      <c r="AZ36">
        <v>10224</v>
      </c>
      <c r="BA36">
        <v>10756</v>
      </c>
      <c r="BB36">
        <v>12300</v>
      </c>
      <c r="BC36">
        <v>1653.4275</v>
      </c>
      <c r="BD36">
        <v>2395</v>
      </c>
      <c r="BE36">
        <v>145690</v>
      </c>
    </row>
    <row r="37" spans="1:57" x14ac:dyDescent="0.25">
      <c r="A37" t="s">
        <v>117</v>
      </c>
      <c r="B37" t="s">
        <v>117</v>
      </c>
      <c r="C37" t="s">
        <v>118</v>
      </c>
      <c r="D37" t="s">
        <v>117</v>
      </c>
      <c r="E37" s="61"/>
      <c r="F37" s="13"/>
      <c r="G37" s="13"/>
      <c r="H37" s="10"/>
      <c r="I37" s="13">
        <v>699</v>
      </c>
      <c r="J37" s="13">
        <v>111582</v>
      </c>
      <c r="K37" s="10">
        <f t="shared" si="0"/>
        <v>626.4451255578856</v>
      </c>
      <c r="L37" s="13">
        <v>717</v>
      </c>
      <c r="M37" s="13">
        <v>115704.577</v>
      </c>
      <c r="N37" s="10">
        <f t="shared" si="1"/>
        <v>619.68162244783105</v>
      </c>
      <c r="O37" s="13">
        <v>113767.70599999998</v>
      </c>
      <c r="P37" s="13">
        <v>115704.57699999996</v>
      </c>
      <c r="Q37" s="13">
        <v>117767.36199999996</v>
      </c>
      <c r="R37" s="13"/>
      <c r="S37" s="13"/>
      <c r="T37" s="11"/>
      <c r="U37" s="13">
        <v>320</v>
      </c>
      <c r="V37" s="13">
        <v>355</v>
      </c>
      <c r="W37" s="11">
        <f t="shared" si="2"/>
        <v>0.90140845070422537</v>
      </c>
      <c r="X37" s="13">
        <v>603</v>
      </c>
      <c r="Y37" s="13">
        <v>710</v>
      </c>
      <c r="Z37" s="11">
        <f t="shared" si="3"/>
        <v>0.8492957746478873</v>
      </c>
      <c r="AA37" s="70">
        <v>248.15502521762201</v>
      </c>
      <c r="AB37" s="70">
        <v>226.64717011011899</v>
      </c>
      <c r="AC37" s="70">
        <v>221.921959518319</v>
      </c>
      <c r="AD37" s="70">
        <v>232</v>
      </c>
      <c r="AE37" s="70">
        <v>1523</v>
      </c>
      <c r="AF37" s="70">
        <v>1391</v>
      </c>
      <c r="AG37" s="70">
        <v>1362</v>
      </c>
      <c r="AH37" s="70"/>
      <c r="AI37" s="13">
        <v>533149</v>
      </c>
      <c r="AJ37" s="13">
        <v>533149</v>
      </c>
      <c r="AK37" s="13">
        <v>533149</v>
      </c>
      <c r="AL37" s="13">
        <v>533149</v>
      </c>
      <c r="AU37">
        <v>10387</v>
      </c>
      <c r="AV37">
        <v>10153</v>
      </c>
      <c r="AW37">
        <v>10315</v>
      </c>
      <c r="AX37">
        <v>9278</v>
      </c>
      <c r="AY37">
        <v>11334</v>
      </c>
      <c r="AZ37">
        <v>11152</v>
      </c>
      <c r="BA37">
        <v>11361</v>
      </c>
      <c r="BB37">
        <v>10085</v>
      </c>
      <c r="BC37">
        <v>2800.7579999999998</v>
      </c>
      <c r="BD37">
        <v>2975</v>
      </c>
      <c r="BE37">
        <v>111990</v>
      </c>
    </row>
    <row r="38" spans="1:57" x14ac:dyDescent="0.25">
      <c r="A38" t="s">
        <v>119</v>
      </c>
      <c r="B38" t="s">
        <v>119</v>
      </c>
      <c r="C38" t="s">
        <v>120</v>
      </c>
      <c r="D38" t="s">
        <v>119</v>
      </c>
      <c r="E38" s="61"/>
      <c r="F38" s="13"/>
      <c r="G38" s="13"/>
      <c r="H38" s="10"/>
      <c r="I38" s="13">
        <v>409</v>
      </c>
      <c r="J38" s="13">
        <v>50463</v>
      </c>
      <c r="K38" s="10">
        <f t="shared" si="0"/>
        <v>810.49481798545469</v>
      </c>
      <c r="L38" s="13">
        <v>360</v>
      </c>
      <c r="M38" s="13">
        <v>51540.822</v>
      </c>
      <c r="N38" s="10">
        <f t="shared" si="1"/>
        <v>698.47547250992625</v>
      </c>
      <c r="O38" s="13">
        <v>51130.119999999966</v>
      </c>
      <c r="P38" s="13">
        <v>51540.821999999986</v>
      </c>
      <c r="Q38" s="13">
        <v>52077.538999999968</v>
      </c>
      <c r="R38" s="13"/>
      <c r="S38" s="13"/>
      <c r="T38" s="11"/>
      <c r="U38" s="13">
        <v>482</v>
      </c>
      <c r="V38" s="13">
        <v>574</v>
      </c>
      <c r="W38" s="11">
        <f t="shared" si="2"/>
        <v>0.83972125435540068</v>
      </c>
      <c r="X38" s="13">
        <v>482</v>
      </c>
      <c r="Y38" s="13">
        <v>574</v>
      </c>
      <c r="Z38" s="11">
        <f t="shared" si="3"/>
        <v>0.83972125435540068</v>
      </c>
      <c r="AA38" s="70">
        <v>248.60564947033501</v>
      </c>
      <c r="AB38" s="70">
        <v>205.57179482976699</v>
      </c>
      <c r="AC38" s="70">
        <v>264.39504937442899</v>
      </c>
      <c r="AD38" s="70">
        <v>203</v>
      </c>
      <c r="AE38" s="70">
        <v>803</v>
      </c>
      <c r="AF38" s="70">
        <v>664</v>
      </c>
      <c r="AG38" s="70">
        <v>854</v>
      </c>
      <c r="AH38" s="70"/>
      <c r="AI38" s="13">
        <v>366785</v>
      </c>
      <c r="AJ38" s="13">
        <v>366785</v>
      </c>
      <c r="AK38" s="13">
        <v>366785</v>
      </c>
      <c r="AL38" s="13">
        <v>366785</v>
      </c>
      <c r="AU38">
        <v>8307</v>
      </c>
      <c r="AV38">
        <v>8000</v>
      </c>
      <c r="AW38">
        <v>8074</v>
      </c>
      <c r="AX38">
        <v>7925</v>
      </c>
      <c r="AY38">
        <v>8527</v>
      </c>
      <c r="AZ38">
        <v>8242</v>
      </c>
      <c r="BA38">
        <v>8344</v>
      </c>
      <c r="BB38">
        <v>8184</v>
      </c>
      <c r="BC38">
        <v>2142.5319</v>
      </c>
      <c r="BD38">
        <v>1135</v>
      </c>
      <c r="BE38">
        <v>50439</v>
      </c>
    </row>
    <row r="39" spans="1:57" x14ac:dyDescent="0.25">
      <c r="A39" t="s">
        <v>121</v>
      </c>
      <c r="B39" t="s">
        <v>121</v>
      </c>
      <c r="C39" t="s">
        <v>122</v>
      </c>
      <c r="D39" t="s">
        <v>121</v>
      </c>
      <c r="E39" s="61"/>
      <c r="F39" s="13"/>
      <c r="G39" s="13"/>
      <c r="H39" s="10"/>
      <c r="I39" s="13">
        <v>48</v>
      </c>
      <c r="J39" s="13">
        <v>54048</v>
      </c>
      <c r="K39" s="10">
        <f t="shared" si="0"/>
        <v>88.80994671403198</v>
      </c>
      <c r="L39" s="13">
        <v>165</v>
      </c>
      <c r="M39" s="13">
        <v>56959.516000000003</v>
      </c>
      <c r="N39" s="10">
        <f t="shared" si="1"/>
        <v>289.67942775356443</v>
      </c>
      <c r="O39" s="13">
        <v>55730.526999999944</v>
      </c>
      <c r="P39" s="13">
        <v>56959.51599999996</v>
      </c>
      <c r="Q39" s="13">
        <v>58287.116999999984</v>
      </c>
      <c r="R39" s="13"/>
      <c r="S39" s="13"/>
      <c r="T39" s="11"/>
      <c r="U39" s="13">
        <v>570</v>
      </c>
      <c r="V39" s="13">
        <v>631</v>
      </c>
      <c r="W39" s="11">
        <f t="shared" si="2"/>
        <v>0.9033280507131537</v>
      </c>
      <c r="X39" s="13">
        <v>776</v>
      </c>
      <c r="Y39" s="13">
        <v>832</v>
      </c>
      <c r="Z39" s="11">
        <f t="shared" si="3"/>
        <v>0.93269230769230771</v>
      </c>
      <c r="AA39" s="70">
        <v>160.79750162810899</v>
      </c>
      <c r="AB39" s="70">
        <v>136.902767994561</v>
      </c>
      <c r="AC39" s="70">
        <v>170.355395081528</v>
      </c>
      <c r="AD39" s="70">
        <v>128</v>
      </c>
      <c r="AE39" s="70">
        <v>572</v>
      </c>
      <c r="AF39" s="70">
        <v>487</v>
      </c>
      <c r="AG39" s="70">
        <v>606</v>
      </c>
      <c r="AH39" s="70"/>
      <c r="AI39" s="13">
        <v>386710</v>
      </c>
      <c r="AJ39" s="13">
        <v>386710</v>
      </c>
      <c r="AK39" s="13">
        <v>386710</v>
      </c>
      <c r="AL39" s="13">
        <v>386710</v>
      </c>
      <c r="AU39">
        <v>6613</v>
      </c>
      <c r="AV39">
        <v>6516</v>
      </c>
      <c r="AW39">
        <v>6708</v>
      </c>
      <c r="AX39">
        <v>6848</v>
      </c>
      <c r="AY39">
        <v>7091</v>
      </c>
      <c r="AZ39">
        <v>7001</v>
      </c>
      <c r="BA39">
        <v>7178</v>
      </c>
      <c r="BB39">
        <v>7308</v>
      </c>
      <c r="BC39">
        <v>1907.9603</v>
      </c>
      <c r="BD39">
        <v>1030</v>
      </c>
      <c r="BE39">
        <v>53416</v>
      </c>
    </row>
    <row r="40" spans="1:57" x14ac:dyDescent="0.25">
      <c r="A40" t="s">
        <v>123</v>
      </c>
      <c r="B40" t="s">
        <v>123</v>
      </c>
      <c r="C40" t="s">
        <v>124</v>
      </c>
      <c r="D40" t="s">
        <v>123</v>
      </c>
      <c r="E40" s="61"/>
      <c r="F40" s="13"/>
      <c r="G40" s="13"/>
      <c r="H40" s="10"/>
      <c r="I40" s="13">
        <v>749</v>
      </c>
      <c r="J40" s="13">
        <v>123422</v>
      </c>
      <c r="K40" s="10">
        <f t="shared" si="0"/>
        <v>606.86101343358564</v>
      </c>
      <c r="L40" s="13">
        <v>745</v>
      </c>
      <c r="M40" s="13">
        <v>126432.13699999997</v>
      </c>
      <c r="N40" s="10">
        <f t="shared" si="1"/>
        <v>589.24891857202431</v>
      </c>
      <c r="O40" s="13">
        <v>124714.10999999997</v>
      </c>
      <c r="P40" s="13">
        <v>126432.13699999997</v>
      </c>
      <c r="Q40" s="13">
        <v>128397.19599999994</v>
      </c>
      <c r="R40" s="13"/>
      <c r="S40" s="13"/>
      <c r="T40" s="11"/>
      <c r="U40" s="13">
        <v>85</v>
      </c>
      <c r="V40" s="13">
        <v>101</v>
      </c>
      <c r="W40" s="11">
        <f t="shared" si="2"/>
        <v>0.84158415841584155</v>
      </c>
      <c r="X40" s="13">
        <v>420</v>
      </c>
      <c r="Y40" s="13">
        <v>490</v>
      </c>
      <c r="Z40" s="11">
        <v>0.8571428571428571</v>
      </c>
      <c r="AA40" s="70">
        <v>197.2</v>
      </c>
      <c r="AB40" s="70">
        <v>182</v>
      </c>
      <c r="AC40" s="70">
        <v>207.4</v>
      </c>
      <c r="AD40" s="70">
        <v>170</v>
      </c>
      <c r="AE40" s="70">
        <v>1283</v>
      </c>
      <c r="AF40" s="70">
        <v>1184</v>
      </c>
      <c r="AG40" s="70">
        <v>1349</v>
      </c>
      <c r="AH40" s="70"/>
      <c r="AI40" s="13">
        <v>500012</v>
      </c>
      <c r="AJ40" s="13">
        <v>500012</v>
      </c>
      <c r="AK40" s="13">
        <v>500012</v>
      </c>
      <c r="AL40" s="13">
        <v>500012</v>
      </c>
      <c r="AU40">
        <v>10272</v>
      </c>
      <c r="AV40">
        <v>10399</v>
      </c>
      <c r="AW40">
        <v>10322</v>
      </c>
      <c r="AX40">
        <v>10710</v>
      </c>
      <c r="AY40">
        <v>11000</v>
      </c>
      <c r="AZ40">
        <v>11136</v>
      </c>
      <c r="BA40">
        <v>11107</v>
      </c>
      <c r="BB40">
        <v>11367</v>
      </c>
      <c r="BC40">
        <v>1900.9295</v>
      </c>
      <c r="BD40">
        <v>2310</v>
      </c>
      <c r="BE40">
        <v>122247</v>
      </c>
    </row>
    <row r="41" spans="1:57" x14ac:dyDescent="0.25">
      <c r="A41" t="s">
        <v>125</v>
      </c>
      <c r="B41" t="s">
        <v>125</v>
      </c>
      <c r="C41" t="s">
        <v>126</v>
      </c>
      <c r="D41" t="s">
        <v>125</v>
      </c>
      <c r="E41" s="61"/>
      <c r="F41" s="13"/>
      <c r="G41" s="13"/>
      <c r="H41" s="10"/>
      <c r="I41" s="13">
        <v>134</v>
      </c>
      <c r="J41" s="13">
        <v>22131</v>
      </c>
      <c r="K41" s="10">
        <f t="shared" si="0"/>
        <v>605.48551805160184</v>
      </c>
      <c r="L41" s="13">
        <v>143</v>
      </c>
      <c r="M41" s="13">
        <v>23077.381000000001</v>
      </c>
      <c r="N41" s="10">
        <f t="shared" si="1"/>
        <v>619.65437065843821</v>
      </c>
      <c r="O41" s="13">
        <v>22689.019000000004</v>
      </c>
      <c r="P41" s="13">
        <v>23077.380999999968</v>
      </c>
      <c r="Q41" s="13">
        <v>23571.443999999989</v>
      </c>
      <c r="R41" s="13"/>
      <c r="S41" s="13"/>
      <c r="T41" s="11"/>
      <c r="U41" s="13">
        <v>95</v>
      </c>
      <c r="V41" s="13">
        <v>113</v>
      </c>
      <c r="W41" s="11">
        <f t="shared" si="2"/>
        <v>0.84070796460176989</v>
      </c>
      <c r="X41" s="13">
        <v>98</v>
      </c>
      <c r="Y41" s="13">
        <v>113</v>
      </c>
      <c r="Z41" s="11">
        <f t="shared" si="3"/>
        <v>0.86725663716814161</v>
      </c>
      <c r="AA41" s="70">
        <v>271.76130485335602</v>
      </c>
      <c r="AB41" s="70">
        <v>262.197857175232</v>
      </c>
      <c r="AC41" s="70">
        <v>246.25877771169201</v>
      </c>
      <c r="AD41" s="70">
        <v>258</v>
      </c>
      <c r="AE41" s="70">
        <v>341</v>
      </c>
      <c r="AF41" s="70">
        <v>329</v>
      </c>
      <c r="AG41" s="70">
        <v>309</v>
      </c>
      <c r="AH41" s="70"/>
      <c r="AI41" s="13">
        <v>106566</v>
      </c>
      <c r="AJ41" s="13">
        <v>106566</v>
      </c>
      <c r="AK41" s="13">
        <v>106566</v>
      </c>
      <c r="AL41" s="13">
        <v>106566</v>
      </c>
      <c r="AU41">
        <v>2033</v>
      </c>
      <c r="AV41">
        <v>2013</v>
      </c>
      <c r="AW41">
        <v>2061</v>
      </c>
      <c r="AX41">
        <v>2390</v>
      </c>
      <c r="AY41">
        <v>2215</v>
      </c>
      <c r="AZ41">
        <v>2240</v>
      </c>
      <c r="BA41">
        <v>2295</v>
      </c>
      <c r="BB41">
        <v>2584</v>
      </c>
      <c r="BC41">
        <v>3051.1527000000001</v>
      </c>
      <c r="BD41">
        <v>685</v>
      </c>
      <c r="BE41">
        <v>22271</v>
      </c>
    </row>
    <row r="42" spans="1:57" x14ac:dyDescent="0.25">
      <c r="A42" t="s">
        <v>127</v>
      </c>
      <c r="B42" t="s">
        <v>127</v>
      </c>
      <c r="C42" t="s">
        <v>128</v>
      </c>
      <c r="D42" t="s">
        <v>127</v>
      </c>
      <c r="E42" s="61"/>
      <c r="F42" s="13"/>
      <c r="G42" s="13"/>
      <c r="H42" s="10"/>
      <c r="I42" s="13">
        <v>260</v>
      </c>
      <c r="J42" s="13">
        <v>42361</v>
      </c>
      <c r="K42" s="10">
        <f t="shared" si="0"/>
        <v>613.77210169731597</v>
      </c>
      <c r="L42" s="13">
        <v>262</v>
      </c>
      <c r="M42" s="13">
        <v>43741.05</v>
      </c>
      <c r="N42" s="10">
        <f t="shared" si="1"/>
        <v>598.97967698534899</v>
      </c>
      <c r="O42" s="13">
        <v>43206.596999999958</v>
      </c>
      <c r="P42" s="13">
        <v>43741.049999999974</v>
      </c>
      <c r="Q42" s="13">
        <v>44337.313999999969</v>
      </c>
      <c r="R42" s="13"/>
      <c r="S42" s="13"/>
      <c r="T42" s="11"/>
      <c r="U42" s="13">
        <v>180</v>
      </c>
      <c r="V42" s="13">
        <v>225</v>
      </c>
      <c r="W42" s="11">
        <f t="shared" ref="W42:W73" si="4">U42/V42</f>
        <v>0.8</v>
      </c>
      <c r="X42" s="13">
        <v>831</v>
      </c>
      <c r="Y42" s="13">
        <v>1020</v>
      </c>
      <c r="Z42" s="11">
        <f t="shared" si="3"/>
        <v>0.81470588235294117</v>
      </c>
      <c r="AA42" s="70">
        <v>180.34470625772099</v>
      </c>
      <c r="AB42" s="70">
        <v>186.785588624068</v>
      </c>
      <c r="AC42" s="70">
        <v>228.083010855352</v>
      </c>
      <c r="AD42" s="70">
        <v>182.762042420407</v>
      </c>
      <c r="AE42" s="70">
        <v>476</v>
      </c>
      <c r="AF42" s="70">
        <v>493</v>
      </c>
      <c r="AG42" s="70">
        <v>602</v>
      </c>
      <c r="AH42" s="70"/>
      <c r="AI42" s="13">
        <v>256814</v>
      </c>
      <c r="AJ42" s="13">
        <v>256814</v>
      </c>
      <c r="AK42" s="13">
        <v>256814</v>
      </c>
      <c r="AL42" s="13">
        <v>256814</v>
      </c>
      <c r="AU42">
        <v>5595</v>
      </c>
      <c r="AV42">
        <v>5646</v>
      </c>
      <c r="AW42">
        <v>5697</v>
      </c>
      <c r="AX42">
        <v>7996</v>
      </c>
      <c r="AY42">
        <v>5754</v>
      </c>
      <c r="AZ42">
        <v>5800</v>
      </c>
      <c r="BA42">
        <v>5812</v>
      </c>
      <c r="BB42">
        <v>8243</v>
      </c>
      <c r="BC42">
        <v>2540.3461000000002</v>
      </c>
      <c r="BD42">
        <v>1145</v>
      </c>
      <c r="BE42">
        <v>43052</v>
      </c>
    </row>
    <row r="43" spans="1:57" x14ac:dyDescent="0.25">
      <c r="A43" t="s">
        <v>129</v>
      </c>
      <c r="B43" t="s">
        <v>129</v>
      </c>
      <c r="C43" t="s">
        <v>130</v>
      </c>
      <c r="D43" t="s">
        <v>129</v>
      </c>
      <c r="E43" s="61"/>
      <c r="F43" s="13"/>
      <c r="G43" s="13"/>
      <c r="H43" s="10"/>
      <c r="I43" s="13">
        <v>869</v>
      </c>
      <c r="J43" s="13">
        <v>176969</v>
      </c>
      <c r="K43" s="10">
        <f t="shared" si="0"/>
        <v>491.04645446377617</v>
      </c>
      <c r="L43" s="13">
        <v>711</v>
      </c>
      <c r="M43" s="13">
        <v>183513.60000000001</v>
      </c>
      <c r="N43" s="10">
        <f t="shared" si="1"/>
        <v>387.43722536095413</v>
      </c>
      <c r="O43" s="13">
        <v>180532.10200000004</v>
      </c>
      <c r="P43" s="13">
        <v>183513.59999999989</v>
      </c>
      <c r="Q43" s="13">
        <v>186875.67699999982</v>
      </c>
      <c r="R43" s="13"/>
      <c r="S43" s="13"/>
      <c r="T43" s="11"/>
      <c r="U43" s="13">
        <v>271</v>
      </c>
      <c r="V43" s="13">
        <v>374</v>
      </c>
      <c r="W43" s="11">
        <f t="shared" si="4"/>
        <v>0.72459893048128343</v>
      </c>
      <c r="X43" s="13">
        <v>2910</v>
      </c>
      <c r="Y43" s="13">
        <v>3588</v>
      </c>
      <c r="Z43" s="11">
        <f t="shared" si="3"/>
        <v>0.81103678929765888</v>
      </c>
      <c r="AA43" s="70">
        <v>202.05004678100599</v>
      </c>
      <c r="AB43" s="70">
        <v>189.62257081292799</v>
      </c>
      <c r="AC43" s="70">
        <v>196.664807194839</v>
      </c>
      <c r="AD43" s="70">
        <v>196.969743566017</v>
      </c>
      <c r="AE43" s="70">
        <v>1951</v>
      </c>
      <c r="AF43" s="70">
        <v>1831</v>
      </c>
      <c r="AG43" s="70">
        <v>1899</v>
      </c>
      <c r="AH43" s="70"/>
      <c r="AI43" s="13">
        <v>802694</v>
      </c>
      <c r="AJ43" s="13">
        <v>802694</v>
      </c>
      <c r="AK43" s="13">
        <v>802694</v>
      </c>
      <c r="AL43" s="13">
        <v>802694</v>
      </c>
      <c r="AU43">
        <v>16692</v>
      </c>
      <c r="AV43">
        <v>16693</v>
      </c>
      <c r="AW43">
        <v>17111</v>
      </c>
      <c r="AX43">
        <v>24211</v>
      </c>
      <c r="AY43">
        <v>17739</v>
      </c>
      <c r="AZ43">
        <v>17636</v>
      </c>
      <c r="BA43">
        <v>18017</v>
      </c>
      <c r="BB43">
        <v>26316</v>
      </c>
      <c r="BC43">
        <v>2175.1966000000002</v>
      </c>
      <c r="BD43">
        <v>3720</v>
      </c>
      <c r="BE43">
        <v>176790</v>
      </c>
    </row>
    <row r="44" spans="1:57" x14ac:dyDescent="0.25">
      <c r="A44" t="s">
        <v>131</v>
      </c>
      <c r="B44" t="s">
        <v>131</v>
      </c>
      <c r="C44" t="s">
        <v>132</v>
      </c>
      <c r="D44" t="s">
        <v>131</v>
      </c>
      <c r="E44" s="61"/>
      <c r="F44" s="13"/>
      <c r="G44" s="13"/>
      <c r="H44" s="10"/>
      <c r="I44" s="13">
        <v>962</v>
      </c>
      <c r="J44" s="13">
        <v>207836</v>
      </c>
      <c r="K44" s="10">
        <f t="shared" si="0"/>
        <v>462.86495121153217</v>
      </c>
      <c r="L44" s="13">
        <v>1079</v>
      </c>
      <c r="M44" s="13">
        <v>215662.64600000001</v>
      </c>
      <c r="N44" s="10">
        <f t="shared" si="1"/>
        <v>500.31844643137686</v>
      </c>
      <c r="O44" s="13">
        <v>211544.21099999984</v>
      </c>
      <c r="P44" s="13">
        <v>215662.6459999996</v>
      </c>
      <c r="Q44" s="13">
        <v>220026.81699999984</v>
      </c>
      <c r="R44" s="13"/>
      <c r="S44" s="13"/>
      <c r="T44" s="11"/>
      <c r="U44" s="13">
        <v>925</v>
      </c>
      <c r="V44" s="13">
        <v>1379</v>
      </c>
      <c r="W44" s="11">
        <f t="shared" si="4"/>
        <v>0.67077592458303115</v>
      </c>
      <c r="X44" s="13">
        <v>579</v>
      </c>
      <c r="Y44" s="13">
        <v>772</v>
      </c>
      <c r="Z44" s="11">
        <f t="shared" si="3"/>
        <v>0.75</v>
      </c>
      <c r="AA44" s="70">
        <v>149.648294968459</v>
      </c>
      <c r="AB44" s="70">
        <v>145.12172827249799</v>
      </c>
      <c r="AC44" s="70">
        <v>154.446455666177</v>
      </c>
      <c r="AD44" s="70">
        <v>153</v>
      </c>
      <c r="AE44" s="70">
        <v>1653</v>
      </c>
      <c r="AF44" s="70">
        <v>1603</v>
      </c>
      <c r="AG44" s="70">
        <v>1706</v>
      </c>
      <c r="AH44" s="70"/>
      <c r="AI44" s="13">
        <v>802375</v>
      </c>
      <c r="AJ44" s="13">
        <v>802375</v>
      </c>
      <c r="AK44" s="13">
        <v>802375</v>
      </c>
      <c r="AL44" s="13">
        <v>802375</v>
      </c>
      <c r="AU44">
        <v>15258</v>
      </c>
      <c r="AV44">
        <v>15216</v>
      </c>
      <c r="AW44">
        <v>15604</v>
      </c>
      <c r="AX44">
        <v>14211</v>
      </c>
      <c r="AY44">
        <v>16632</v>
      </c>
      <c r="AZ44">
        <v>16491</v>
      </c>
      <c r="BA44">
        <v>16997</v>
      </c>
      <c r="BB44">
        <v>15446</v>
      </c>
      <c r="BC44">
        <v>1679.9109000000001</v>
      </c>
      <c r="BD44">
        <v>3710</v>
      </c>
      <c r="BE44">
        <v>210941</v>
      </c>
    </row>
    <row r="45" spans="1:57" x14ac:dyDescent="0.25">
      <c r="A45" t="s">
        <v>133</v>
      </c>
      <c r="B45" t="s">
        <v>133</v>
      </c>
      <c r="C45" t="s">
        <v>134</v>
      </c>
      <c r="D45" t="s">
        <v>133</v>
      </c>
      <c r="E45" s="61"/>
      <c r="F45" s="13"/>
      <c r="G45" s="13"/>
      <c r="H45" s="10"/>
      <c r="I45" s="13">
        <v>289</v>
      </c>
      <c r="J45" s="13">
        <v>60324</v>
      </c>
      <c r="K45" s="10">
        <f t="shared" si="0"/>
        <v>479.07963662887079</v>
      </c>
      <c r="L45" s="13">
        <v>329</v>
      </c>
      <c r="M45" s="13">
        <v>62829.813999999897</v>
      </c>
      <c r="N45" s="10">
        <f t="shared" si="1"/>
        <v>523.63675626988254</v>
      </c>
      <c r="O45" s="13">
        <v>61724.460999999945</v>
      </c>
      <c r="P45" s="13">
        <v>62829.813999999948</v>
      </c>
      <c r="Q45" s="13">
        <v>64065.446999999964</v>
      </c>
      <c r="R45" s="13"/>
      <c r="S45" s="13"/>
      <c r="T45" s="11"/>
      <c r="U45" s="13">
        <v>124</v>
      </c>
      <c r="V45" s="13">
        <v>152</v>
      </c>
      <c r="W45" s="11">
        <f t="shared" si="4"/>
        <v>0.81578947368421051</v>
      </c>
      <c r="X45" s="13">
        <v>668</v>
      </c>
      <c r="Y45" s="13">
        <v>824</v>
      </c>
      <c r="Z45" s="11">
        <f t="shared" si="3"/>
        <v>0.81067961165048541</v>
      </c>
      <c r="AA45" s="70">
        <v>214.91368091741899</v>
      </c>
      <c r="AB45" s="70">
        <v>192.19922683671601</v>
      </c>
      <c r="AC45" s="70">
        <v>234.424814550843</v>
      </c>
      <c r="AD45" s="70">
        <v>172.76800480739399</v>
      </c>
      <c r="AE45" s="70">
        <v>738</v>
      </c>
      <c r="AF45" s="70">
        <v>660</v>
      </c>
      <c r="AG45" s="70">
        <v>805</v>
      </c>
      <c r="AH45" s="70"/>
      <c r="AI45" s="13">
        <v>310542</v>
      </c>
      <c r="AJ45" s="13">
        <v>310542</v>
      </c>
      <c r="AK45" s="13">
        <v>310542</v>
      </c>
      <c r="AL45" s="13">
        <v>310542</v>
      </c>
      <c r="AU45">
        <v>5619</v>
      </c>
      <c r="AV45">
        <v>5946</v>
      </c>
      <c r="AW45">
        <v>6204</v>
      </c>
      <c r="AX45">
        <v>5641</v>
      </c>
      <c r="AY45">
        <v>6099</v>
      </c>
      <c r="AZ45">
        <v>6377</v>
      </c>
      <c r="BA45">
        <v>6618</v>
      </c>
      <c r="BB45">
        <v>6036</v>
      </c>
      <c r="BC45">
        <v>1736.2920999999999</v>
      </c>
      <c r="BD45">
        <v>1015</v>
      </c>
      <c r="BE45">
        <v>60245</v>
      </c>
    </row>
    <row r="46" spans="1:57" x14ac:dyDescent="0.25">
      <c r="A46" t="s">
        <v>135</v>
      </c>
      <c r="B46" t="s">
        <v>135</v>
      </c>
      <c r="C46" t="s">
        <v>136</v>
      </c>
      <c r="D46" t="s">
        <v>135</v>
      </c>
      <c r="E46" s="61"/>
      <c r="F46" s="13"/>
      <c r="G46" s="13"/>
      <c r="H46" s="10"/>
      <c r="I46" s="13">
        <v>434</v>
      </c>
      <c r="J46" s="13">
        <v>111765</v>
      </c>
      <c r="K46" s="10">
        <f t="shared" si="0"/>
        <v>388.31476759271686</v>
      </c>
      <c r="L46" s="13">
        <v>440</v>
      </c>
      <c r="M46" s="13">
        <v>132135.05100000001</v>
      </c>
      <c r="N46" s="10">
        <f t="shared" si="1"/>
        <v>332.99264401842925</v>
      </c>
      <c r="O46" s="13">
        <v>129822.63799999993</v>
      </c>
      <c r="P46" s="13">
        <v>132135.05099999992</v>
      </c>
      <c r="Q46" s="13">
        <v>134721.68799999999</v>
      </c>
      <c r="R46" s="13"/>
      <c r="S46" s="13"/>
      <c r="T46" s="11"/>
      <c r="U46" s="13">
        <v>194</v>
      </c>
      <c r="V46" s="13">
        <v>236</v>
      </c>
      <c r="W46" s="11">
        <f t="shared" si="4"/>
        <v>0.82203389830508478</v>
      </c>
      <c r="X46" s="13">
        <v>450</v>
      </c>
      <c r="Y46" s="13">
        <v>530</v>
      </c>
      <c r="Z46" s="11">
        <f t="shared" si="3"/>
        <v>0.84905660377358494</v>
      </c>
      <c r="AA46" s="70">
        <v>153.49098214701201</v>
      </c>
      <c r="AB46" s="70">
        <v>126.978903412528</v>
      </c>
      <c r="AC46" s="70">
        <v>135.17671723174399</v>
      </c>
      <c r="AD46" s="70">
        <v>149</v>
      </c>
      <c r="AE46" s="70">
        <v>880</v>
      </c>
      <c r="AF46" s="70">
        <v>728</v>
      </c>
      <c r="AG46" s="70">
        <v>775</v>
      </c>
      <c r="AH46" s="70"/>
      <c r="AI46" s="13">
        <v>376484</v>
      </c>
      <c r="AJ46" s="13">
        <v>376484</v>
      </c>
      <c r="AK46" s="13">
        <v>376484</v>
      </c>
      <c r="AL46" s="13">
        <v>376484</v>
      </c>
      <c r="AU46">
        <v>7321</v>
      </c>
      <c r="AV46">
        <v>7123</v>
      </c>
      <c r="AW46">
        <v>7297</v>
      </c>
      <c r="AX46">
        <v>6910</v>
      </c>
      <c r="AY46">
        <v>7997</v>
      </c>
      <c r="AZ46">
        <v>7720</v>
      </c>
      <c r="BA46">
        <v>7953</v>
      </c>
      <c r="BB46">
        <v>7513</v>
      </c>
      <c r="BC46">
        <v>1979.9376999999999</v>
      </c>
      <c r="BD46">
        <v>2405</v>
      </c>
      <c r="BE46">
        <v>113053</v>
      </c>
    </row>
    <row r="47" spans="1:57" x14ac:dyDescent="0.25">
      <c r="A47" t="s">
        <v>137</v>
      </c>
      <c r="B47" t="s">
        <v>137</v>
      </c>
      <c r="C47" t="s">
        <v>138</v>
      </c>
      <c r="D47" t="s">
        <v>137</v>
      </c>
      <c r="E47" s="61"/>
      <c r="F47" s="13"/>
      <c r="G47" s="13"/>
      <c r="H47" s="10"/>
      <c r="I47" s="13">
        <v>518</v>
      </c>
      <c r="J47" s="13">
        <v>65656</v>
      </c>
      <c r="K47" s="10">
        <f t="shared" si="0"/>
        <v>788.96064335323513</v>
      </c>
      <c r="L47" s="13">
        <v>470</v>
      </c>
      <c r="M47" s="13">
        <v>67140.922999999995</v>
      </c>
      <c r="N47" s="10">
        <f t="shared" si="1"/>
        <v>700.02016504896721</v>
      </c>
      <c r="O47" s="13">
        <v>66629.51999999996</v>
      </c>
      <c r="P47" s="13">
        <v>67140.922999999995</v>
      </c>
      <c r="Q47" s="13">
        <v>67649.172999999937</v>
      </c>
      <c r="R47" s="13"/>
      <c r="S47" s="13"/>
      <c r="T47" s="11"/>
      <c r="U47" s="13">
        <v>199</v>
      </c>
      <c r="V47" s="13">
        <v>232</v>
      </c>
      <c r="W47" s="11">
        <f t="shared" si="4"/>
        <v>0.85775862068965514</v>
      </c>
      <c r="X47" s="13">
        <v>224</v>
      </c>
      <c r="Y47" s="13">
        <v>270</v>
      </c>
      <c r="Z47" s="11">
        <f t="shared" si="3"/>
        <v>0.82962962962962961</v>
      </c>
      <c r="AA47" s="70">
        <v>187.76904738089701</v>
      </c>
      <c r="AB47" s="70">
        <v>152.82906839382599</v>
      </c>
      <c r="AC47" s="70">
        <v>301.65737583493501</v>
      </c>
      <c r="AD47" s="70">
        <v>141</v>
      </c>
      <c r="AE47" s="70">
        <v>704</v>
      </c>
      <c r="AF47" s="70">
        <v>573</v>
      </c>
      <c r="AG47" s="70">
        <v>1131</v>
      </c>
      <c r="AH47" s="70"/>
      <c r="AI47" s="13">
        <v>320626</v>
      </c>
      <c r="AJ47" s="13">
        <v>320626</v>
      </c>
      <c r="AK47" s="13">
        <v>320626</v>
      </c>
      <c r="AL47" s="13">
        <v>320626</v>
      </c>
      <c r="AU47">
        <v>6251</v>
      </c>
      <c r="AV47">
        <v>6300</v>
      </c>
      <c r="AW47">
        <v>6350</v>
      </c>
      <c r="AX47">
        <v>6408</v>
      </c>
      <c r="AY47">
        <v>6713</v>
      </c>
      <c r="AZ47">
        <v>6700</v>
      </c>
      <c r="BA47">
        <v>6821</v>
      </c>
      <c r="BB47">
        <v>6746</v>
      </c>
      <c r="BC47">
        <v>1790.0875000000001</v>
      </c>
      <c r="BD47">
        <v>1215</v>
      </c>
      <c r="BE47">
        <v>66258</v>
      </c>
    </row>
    <row r="48" spans="1:57" x14ac:dyDescent="0.25">
      <c r="A48" t="s">
        <v>139</v>
      </c>
      <c r="B48" t="s">
        <v>139</v>
      </c>
      <c r="C48" t="s">
        <v>140</v>
      </c>
      <c r="D48" t="s">
        <v>139</v>
      </c>
      <c r="E48" s="61"/>
      <c r="F48" s="13"/>
      <c r="G48" s="13"/>
      <c r="H48" s="10"/>
      <c r="I48" s="13">
        <v>140</v>
      </c>
      <c r="J48" s="13">
        <v>45661</v>
      </c>
      <c r="K48" s="10">
        <f t="shared" si="0"/>
        <v>306.60738923808066</v>
      </c>
      <c r="L48" s="13">
        <v>200</v>
      </c>
      <c r="M48" s="13">
        <v>48270.741999999897</v>
      </c>
      <c r="N48" s="10">
        <f t="shared" si="1"/>
        <v>414.32965749728987</v>
      </c>
      <c r="O48" s="13">
        <v>47167.704999999958</v>
      </c>
      <c r="P48" s="13">
        <v>48270.741999999947</v>
      </c>
      <c r="Q48" s="13">
        <v>49363.99299999998</v>
      </c>
      <c r="R48" s="13"/>
      <c r="S48" s="13"/>
      <c r="T48" s="11"/>
      <c r="U48" s="13">
        <v>86</v>
      </c>
      <c r="V48" s="13">
        <v>87</v>
      </c>
      <c r="W48" s="11">
        <f t="shared" si="4"/>
        <v>0.9885057471264368</v>
      </c>
      <c r="X48" s="13">
        <v>145</v>
      </c>
      <c r="Y48" s="13">
        <v>150</v>
      </c>
      <c r="Z48" s="11">
        <f t="shared" si="3"/>
        <v>0.96666666666666667</v>
      </c>
      <c r="AA48" s="70">
        <v>243.74224505480501</v>
      </c>
      <c r="AB48" s="70">
        <v>207.35799975600301</v>
      </c>
      <c r="AC48" s="70">
        <v>217.33951837779901</v>
      </c>
      <c r="AD48" s="70">
        <v>214</v>
      </c>
      <c r="AE48" s="70">
        <v>757</v>
      </c>
      <c r="AF48" s="70">
        <v>644</v>
      </c>
      <c r="AG48" s="70">
        <v>675</v>
      </c>
      <c r="AH48" s="70"/>
      <c r="AI48" s="13">
        <v>341806</v>
      </c>
      <c r="AJ48" s="13">
        <v>341806</v>
      </c>
      <c r="AK48" s="13">
        <v>341806</v>
      </c>
      <c r="AL48" s="13">
        <v>341806</v>
      </c>
      <c r="AU48">
        <v>6534</v>
      </c>
      <c r="AV48">
        <v>6733</v>
      </c>
      <c r="AW48">
        <v>6641</v>
      </c>
      <c r="AX48">
        <v>6099.215280037618</v>
      </c>
      <c r="AY48">
        <v>6942</v>
      </c>
      <c r="AZ48">
        <v>7117</v>
      </c>
      <c r="BA48">
        <v>7007</v>
      </c>
      <c r="BB48">
        <v>6421.906310679612</v>
      </c>
      <c r="BC48">
        <v>2841.4863999999998</v>
      </c>
      <c r="BD48">
        <v>1235</v>
      </c>
      <c r="BE48">
        <v>44769</v>
      </c>
    </row>
    <row r="49" spans="1:57" x14ac:dyDescent="0.25">
      <c r="A49" t="s">
        <v>141</v>
      </c>
      <c r="B49" t="s">
        <v>141</v>
      </c>
      <c r="C49" t="s">
        <v>142</v>
      </c>
      <c r="D49" t="s">
        <v>141</v>
      </c>
      <c r="E49" s="61"/>
      <c r="F49" s="13"/>
      <c r="G49" s="13"/>
      <c r="H49" s="10"/>
      <c r="I49" s="13">
        <v>607</v>
      </c>
      <c r="J49" s="13">
        <v>90631</v>
      </c>
      <c r="K49" s="10">
        <f t="shared" si="0"/>
        <v>669.7487614613101</v>
      </c>
      <c r="L49" s="13">
        <v>558</v>
      </c>
      <c r="M49" s="13">
        <v>93830.686000000002</v>
      </c>
      <c r="N49" s="10">
        <f t="shared" si="1"/>
        <v>594.68818122037385</v>
      </c>
      <c r="O49" s="13">
        <v>92220.45199999999</v>
      </c>
      <c r="P49" s="13">
        <v>93830.685999999958</v>
      </c>
      <c r="Q49" s="13">
        <v>95651.051999999967</v>
      </c>
      <c r="R49" s="13"/>
      <c r="S49" s="13"/>
      <c r="T49" s="11"/>
      <c r="U49" s="13">
        <v>149</v>
      </c>
      <c r="V49" s="13">
        <v>213</v>
      </c>
      <c r="W49" s="11">
        <f t="shared" si="4"/>
        <v>0.69953051643192488</v>
      </c>
      <c r="X49" s="13">
        <v>225</v>
      </c>
      <c r="Y49" s="13">
        <v>300</v>
      </c>
      <c r="Z49" s="11">
        <f t="shared" si="3"/>
        <v>0.75</v>
      </c>
      <c r="AA49" s="70">
        <v>162.750190451132</v>
      </c>
      <c r="AB49" s="70">
        <v>171.662195664884</v>
      </c>
      <c r="AC49" s="70">
        <v>165.29647765506101</v>
      </c>
      <c r="AD49" s="70">
        <v>192</v>
      </c>
      <c r="AE49" s="70">
        <v>767</v>
      </c>
      <c r="AF49" s="70">
        <v>809</v>
      </c>
      <c r="AG49" s="70">
        <v>779</v>
      </c>
      <c r="AH49" s="70"/>
      <c r="AI49" s="13">
        <v>343201</v>
      </c>
      <c r="AJ49" s="13">
        <v>343201</v>
      </c>
      <c r="AK49" s="13">
        <v>343201</v>
      </c>
      <c r="AL49" s="13">
        <v>343201</v>
      </c>
      <c r="AU49">
        <v>6763</v>
      </c>
      <c r="AV49">
        <v>6865</v>
      </c>
      <c r="AW49">
        <v>7015</v>
      </c>
      <c r="AX49">
        <v>6871</v>
      </c>
      <c r="AY49">
        <v>7089</v>
      </c>
      <c r="AZ49">
        <v>7152</v>
      </c>
      <c r="BA49">
        <v>7315</v>
      </c>
      <c r="BB49">
        <v>7086</v>
      </c>
      <c r="BC49">
        <v>1633.5889999999999</v>
      </c>
      <c r="BD49">
        <v>1490</v>
      </c>
      <c r="BE49">
        <v>91065</v>
      </c>
    </row>
    <row r="50" spans="1:57" x14ac:dyDescent="0.25">
      <c r="A50" t="s">
        <v>143</v>
      </c>
      <c r="B50" t="s">
        <v>143</v>
      </c>
      <c r="C50" t="s">
        <v>144</v>
      </c>
      <c r="D50" t="s">
        <v>143</v>
      </c>
      <c r="E50" s="61"/>
      <c r="F50" s="13"/>
      <c r="G50" s="13"/>
      <c r="H50" s="10"/>
      <c r="I50" s="13">
        <v>722</v>
      </c>
      <c r="J50" s="13">
        <v>146088</v>
      </c>
      <c r="K50" s="10">
        <f t="shared" si="0"/>
        <v>494.22266031433105</v>
      </c>
      <c r="L50" s="13">
        <v>745</v>
      </c>
      <c r="M50" s="13">
        <v>151889.37100000001</v>
      </c>
      <c r="N50" s="10">
        <f t="shared" si="1"/>
        <v>490.48856749824841</v>
      </c>
      <c r="O50" s="13">
        <v>149425.617</v>
      </c>
      <c r="P50" s="13">
        <v>151889.37099999998</v>
      </c>
      <c r="Q50" s="13">
        <v>154514.61799999996</v>
      </c>
      <c r="R50" s="13"/>
      <c r="S50" s="13"/>
      <c r="T50" s="11"/>
      <c r="U50" s="13">
        <v>288</v>
      </c>
      <c r="V50" s="13">
        <v>321</v>
      </c>
      <c r="W50" s="11">
        <f t="shared" si="4"/>
        <v>0.89719626168224298</v>
      </c>
      <c r="X50" s="13">
        <v>344</v>
      </c>
      <c r="Y50" s="13">
        <v>380</v>
      </c>
      <c r="Z50" s="11">
        <f t="shared" si="3"/>
        <v>0.90526315789473688</v>
      </c>
      <c r="AA50" s="70">
        <v>183.23085056676501</v>
      </c>
      <c r="AB50" s="70">
        <v>146.18635251739701</v>
      </c>
      <c r="AC50" s="70">
        <v>176.990379569201</v>
      </c>
      <c r="AD50" s="70">
        <v>134.73800183939801</v>
      </c>
      <c r="AE50" s="70">
        <v>1380</v>
      </c>
      <c r="AF50" s="70">
        <v>1101</v>
      </c>
      <c r="AG50" s="70">
        <v>1333</v>
      </c>
      <c r="AH50" s="70"/>
      <c r="AI50" s="13">
        <v>557229</v>
      </c>
      <c r="AJ50" s="13">
        <v>557229</v>
      </c>
      <c r="AK50" s="13">
        <v>557229</v>
      </c>
      <c r="AL50" s="13">
        <v>557229</v>
      </c>
      <c r="AU50">
        <v>10066</v>
      </c>
      <c r="AV50">
        <v>10014</v>
      </c>
      <c r="AW50">
        <v>10212</v>
      </c>
      <c r="AX50">
        <v>9920</v>
      </c>
      <c r="AY50">
        <v>11016</v>
      </c>
      <c r="AZ50">
        <v>10832</v>
      </c>
      <c r="BA50">
        <v>11154</v>
      </c>
      <c r="BB50">
        <v>10848</v>
      </c>
      <c r="BC50">
        <v>2523.4254999999998</v>
      </c>
      <c r="BD50">
        <v>3880</v>
      </c>
      <c r="BE50">
        <v>143415</v>
      </c>
    </row>
    <row r="51" spans="1:57" x14ac:dyDescent="0.25">
      <c r="A51" t="s">
        <v>145</v>
      </c>
      <c r="B51" t="s">
        <v>145</v>
      </c>
      <c r="C51" t="s">
        <v>146</v>
      </c>
      <c r="D51" t="s">
        <v>145</v>
      </c>
      <c r="E51" s="61"/>
      <c r="F51" s="13"/>
      <c r="G51" s="13"/>
      <c r="H51" s="10"/>
      <c r="I51" s="13">
        <v>197</v>
      </c>
      <c r="J51" s="13">
        <v>44837</v>
      </c>
      <c r="K51" s="10">
        <f t="shared" si="0"/>
        <v>439.36927091464639</v>
      </c>
      <c r="L51" s="13">
        <v>200</v>
      </c>
      <c r="M51" s="13">
        <v>47030.2</v>
      </c>
      <c r="N51" s="10">
        <f t="shared" si="1"/>
        <v>425.25866358212386</v>
      </c>
      <c r="O51" s="13">
        <v>46167.465999999957</v>
      </c>
      <c r="P51" s="13">
        <v>47030.2</v>
      </c>
      <c r="Q51" s="13">
        <v>48038.504999999968</v>
      </c>
      <c r="R51" s="13"/>
      <c r="S51" s="13"/>
      <c r="T51" s="11"/>
      <c r="U51" s="13">
        <v>135</v>
      </c>
      <c r="V51" s="13">
        <v>154</v>
      </c>
      <c r="W51" s="11">
        <f t="shared" si="4"/>
        <v>0.87662337662337664</v>
      </c>
      <c r="X51" s="13">
        <v>176</v>
      </c>
      <c r="Y51" s="13">
        <v>200</v>
      </c>
      <c r="Z51" s="11">
        <f t="shared" si="3"/>
        <v>0.88</v>
      </c>
      <c r="AA51" s="70">
        <v>167.048670773342</v>
      </c>
      <c r="AB51" s="70">
        <v>140.36042159653601</v>
      </c>
      <c r="AC51" s="70">
        <v>148.597535539994</v>
      </c>
      <c r="AD51" s="70">
        <v>92.758270732113402</v>
      </c>
      <c r="AE51" s="70">
        <v>507</v>
      </c>
      <c r="AF51" s="70">
        <v>426</v>
      </c>
      <c r="AG51" s="70">
        <v>451</v>
      </c>
      <c r="AH51" s="70"/>
      <c r="AI51" s="13">
        <v>333794</v>
      </c>
      <c r="AJ51" s="13">
        <v>333794</v>
      </c>
      <c r="AK51" s="13">
        <v>333794</v>
      </c>
      <c r="AL51" s="13">
        <v>333794</v>
      </c>
      <c r="AU51">
        <v>5197</v>
      </c>
      <c r="AV51">
        <v>5035</v>
      </c>
      <c r="AW51">
        <v>5193</v>
      </c>
      <c r="AX51">
        <v>4860</v>
      </c>
      <c r="AY51">
        <v>5649</v>
      </c>
      <c r="AZ51">
        <v>5472</v>
      </c>
      <c r="BA51">
        <v>5641</v>
      </c>
      <c r="BB51">
        <v>5281</v>
      </c>
      <c r="BC51">
        <v>1595.3948</v>
      </c>
      <c r="BD51">
        <v>750</v>
      </c>
      <c r="BE51">
        <v>45300</v>
      </c>
    </row>
    <row r="52" spans="1:57" x14ac:dyDescent="0.25">
      <c r="A52" t="s">
        <v>147</v>
      </c>
      <c r="B52" t="s">
        <v>147</v>
      </c>
      <c r="C52" t="s">
        <v>148</v>
      </c>
      <c r="D52" t="s">
        <v>147</v>
      </c>
      <c r="E52" s="61"/>
      <c r="F52" s="13"/>
      <c r="G52" s="13"/>
      <c r="H52" s="10"/>
      <c r="I52" s="13">
        <v>1141</v>
      </c>
      <c r="J52" s="13">
        <v>309912</v>
      </c>
      <c r="K52" s="10">
        <f t="shared" si="0"/>
        <v>368.16902862748134</v>
      </c>
      <c r="L52" s="13">
        <v>1374</v>
      </c>
      <c r="M52" s="13">
        <v>319570.63500000001</v>
      </c>
      <c r="N52" s="10">
        <f t="shared" si="1"/>
        <v>429.95189467267539</v>
      </c>
      <c r="O52" s="13">
        <v>315386.47599999927</v>
      </c>
      <c r="P52" s="13">
        <v>319570.63499999983</v>
      </c>
      <c r="Q52" s="13">
        <v>324286.34899999946</v>
      </c>
      <c r="R52" s="13"/>
      <c r="S52" s="13"/>
      <c r="T52" s="11"/>
      <c r="U52" s="13">
        <v>1258</v>
      </c>
      <c r="V52" s="13">
        <v>1470</v>
      </c>
      <c r="W52" s="11">
        <f t="shared" si="4"/>
        <v>0.85578231292517004</v>
      </c>
      <c r="X52" s="13">
        <v>1295</v>
      </c>
      <c r="Y52" s="13">
        <v>1488</v>
      </c>
      <c r="Z52" s="11">
        <f t="shared" si="3"/>
        <v>0.87029569892473113</v>
      </c>
      <c r="AA52" s="70">
        <v>173.126440151975</v>
      </c>
      <c r="AB52" s="70">
        <v>154.851666298379</v>
      </c>
      <c r="AC52" s="70">
        <v>165.72544139506701</v>
      </c>
      <c r="AD52" s="70">
        <v>190</v>
      </c>
      <c r="AE52" s="70">
        <v>3041</v>
      </c>
      <c r="AF52" s="70">
        <v>2720</v>
      </c>
      <c r="AG52" s="70">
        <v>2911</v>
      </c>
      <c r="AH52" s="70"/>
      <c r="AI52" s="13">
        <v>1489189</v>
      </c>
      <c r="AJ52" s="13">
        <v>1489189</v>
      </c>
      <c r="AK52" s="13">
        <v>1489189</v>
      </c>
      <c r="AL52" s="13">
        <v>1489189</v>
      </c>
      <c r="AU52">
        <v>27833</v>
      </c>
      <c r="AV52">
        <v>28922</v>
      </c>
      <c r="AW52">
        <v>28439</v>
      </c>
      <c r="AX52">
        <v>27017</v>
      </c>
      <c r="AY52">
        <v>29978</v>
      </c>
      <c r="AZ52">
        <v>30832</v>
      </c>
      <c r="BA52">
        <v>30439</v>
      </c>
      <c r="BB52">
        <v>29113</v>
      </c>
      <c r="BC52">
        <v>2062.6502</v>
      </c>
      <c r="BD52">
        <v>6635</v>
      </c>
      <c r="BE52">
        <v>311792</v>
      </c>
    </row>
    <row r="53" spans="1:57" x14ac:dyDescent="0.25">
      <c r="A53" t="s">
        <v>149</v>
      </c>
      <c r="B53" t="s">
        <v>149</v>
      </c>
      <c r="C53" t="s">
        <v>150</v>
      </c>
      <c r="D53" t="s">
        <v>149</v>
      </c>
      <c r="E53" s="61"/>
      <c r="F53" s="13"/>
      <c r="G53" s="13"/>
      <c r="H53" s="10"/>
      <c r="I53" s="13">
        <v>363</v>
      </c>
      <c r="J53" s="13">
        <v>39903</v>
      </c>
      <c r="K53" s="10">
        <f t="shared" si="0"/>
        <v>909.70603714006472</v>
      </c>
      <c r="L53" s="13">
        <v>319</v>
      </c>
      <c r="M53" s="13">
        <v>40807.857000000004</v>
      </c>
      <c r="N53" s="10">
        <f t="shared" si="1"/>
        <v>781.71220801915661</v>
      </c>
      <c r="O53" s="13">
        <v>40272.756999999983</v>
      </c>
      <c r="P53" s="13">
        <v>40807.856999999989</v>
      </c>
      <c r="Q53" s="13">
        <v>41370.442999999999</v>
      </c>
      <c r="R53" s="13"/>
      <c r="S53" s="13"/>
      <c r="T53" s="11"/>
      <c r="U53" s="13">
        <v>178</v>
      </c>
      <c r="V53" s="13">
        <v>218</v>
      </c>
      <c r="W53" s="11">
        <f t="shared" si="4"/>
        <v>0.8165137614678899</v>
      </c>
      <c r="X53" s="13">
        <v>178</v>
      </c>
      <c r="Y53" s="13">
        <v>200</v>
      </c>
      <c r="Z53" s="11">
        <f t="shared" si="3"/>
        <v>0.89</v>
      </c>
      <c r="AA53" s="70">
        <v>298.27315145759002</v>
      </c>
      <c r="AB53" s="70">
        <v>283.66927312212903</v>
      </c>
      <c r="AC53" s="70">
        <v>298.71569322533099</v>
      </c>
      <c r="AD53" s="70">
        <v>257</v>
      </c>
      <c r="AE53" s="70">
        <v>674</v>
      </c>
      <c r="AF53" s="70">
        <v>641</v>
      </c>
      <c r="AG53" s="70">
        <v>675</v>
      </c>
      <c r="AH53" s="70"/>
      <c r="AI53" s="13">
        <v>202055</v>
      </c>
      <c r="AJ53" s="13">
        <v>202055</v>
      </c>
      <c r="AK53" s="13">
        <v>202055</v>
      </c>
      <c r="AL53" s="13">
        <v>202055</v>
      </c>
      <c r="AU53">
        <v>4820</v>
      </c>
      <c r="AV53">
        <v>4863</v>
      </c>
      <c r="AW53">
        <v>4851</v>
      </c>
      <c r="AX53">
        <v>4753</v>
      </c>
      <c r="AY53">
        <v>5199</v>
      </c>
      <c r="AZ53">
        <v>5188</v>
      </c>
      <c r="BA53">
        <v>5127</v>
      </c>
      <c r="BB53">
        <v>5146</v>
      </c>
      <c r="BC53">
        <v>2416.6828999999998</v>
      </c>
      <c r="BD53">
        <v>970</v>
      </c>
      <c r="BE53">
        <v>39983</v>
      </c>
    </row>
    <row r="54" spans="1:57" x14ac:dyDescent="0.25">
      <c r="A54" t="s">
        <v>151</v>
      </c>
      <c r="B54" t="s">
        <v>151</v>
      </c>
      <c r="C54" t="s">
        <v>152</v>
      </c>
      <c r="D54" t="s">
        <v>151</v>
      </c>
      <c r="E54" s="61"/>
      <c r="F54" s="13"/>
      <c r="G54" s="13"/>
      <c r="H54" s="10"/>
      <c r="I54" s="13">
        <v>583</v>
      </c>
      <c r="J54" s="13">
        <v>139420</v>
      </c>
      <c r="K54" s="10">
        <f t="shared" si="0"/>
        <v>418.16095251757275</v>
      </c>
      <c r="L54" s="13">
        <v>616</v>
      </c>
      <c r="M54" s="13">
        <v>145993.60999999999</v>
      </c>
      <c r="N54" s="10">
        <f t="shared" si="1"/>
        <v>421.93627515615236</v>
      </c>
      <c r="O54" s="13">
        <v>143203.51099999994</v>
      </c>
      <c r="P54" s="13">
        <v>145993.6099999999</v>
      </c>
      <c r="Q54" s="13">
        <v>149123.7619999999</v>
      </c>
      <c r="R54" s="13"/>
      <c r="S54" s="13"/>
      <c r="T54" s="11"/>
      <c r="U54" s="13">
        <v>562</v>
      </c>
      <c r="V54" s="13">
        <v>595</v>
      </c>
      <c r="W54" s="11">
        <f t="shared" si="4"/>
        <v>0.9445378151260504</v>
      </c>
      <c r="X54" s="13">
        <v>324</v>
      </c>
      <c r="Y54" s="13">
        <v>381</v>
      </c>
      <c r="Z54" s="11">
        <f t="shared" si="3"/>
        <v>0.85039370078740162</v>
      </c>
      <c r="AA54" s="70">
        <v>155.20573466595499</v>
      </c>
      <c r="AB54" s="70">
        <v>143.443850325537</v>
      </c>
      <c r="AC54" s="70">
        <v>173.61564059008799</v>
      </c>
      <c r="AD54" s="70">
        <v>140</v>
      </c>
      <c r="AE54" s="70">
        <v>1214</v>
      </c>
      <c r="AF54" s="70">
        <v>1122</v>
      </c>
      <c r="AG54" s="70">
        <v>1358</v>
      </c>
      <c r="AH54" s="70"/>
      <c r="AI54" s="13">
        <v>637070</v>
      </c>
      <c r="AJ54" s="13">
        <v>637070</v>
      </c>
      <c r="AK54" s="13">
        <v>637070</v>
      </c>
      <c r="AL54" s="13">
        <v>637070</v>
      </c>
      <c r="AU54">
        <v>10553</v>
      </c>
      <c r="AV54">
        <v>11036</v>
      </c>
      <c r="AW54">
        <v>11082</v>
      </c>
      <c r="AX54">
        <v>10083</v>
      </c>
      <c r="AY54">
        <v>11293</v>
      </c>
      <c r="AZ54">
        <v>11708</v>
      </c>
      <c r="BA54">
        <v>11845</v>
      </c>
      <c r="BB54">
        <v>10738</v>
      </c>
      <c r="BC54">
        <v>1664.674</v>
      </c>
      <c r="BD54">
        <v>2420</v>
      </c>
      <c r="BE54">
        <v>140793</v>
      </c>
    </row>
    <row r="55" spans="1:57" x14ac:dyDescent="0.25">
      <c r="A55" t="s">
        <v>153</v>
      </c>
      <c r="B55" t="s">
        <v>153</v>
      </c>
      <c r="C55" t="s">
        <v>154</v>
      </c>
      <c r="D55" t="s">
        <v>153</v>
      </c>
      <c r="E55" s="61"/>
      <c r="F55" s="13"/>
      <c r="G55" s="13"/>
      <c r="H55" s="10"/>
      <c r="I55" s="13">
        <v>135</v>
      </c>
      <c r="J55" s="13">
        <v>30693</v>
      </c>
      <c r="K55" s="10">
        <f t="shared" si="0"/>
        <v>439.83970286384522</v>
      </c>
      <c r="L55" s="13">
        <v>117</v>
      </c>
      <c r="M55" s="13">
        <v>32161.644999999899</v>
      </c>
      <c r="N55" s="10">
        <f t="shared" si="1"/>
        <v>363.78736224468736</v>
      </c>
      <c r="O55" s="13">
        <v>31547.294999999962</v>
      </c>
      <c r="P55" s="13">
        <v>32161.644999999946</v>
      </c>
      <c r="Q55" s="13">
        <v>32916.292999999969</v>
      </c>
      <c r="R55" s="13"/>
      <c r="S55" s="13"/>
      <c r="T55" s="11"/>
      <c r="U55" s="13">
        <v>82</v>
      </c>
      <c r="V55" s="13">
        <v>114</v>
      </c>
      <c r="W55" s="11">
        <f t="shared" si="4"/>
        <v>0.7192982456140351</v>
      </c>
      <c r="X55" s="13">
        <v>192</v>
      </c>
      <c r="Y55" s="13">
        <v>257</v>
      </c>
      <c r="Z55" s="11">
        <f t="shared" si="3"/>
        <v>0.74708171206225682</v>
      </c>
      <c r="AA55" s="70">
        <v>212.179124321438</v>
      </c>
      <c r="AB55" s="70">
        <v>184.60028635932301</v>
      </c>
      <c r="AC55" s="70">
        <v>221.07552366405599</v>
      </c>
      <c r="AD55" s="70">
        <v>193</v>
      </c>
      <c r="AE55" s="70">
        <v>477</v>
      </c>
      <c r="AF55" s="70">
        <v>415</v>
      </c>
      <c r="AG55" s="70">
        <v>497</v>
      </c>
      <c r="AH55" s="70"/>
      <c r="AI55" s="13">
        <v>287942</v>
      </c>
      <c r="AJ55" s="13">
        <v>287942</v>
      </c>
      <c r="AK55" s="13">
        <v>287942</v>
      </c>
      <c r="AL55" s="13">
        <v>287942</v>
      </c>
      <c r="AU55">
        <v>4867</v>
      </c>
      <c r="AV55">
        <v>4834</v>
      </c>
      <c r="AW55">
        <v>4836</v>
      </c>
      <c r="AX55">
        <v>5178</v>
      </c>
      <c r="AY55">
        <v>5248</v>
      </c>
      <c r="AZ55">
        <v>5236</v>
      </c>
      <c r="BA55">
        <v>5181</v>
      </c>
      <c r="BB55">
        <v>5614</v>
      </c>
      <c r="BC55">
        <v>2347.9816999999998</v>
      </c>
      <c r="BD55">
        <v>680</v>
      </c>
      <c r="BE55">
        <v>30454</v>
      </c>
    </row>
    <row r="56" spans="1:57" x14ac:dyDescent="0.25">
      <c r="A56" t="s">
        <v>155</v>
      </c>
      <c r="B56" t="s">
        <v>155</v>
      </c>
      <c r="C56" t="s">
        <v>156</v>
      </c>
      <c r="D56" t="s">
        <v>155</v>
      </c>
      <c r="E56" s="61"/>
      <c r="F56" s="13"/>
      <c r="G56" s="13"/>
      <c r="H56" s="10"/>
      <c r="I56" s="13"/>
      <c r="J56" s="13">
        <v>22316</v>
      </c>
      <c r="K56" s="10">
        <f t="shared" si="0"/>
        <v>0</v>
      </c>
      <c r="L56" s="13">
        <v>94</v>
      </c>
      <c r="M56" s="13">
        <v>23983.722000000002</v>
      </c>
      <c r="N56" s="10">
        <f t="shared" si="1"/>
        <v>391.93249488131988</v>
      </c>
      <c r="O56" s="13">
        <v>23228.963999999956</v>
      </c>
      <c r="P56" s="13">
        <v>23983.72199999998</v>
      </c>
      <c r="Q56" s="13">
        <v>24727.703999999965</v>
      </c>
      <c r="R56" s="13"/>
      <c r="S56" s="13"/>
      <c r="T56" s="11"/>
      <c r="U56" s="13"/>
      <c r="V56" s="13"/>
      <c r="W56" s="11"/>
      <c r="X56" s="13">
        <v>225</v>
      </c>
      <c r="Y56" s="13">
        <v>250</v>
      </c>
      <c r="Z56" s="11">
        <f t="shared" si="3"/>
        <v>0.9</v>
      </c>
      <c r="AA56" s="70">
        <v>216.24596964651499</v>
      </c>
      <c r="AB56" s="70">
        <v>149.93053895491701</v>
      </c>
      <c r="AC56" s="70">
        <v>186.259861855531</v>
      </c>
      <c r="AD56" s="70">
        <v>112</v>
      </c>
      <c r="AE56" s="70">
        <v>375</v>
      </c>
      <c r="AF56" s="70">
        <v>260</v>
      </c>
      <c r="AG56" s="70">
        <v>323</v>
      </c>
      <c r="AH56" s="70"/>
      <c r="AI56" s="13">
        <v>281120</v>
      </c>
      <c r="AJ56" s="13">
        <v>281120</v>
      </c>
      <c r="AK56" s="13">
        <v>281120</v>
      </c>
      <c r="AL56" s="13">
        <v>281120</v>
      </c>
      <c r="AU56">
        <v>4124</v>
      </c>
      <c r="AV56">
        <v>4104</v>
      </c>
      <c r="AW56">
        <v>4083</v>
      </c>
      <c r="AX56">
        <v>4168.2478593750002</v>
      </c>
      <c r="AY56">
        <v>4438</v>
      </c>
      <c r="AZ56">
        <v>4394</v>
      </c>
      <c r="BA56">
        <v>4413</v>
      </c>
      <c r="BB56">
        <v>4383.015625</v>
      </c>
      <c r="BC56">
        <v>2175.9097999999999</v>
      </c>
      <c r="BD56">
        <v>435</v>
      </c>
      <c r="BE56">
        <v>21958</v>
      </c>
    </row>
    <row r="57" spans="1:57" x14ac:dyDescent="0.25">
      <c r="A57" t="s">
        <v>157</v>
      </c>
      <c r="B57" t="s">
        <v>157</v>
      </c>
      <c r="C57" t="s">
        <v>158</v>
      </c>
      <c r="D57" t="s">
        <v>157</v>
      </c>
      <c r="E57" s="61"/>
      <c r="F57" s="13"/>
      <c r="G57" s="13"/>
      <c r="H57" s="10"/>
      <c r="I57" s="13">
        <v>188</v>
      </c>
      <c r="J57" s="13">
        <v>24105</v>
      </c>
      <c r="K57" s="10">
        <f t="shared" si="0"/>
        <v>779.92117817880103</v>
      </c>
      <c r="L57" s="13">
        <v>151</v>
      </c>
      <c r="M57" s="13">
        <v>25236.304</v>
      </c>
      <c r="N57" s="10">
        <f t="shared" si="1"/>
        <v>598.34435343622431</v>
      </c>
      <c r="O57" s="13">
        <v>24797.292999999987</v>
      </c>
      <c r="P57" s="13">
        <v>25236.303999999975</v>
      </c>
      <c r="Q57" s="13">
        <v>25774.495999999992</v>
      </c>
      <c r="R57" s="13"/>
      <c r="S57" s="13"/>
      <c r="T57" s="11"/>
      <c r="U57" s="13">
        <v>189</v>
      </c>
      <c r="V57" s="13">
        <v>239</v>
      </c>
      <c r="W57" s="11">
        <f t="shared" si="4"/>
        <v>0.79079497907949792</v>
      </c>
      <c r="X57" s="13">
        <v>170</v>
      </c>
      <c r="Y57" s="13">
        <v>200</v>
      </c>
      <c r="Z57" s="11">
        <f t="shared" si="3"/>
        <v>0.85</v>
      </c>
      <c r="AA57" s="70">
        <v>252.93725489181799</v>
      </c>
      <c r="AB57" s="70">
        <v>249.27149757454501</v>
      </c>
      <c r="AC57" s="70">
        <v>303.52470587018098</v>
      </c>
      <c r="AD57" s="70">
        <v>615</v>
      </c>
      <c r="AE57" s="70">
        <v>345</v>
      </c>
      <c r="AF57" s="70">
        <v>340</v>
      </c>
      <c r="AG57" s="70">
        <v>414</v>
      </c>
      <c r="AH57" s="70"/>
      <c r="AI57" s="13">
        <v>128432</v>
      </c>
      <c r="AJ57" s="13">
        <v>128432</v>
      </c>
      <c r="AK57" s="13">
        <v>128432</v>
      </c>
      <c r="AL57" s="13">
        <v>128432</v>
      </c>
      <c r="AU57">
        <v>2928</v>
      </c>
      <c r="AV57">
        <v>3030</v>
      </c>
      <c r="AW57">
        <v>3002</v>
      </c>
      <c r="AX57">
        <v>2922</v>
      </c>
      <c r="AY57">
        <v>3064</v>
      </c>
      <c r="AZ57">
        <v>3173</v>
      </c>
      <c r="BA57">
        <v>3148</v>
      </c>
      <c r="BB57">
        <v>3060</v>
      </c>
      <c r="BC57">
        <v>2675.7856000000002</v>
      </c>
      <c r="BD57">
        <v>565</v>
      </c>
      <c r="BE57">
        <v>24176</v>
      </c>
    </row>
    <row r="58" spans="1:57" x14ac:dyDescent="0.25">
      <c r="A58" t="s">
        <v>159</v>
      </c>
      <c r="B58" t="s">
        <v>159</v>
      </c>
      <c r="C58" t="s">
        <v>160</v>
      </c>
      <c r="D58" t="s">
        <v>159</v>
      </c>
      <c r="E58" s="61"/>
      <c r="F58" s="13"/>
      <c r="G58" s="13"/>
      <c r="H58" s="10"/>
      <c r="I58" s="13">
        <v>100</v>
      </c>
      <c r="J58" s="13">
        <v>20687</v>
      </c>
      <c r="K58" s="10">
        <f t="shared" si="0"/>
        <v>483.39536907236425</v>
      </c>
      <c r="L58" s="13">
        <v>72</v>
      </c>
      <c r="M58" s="13">
        <v>22081.249</v>
      </c>
      <c r="N58" s="10">
        <f t="shared" si="1"/>
        <v>326.06851179478116</v>
      </c>
      <c r="O58" s="13">
        <v>21543.679999999997</v>
      </c>
      <c r="P58" s="13">
        <v>22081.248999999967</v>
      </c>
      <c r="Q58" s="13">
        <v>22779.593999999968</v>
      </c>
      <c r="R58" s="13"/>
      <c r="S58" s="13"/>
      <c r="T58" s="11"/>
      <c r="U58" s="13">
        <v>48</v>
      </c>
      <c r="V58" s="13">
        <v>51</v>
      </c>
      <c r="W58" s="11">
        <f t="shared" si="4"/>
        <v>0.94117647058823528</v>
      </c>
      <c r="X58" s="13">
        <v>45</v>
      </c>
      <c r="Y58" s="13">
        <v>48</v>
      </c>
      <c r="Z58" s="11">
        <f t="shared" si="3"/>
        <v>0.9375</v>
      </c>
      <c r="AA58" s="70">
        <v>41.559046800884403</v>
      </c>
      <c r="AB58" s="70">
        <v>29.377946876487201</v>
      </c>
      <c r="AC58" s="70">
        <v>39.4094409318731</v>
      </c>
      <c r="AD58" s="70">
        <v>20</v>
      </c>
      <c r="AE58" s="70">
        <v>58</v>
      </c>
      <c r="AF58" s="70">
        <v>41</v>
      </c>
      <c r="AG58" s="70">
        <v>55</v>
      </c>
      <c r="AH58" s="70"/>
      <c r="AI58" s="13">
        <v>185143</v>
      </c>
      <c r="AJ58" s="13">
        <v>185143</v>
      </c>
      <c r="AK58" s="13">
        <v>185143</v>
      </c>
      <c r="AL58" s="13">
        <v>185143</v>
      </c>
      <c r="AU58">
        <v>2991</v>
      </c>
      <c r="AV58">
        <v>2964</v>
      </c>
      <c r="AW58">
        <v>3134</v>
      </c>
      <c r="AX58">
        <v>2857</v>
      </c>
      <c r="AY58">
        <v>3154</v>
      </c>
      <c r="AZ58">
        <v>3112</v>
      </c>
      <c r="BA58">
        <v>3277</v>
      </c>
      <c r="BB58">
        <v>3006</v>
      </c>
      <c r="BC58">
        <v>2417.6912000000002</v>
      </c>
      <c r="BD58">
        <v>440</v>
      </c>
      <c r="BE58">
        <v>19101</v>
      </c>
    </row>
    <row r="59" spans="1:57" x14ac:dyDescent="0.25">
      <c r="A59" t="s">
        <v>161</v>
      </c>
      <c r="B59" t="s">
        <v>161</v>
      </c>
      <c r="C59" t="s">
        <v>162</v>
      </c>
      <c r="D59" t="s">
        <v>161</v>
      </c>
      <c r="E59" s="61"/>
      <c r="F59" s="13"/>
      <c r="G59" s="13"/>
      <c r="H59" s="10"/>
      <c r="I59" s="13">
        <v>1731</v>
      </c>
      <c r="J59" s="13">
        <v>304560</v>
      </c>
      <c r="K59" s="10">
        <f t="shared" si="0"/>
        <v>568.36091410559504</v>
      </c>
      <c r="L59" s="13">
        <v>1807</v>
      </c>
      <c r="M59" s="13">
        <v>316848.772999999</v>
      </c>
      <c r="N59" s="10">
        <f t="shared" si="1"/>
        <v>570.30361294787326</v>
      </c>
      <c r="O59" s="13">
        <v>311069.15099999955</v>
      </c>
      <c r="P59" s="13">
        <v>316848.77299999929</v>
      </c>
      <c r="Q59" s="13">
        <v>322748.8809999997</v>
      </c>
      <c r="R59" s="13"/>
      <c r="S59" s="13"/>
      <c r="T59" s="11"/>
      <c r="U59" s="13">
        <v>505</v>
      </c>
      <c r="V59" s="13">
        <v>635</v>
      </c>
      <c r="W59" s="11">
        <f t="shared" si="4"/>
        <v>0.79527559055118113</v>
      </c>
      <c r="X59" s="13">
        <v>660</v>
      </c>
      <c r="Y59" s="13">
        <v>825</v>
      </c>
      <c r="Z59" s="11">
        <f t="shared" si="3"/>
        <v>0.8</v>
      </c>
      <c r="AA59" s="70">
        <v>176.762397329549</v>
      </c>
      <c r="AB59" s="70">
        <v>151.477257572795</v>
      </c>
      <c r="AC59" s="70">
        <v>153.81306725009301</v>
      </c>
      <c r="AD59" s="70">
        <v>153</v>
      </c>
      <c r="AE59" s="70">
        <v>3027</v>
      </c>
      <c r="AF59" s="70">
        <v>2594</v>
      </c>
      <c r="AG59" s="70">
        <v>2634</v>
      </c>
      <c r="AH59" s="70"/>
      <c r="AI59" s="13">
        <v>1382542</v>
      </c>
      <c r="AJ59" s="13">
        <v>1382542</v>
      </c>
      <c r="AK59" s="13">
        <v>1382542</v>
      </c>
      <c r="AL59" s="13">
        <v>1382542</v>
      </c>
      <c r="AU59">
        <v>26610</v>
      </c>
      <c r="AV59">
        <v>24600</v>
      </c>
      <c r="AW59">
        <v>24881</v>
      </c>
      <c r="AX59">
        <v>26752</v>
      </c>
      <c r="AY59">
        <v>28783</v>
      </c>
      <c r="AZ59">
        <v>26533</v>
      </c>
      <c r="BA59">
        <v>26878</v>
      </c>
      <c r="BB59">
        <v>28796</v>
      </c>
      <c r="BC59">
        <v>2070.2037999999998</v>
      </c>
      <c r="BD59">
        <v>6710</v>
      </c>
      <c r="BE59">
        <v>306459</v>
      </c>
    </row>
    <row r="60" spans="1:57" x14ac:dyDescent="0.25">
      <c r="A60" t="s">
        <v>163</v>
      </c>
      <c r="B60" t="s">
        <v>163</v>
      </c>
      <c r="C60" t="s">
        <v>164</v>
      </c>
      <c r="D60" t="s">
        <v>163</v>
      </c>
      <c r="E60" s="61"/>
      <c r="F60" s="13"/>
      <c r="G60" s="13"/>
      <c r="H60" s="10"/>
      <c r="I60" s="13">
        <v>111</v>
      </c>
      <c r="J60" s="13">
        <v>28618</v>
      </c>
      <c r="K60" s="10">
        <f t="shared" si="0"/>
        <v>387.8677755258928</v>
      </c>
      <c r="L60" s="13">
        <v>104</v>
      </c>
      <c r="M60" s="13">
        <v>30429.969000000001</v>
      </c>
      <c r="N60" s="10">
        <f t="shared" si="1"/>
        <v>341.76834028322543</v>
      </c>
      <c r="O60" s="13">
        <v>29613.46599999996</v>
      </c>
      <c r="P60" s="13">
        <v>30429.968999999975</v>
      </c>
      <c r="Q60" s="13">
        <v>31233.962999999971</v>
      </c>
      <c r="R60" s="13"/>
      <c r="S60" s="13"/>
      <c r="T60" s="11"/>
      <c r="U60" s="13"/>
      <c r="V60" s="13"/>
      <c r="W60" s="11"/>
      <c r="X60" s="13">
        <v>173</v>
      </c>
      <c r="Y60" s="13">
        <v>230</v>
      </c>
      <c r="Z60" s="11">
        <f t="shared" si="3"/>
        <v>0.75217391304347825</v>
      </c>
      <c r="AA60" s="70">
        <v>159.56697590422601</v>
      </c>
      <c r="AB60" s="70">
        <v>139.741987988852</v>
      </c>
      <c r="AC60" s="70">
        <v>157.14929445113199</v>
      </c>
      <c r="AD60" s="70">
        <v>134</v>
      </c>
      <c r="AE60" s="70">
        <v>330</v>
      </c>
      <c r="AF60" s="70">
        <v>289</v>
      </c>
      <c r="AG60" s="70">
        <v>325</v>
      </c>
      <c r="AH60" s="70"/>
      <c r="AI60" s="13">
        <v>268647</v>
      </c>
      <c r="AJ60" s="13">
        <v>268647</v>
      </c>
      <c r="AK60" s="13">
        <v>268647</v>
      </c>
      <c r="AL60" s="13">
        <v>268647</v>
      </c>
      <c r="AU60">
        <v>3770</v>
      </c>
      <c r="AV60">
        <v>3871</v>
      </c>
      <c r="AW60">
        <v>3864</v>
      </c>
      <c r="AX60">
        <v>3670</v>
      </c>
      <c r="AY60">
        <v>4085</v>
      </c>
      <c r="AZ60">
        <v>4158</v>
      </c>
      <c r="BA60">
        <v>4152</v>
      </c>
      <c r="BB60">
        <v>3896</v>
      </c>
      <c r="BC60">
        <v>1857.4157</v>
      </c>
      <c r="BD60">
        <v>490</v>
      </c>
      <c r="BE60">
        <v>27961</v>
      </c>
    </row>
    <row r="61" spans="1:57" x14ac:dyDescent="0.25">
      <c r="A61" t="s">
        <v>165</v>
      </c>
      <c r="B61" t="s">
        <v>165</v>
      </c>
      <c r="C61" t="s">
        <v>166</v>
      </c>
      <c r="D61" t="s">
        <v>165</v>
      </c>
      <c r="E61" s="61"/>
      <c r="F61" s="13"/>
      <c r="G61" s="13"/>
      <c r="H61" s="10"/>
      <c r="I61" s="13">
        <v>197</v>
      </c>
      <c r="J61" s="13">
        <v>40634</v>
      </c>
      <c r="K61" s="10">
        <f t="shared" si="0"/>
        <v>484.81567160505983</v>
      </c>
      <c r="L61" s="13">
        <v>170.26383199999998</v>
      </c>
      <c r="M61" s="13">
        <v>42565.957999999999</v>
      </c>
      <c r="N61" s="10">
        <f t="shared" si="1"/>
        <v>399.99999999999994</v>
      </c>
      <c r="O61" s="13">
        <v>41726.602999999981</v>
      </c>
      <c r="P61" s="13">
        <v>42565.957999999955</v>
      </c>
      <c r="Q61" s="13">
        <v>43352.118999999977</v>
      </c>
      <c r="R61" s="13"/>
      <c r="S61" s="13"/>
      <c r="T61" s="11"/>
      <c r="U61" s="13">
        <v>489</v>
      </c>
      <c r="V61" s="13">
        <v>571</v>
      </c>
      <c r="W61" s="11">
        <f t="shared" si="4"/>
        <v>0.85639229422066554</v>
      </c>
      <c r="X61" s="13">
        <v>306.84999999999985</v>
      </c>
      <c r="Y61" s="13">
        <v>361</v>
      </c>
      <c r="Z61" s="11">
        <f t="shared" si="3"/>
        <v>0.84999999999999964</v>
      </c>
      <c r="AA61" s="70">
        <v>207.91096831914601</v>
      </c>
      <c r="AB61" s="70">
        <v>179.50567473474601</v>
      </c>
      <c r="AC61" s="70">
        <v>205.543860520446</v>
      </c>
      <c r="AD61" s="70">
        <v>184</v>
      </c>
      <c r="AE61" s="70">
        <v>527</v>
      </c>
      <c r="AF61" s="70">
        <v>455</v>
      </c>
      <c r="AG61" s="70">
        <v>521</v>
      </c>
      <c r="AH61" s="70"/>
      <c r="AI61" s="13">
        <v>251160</v>
      </c>
      <c r="AJ61" s="13">
        <v>251160</v>
      </c>
      <c r="AK61" s="13">
        <v>251160</v>
      </c>
      <c r="AL61" s="13">
        <v>251160</v>
      </c>
      <c r="AU61">
        <v>4848</v>
      </c>
      <c r="AV61">
        <v>4848</v>
      </c>
      <c r="AW61">
        <v>5085</v>
      </c>
      <c r="AX61">
        <v>4632.0134807285085</v>
      </c>
      <c r="AY61">
        <v>5151</v>
      </c>
      <c r="AZ61">
        <v>5140</v>
      </c>
      <c r="BA61">
        <v>5397</v>
      </c>
      <c r="BB61">
        <v>4861.5173812282737</v>
      </c>
      <c r="BC61">
        <v>2727.1140999999998</v>
      </c>
      <c r="BD61">
        <v>1145</v>
      </c>
      <c r="BE61">
        <v>40490</v>
      </c>
    </row>
    <row r="62" spans="1:57" x14ac:dyDescent="0.25">
      <c r="A62" t="s">
        <v>167</v>
      </c>
      <c r="B62" t="s">
        <v>167</v>
      </c>
      <c r="C62" t="s">
        <v>168</v>
      </c>
      <c r="D62" t="s">
        <v>167</v>
      </c>
      <c r="E62" s="61"/>
      <c r="F62" s="13"/>
      <c r="G62" s="13"/>
      <c r="H62" s="10"/>
      <c r="I62" s="13">
        <v>104</v>
      </c>
      <c r="J62" s="13">
        <v>18371</v>
      </c>
      <c r="K62" s="10">
        <f t="shared" si="0"/>
        <v>566.10962930706012</v>
      </c>
      <c r="L62" s="13">
        <v>116</v>
      </c>
      <c r="M62" s="13">
        <v>18990.177</v>
      </c>
      <c r="N62" s="10">
        <f t="shared" si="1"/>
        <v>610.84212116611661</v>
      </c>
      <c r="O62" s="13">
        <v>18672.87899999999</v>
      </c>
      <c r="P62" s="13">
        <v>18990.176999999992</v>
      </c>
      <c r="Q62" s="13">
        <v>19306.701999999997</v>
      </c>
      <c r="R62" s="13"/>
      <c r="S62" s="13"/>
      <c r="T62" s="11"/>
      <c r="U62" s="13">
        <v>133</v>
      </c>
      <c r="V62" s="13">
        <v>166</v>
      </c>
      <c r="W62" s="11">
        <f t="shared" si="4"/>
        <v>0.8012048192771084</v>
      </c>
      <c r="X62" s="13">
        <v>133</v>
      </c>
      <c r="Y62" s="13">
        <v>166</v>
      </c>
      <c r="Z62" s="11">
        <f t="shared" si="3"/>
        <v>0.8012048192771084</v>
      </c>
      <c r="AA62" s="70">
        <v>312.628754671313</v>
      </c>
      <c r="AB62" s="70">
        <v>277.99910800002903</v>
      </c>
      <c r="AC62" s="70">
        <v>321.28616633913401</v>
      </c>
      <c r="AD62" s="70">
        <v>292</v>
      </c>
      <c r="AE62" s="70">
        <v>325</v>
      </c>
      <c r="AF62" s="70">
        <v>289</v>
      </c>
      <c r="AG62" s="70">
        <v>334</v>
      </c>
      <c r="AH62" s="70"/>
      <c r="AI62" s="13">
        <v>93242</v>
      </c>
      <c r="AJ62" s="13">
        <v>93242</v>
      </c>
      <c r="AK62" s="13">
        <v>93242</v>
      </c>
      <c r="AL62" s="13">
        <v>93242</v>
      </c>
      <c r="AU62">
        <v>2065</v>
      </c>
      <c r="AV62">
        <v>2190</v>
      </c>
      <c r="AW62">
        <v>2361</v>
      </c>
      <c r="AX62">
        <v>1950</v>
      </c>
      <c r="AY62">
        <v>2192</v>
      </c>
      <c r="AZ62">
        <v>2295</v>
      </c>
      <c r="BA62">
        <v>2509</v>
      </c>
      <c r="BB62">
        <v>2085</v>
      </c>
      <c r="BC62">
        <v>1635.3014000000001</v>
      </c>
      <c r="BD62">
        <v>295</v>
      </c>
      <c r="BE62">
        <v>18336</v>
      </c>
    </row>
    <row r="63" spans="1:57" x14ac:dyDescent="0.25">
      <c r="A63" t="s">
        <v>169</v>
      </c>
      <c r="B63" t="s">
        <v>169</v>
      </c>
      <c r="C63" t="s">
        <v>170</v>
      </c>
      <c r="D63" t="s">
        <v>169</v>
      </c>
      <c r="E63" s="61"/>
      <c r="F63" s="13"/>
      <c r="G63" s="13"/>
      <c r="H63" s="10"/>
      <c r="I63" s="13">
        <v>282</v>
      </c>
      <c r="J63" s="13">
        <v>46518</v>
      </c>
      <c r="K63" s="10">
        <f t="shared" si="0"/>
        <v>606.21694827808585</v>
      </c>
      <c r="L63" s="13">
        <v>282</v>
      </c>
      <c r="M63" s="13">
        <v>47560.478999999999</v>
      </c>
      <c r="N63" s="10">
        <f t="shared" si="1"/>
        <v>592.92926801683393</v>
      </c>
      <c r="O63" s="13">
        <v>47165.577999999994</v>
      </c>
      <c r="P63" s="13">
        <v>47560.478999999985</v>
      </c>
      <c r="Q63" s="13">
        <v>48174.574999999975</v>
      </c>
      <c r="R63" s="13"/>
      <c r="S63" s="13"/>
      <c r="T63" s="11"/>
      <c r="U63" s="13">
        <v>315</v>
      </c>
      <c r="V63" s="13">
        <v>347</v>
      </c>
      <c r="W63" s="11">
        <f t="shared" si="4"/>
        <v>0.90778097982708938</v>
      </c>
      <c r="X63" s="13">
        <v>315</v>
      </c>
      <c r="Y63" s="13">
        <v>350</v>
      </c>
      <c r="Z63" s="11">
        <f t="shared" si="3"/>
        <v>0.9</v>
      </c>
      <c r="AA63" s="70">
        <v>218.723580666186</v>
      </c>
      <c r="AB63" s="70">
        <v>192.46236127698899</v>
      </c>
      <c r="AC63" s="70">
        <v>180.23110841078801</v>
      </c>
      <c r="AD63" s="70">
        <v>152</v>
      </c>
      <c r="AE63" s="70">
        <v>608</v>
      </c>
      <c r="AF63" s="70">
        <v>535</v>
      </c>
      <c r="AG63" s="70">
        <v>501</v>
      </c>
      <c r="AH63" s="70"/>
      <c r="AI63" s="13">
        <v>259552</v>
      </c>
      <c r="AJ63" s="13">
        <v>259552</v>
      </c>
      <c r="AK63" s="13">
        <v>259552</v>
      </c>
      <c r="AL63" s="13">
        <v>259552</v>
      </c>
      <c r="AU63">
        <v>4359</v>
      </c>
      <c r="AV63">
        <v>4394</v>
      </c>
      <c r="AW63">
        <v>4646</v>
      </c>
      <c r="AX63">
        <v>2820</v>
      </c>
      <c r="AY63">
        <v>4800</v>
      </c>
      <c r="AZ63">
        <v>4844</v>
      </c>
      <c r="BA63">
        <v>5066</v>
      </c>
      <c r="BB63">
        <v>3196</v>
      </c>
      <c r="BC63">
        <v>1935.3613</v>
      </c>
      <c r="BD63">
        <v>965</v>
      </c>
      <c r="BE63">
        <v>46192</v>
      </c>
    </row>
    <row r="64" spans="1:57" x14ac:dyDescent="0.25">
      <c r="A64" t="s">
        <v>171</v>
      </c>
      <c r="B64" t="s">
        <v>171</v>
      </c>
      <c r="C64" t="s">
        <v>172</v>
      </c>
      <c r="D64" t="s">
        <v>171</v>
      </c>
      <c r="E64" s="61"/>
      <c r="F64" s="13"/>
      <c r="G64" s="13"/>
      <c r="H64" s="10"/>
      <c r="I64" s="13">
        <v>226</v>
      </c>
      <c r="J64" s="13">
        <v>48458</v>
      </c>
      <c r="K64" s="10">
        <f t="shared" si="0"/>
        <v>466.38325973007557</v>
      </c>
      <c r="L64" s="13">
        <v>249</v>
      </c>
      <c r="M64" s="13">
        <v>50481.447</v>
      </c>
      <c r="N64" s="10">
        <f t="shared" si="1"/>
        <v>493.25052033472809</v>
      </c>
      <c r="O64" s="13">
        <v>49540.564999999981</v>
      </c>
      <c r="P64" s="13">
        <v>50481.446999999986</v>
      </c>
      <c r="Q64" s="13">
        <v>51623.692999999963</v>
      </c>
      <c r="R64" s="13"/>
      <c r="S64" s="13"/>
      <c r="T64" s="11"/>
      <c r="U64" s="13">
        <v>42</v>
      </c>
      <c r="V64" s="13">
        <v>64</v>
      </c>
      <c r="W64" s="11">
        <f t="shared" si="4"/>
        <v>0.65625</v>
      </c>
      <c r="X64" s="13">
        <v>320</v>
      </c>
      <c r="Y64" s="13">
        <v>400</v>
      </c>
      <c r="Z64" s="11">
        <f t="shared" si="3"/>
        <v>0.8</v>
      </c>
      <c r="AA64" s="70">
        <v>155.20106682670101</v>
      </c>
      <c r="AB64" s="70">
        <v>147.77330796093901</v>
      </c>
      <c r="AC64" s="70">
        <v>167.32004181820599</v>
      </c>
      <c r="AD64" s="70">
        <v>121</v>
      </c>
      <c r="AE64" s="70">
        <v>397</v>
      </c>
      <c r="AF64" s="70">
        <v>378</v>
      </c>
      <c r="AG64" s="70">
        <v>428</v>
      </c>
      <c r="AH64" s="70"/>
      <c r="AI64" s="13">
        <v>193615</v>
      </c>
      <c r="AJ64" s="13">
        <v>193615</v>
      </c>
      <c r="AK64" s="13">
        <v>193615</v>
      </c>
      <c r="AL64" s="13">
        <v>193615</v>
      </c>
      <c r="AU64">
        <v>3280</v>
      </c>
      <c r="AV64">
        <v>3387</v>
      </c>
      <c r="AW64">
        <v>3378</v>
      </c>
      <c r="AX64">
        <v>3193</v>
      </c>
      <c r="AY64">
        <v>3612</v>
      </c>
      <c r="AZ64">
        <v>3682</v>
      </c>
      <c r="BA64">
        <v>3719</v>
      </c>
      <c r="BB64">
        <v>3504</v>
      </c>
      <c r="BC64">
        <v>1552.4233999999999</v>
      </c>
      <c r="BD64">
        <v>785</v>
      </c>
      <c r="BE64">
        <v>48880</v>
      </c>
    </row>
    <row r="65" spans="1:57" x14ac:dyDescent="0.25">
      <c r="A65" t="s">
        <v>173</v>
      </c>
      <c r="B65" t="s">
        <v>173</v>
      </c>
      <c r="C65" t="s">
        <v>174</v>
      </c>
      <c r="D65" t="s">
        <v>173</v>
      </c>
      <c r="E65" s="61"/>
      <c r="F65" s="13"/>
      <c r="G65" s="13"/>
      <c r="H65" s="10"/>
      <c r="I65" s="13">
        <v>990</v>
      </c>
      <c r="J65" s="13">
        <v>205909</v>
      </c>
      <c r="K65" s="10">
        <f t="shared" si="0"/>
        <v>480.79491425824028</v>
      </c>
      <c r="L65" s="13">
        <v>1022</v>
      </c>
      <c r="M65" s="13">
        <v>212484.57800000001</v>
      </c>
      <c r="N65" s="10">
        <f t="shared" si="1"/>
        <v>480.97608288541301</v>
      </c>
      <c r="O65" s="13">
        <v>209404.17799999964</v>
      </c>
      <c r="P65" s="13">
        <v>212484.57799999969</v>
      </c>
      <c r="Q65" s="13">
        <v>215847.73299999966</v>
      </c>
      <c r="R65" s="13"/>
      <c r="S65" s="13"/>
      <c r="T65" s="11"/>
      <c r="U65" s="13">
        <v>613</v>
      </c>
      <c r="V65" s="13">
        <v>697</v>
      </c>
      <c r="W65" s="11">
        <f t="shared" si="4"/>
        <v>0.87948350071736014</v>
      </c>
      <c r="X65" s="13">
        <v>649</v>
      </c>
      <c r="Y65" s="13">
        <v>755</v>
      </c>
      <c r="Z65" s="11">
        <f t="shared" si="3"/>
        <v>0.85960264900662253</v>
      </c>
      <c r="AA65" s="70">
        <v>142.867104612069</v>
      </c>
      <c r="AB65" s="70">
        <v>126.20853050405501</v>
      </c>
      <c r="AC65" s="70">
        <v>142.549798438583</v>
      </c>
      <c r="AD65" s="70">
        <v>129</v>
      </c>
      <c r="AE65" s="70">
        <v>1801</v>
      </c>
      <c r="AF65" s="70">
        <v>1591</v>
      </c>
      <c r="AG65" s="70">
        <v>1797</v>
      </c>
      <c r="AH65" s="70"/>
      <c r="AI65" s="13">
        <v>1189519</v>
      </c>
      <c r="AJ65" s="13">
        <v>1189519</v>
      </c>
      <c r="AK65" s="13">
        <v>1189519</v>
      </c>
      <c r="AL65" s="13">
        <v>1189519</v>
      </c>
      <c r="AU65">
        <v>20293</v>
      </c>
      <c r="AV65">
        <v>21406</v>
      </c>
      <c r="AW65">
        <v>21131</v>
      </c>
      <c r="AX65">
        <v>19660</v>
      </c>
      <c r="AY65">
        <v>21807</v>
      </c>
      <c r="AZ65">
        <v>22882</v>
      </c>
      <c r="BA65">
        <v>22618</v>
      </c>
      <c r="BB65">
        <v>21242</v>
      </c>
      <c r="BC65">
        <v>2205.5398</v>
      </c>
      <c r="BD65">
        <v>4865</v>
      </c>
      <c r="BE65">
        <v>205571</v>
      </c>
    </row>
    <row r="66" spans="1:57" x14ac:dyDescent="0.25">
      <c r="A66" t="s">
        <v>175</v>
      </c>
      <c r="B66" t="s">
        <v>175</v>
      </c>
      <c r="C66" t="s">
        <v>176</v>
      </c>
      <c r="D66" t="s">
        <v>175</v>
      </c>
      <c r="E66" s="61"/>
      <c r="F66" s="13"/>
      <c r="G66" s="13"/>
      <c r="H66" s="10"/>
      <c r="I66" s="13">
        <v>296</v>
      </c>
      <c r="J66" s="13">
        <v>42033</v>
      </c>
      <c r="K66" s="10">
        <f t="shared" si="0"/>
        <v>704.20859800632843</v>
      </c>
      <c r="L66" s="13">
        <v>340</v>
      </c>
      <c r="M66" s="13">
        <v>43799.804999999898</v>
      </c>
      <c r="N66" s="10">
        <f t="shared" si="1"/>
        <v>776.25916371089045</v>
      </c>
      <c r="O66" s="13">
        <v>42975.948999999993</v>
      </c>
      <c r="P66" s="13">
        <v>43799.804999999949</v>
      </c>
      <c r="Q66" s="13">
        <v>44712.917999999969</v>
      </c>
      <c r="R66" s="13"/>
      <c r="S66" s="13"/>
      <c r="T66" s="11"/>
      <c r="U66" s="13">
        <v>104</v>
      </c>
      <c r="V66" s="13">
        <v>115</v>
      </c>
      <c r="W66" s="11">
        <f t="shared" si="4"/>
        <v>0.90434782608695652</v>
      </c>
      <c r="X66" s="13">
        <v>95</v>
      </c>
      <c r="Y66" s="13">
        <v>105</v>
      </c>
      <c r="Z66" s="11">
        <f t="shared" si="3"/>
        <v>0.90476190476190477</v>
      </c>
      <c r="AA66" s="70">
        <v>231.07167272161001</v>
      </c>
      <c r="AB66" s="70">
        <v>185.074646960412</v>
      </c>
      <c r="AC66" s="70">
        <v>229.26076619557901</v>
      </c>
      <c r="AD66" s="70">
        <v>200</v>
      </c>
      <c r="AE66" s="70">
        <v>638</v>
      </c>
      <c r="AF66" s="70">
        <v>511</v>
      </c>
      <c r="AG66" s="70">
        <v>633</v>
      </c>
      <c r="AH66" s="70"/>
      <c r="AI66" s="13">
        <v>306870</v>
      </c>
      <c r="AJ66" s="13">
        <v>306870</v>
      </c>
      <c r="AK66" s="13">
        <v>306870</v>
      </c>
      <c r="AL66" s="13">
        <v>306870</v>
      </c>
      <c r="AU66">
        <v>5237</v>
      </c>
      <c r="AV66">
        <v>5333</v>
      </c>
      <c r="AW66">
        <v>5232</v>
      </c>
      <c r="AX66">
        <v>4599</v>
      </c>
      <c r="AY66">
        <v>5644</v>
      </c>
      <c r="AZ66">
        <v>5815</v>
      </c>
      <c r="BA66">
        <v>5669</v>
      </c>
      <c r="BB66">
        <v>4966</v>
      </c>
      <c r="BC66">
        <v>1869.0763999999999</v>
      </c>
      <c r="BD66">
        <v>800</v>
      </c>
      <c r="BE66">
        <v>41314</v>
      </c>
    </row>
    <row r="67" spans="1:57" x14ac:dyDescent="0.25">
      <c r="A67" t="s">
        <v>177</v>
      </c>
      <c r="B67" t="s">
        <v>177</v>
      </c>
      <c r="C67" t="s">
        <v>178</v>
      </c>
      <c r="D67" t="s">
        <v>177</v>
      </c>
      <c r="E67" s="61"/>
      <c r="F67" s="13"/>
      <c r="G67" s="13"/>
      <c r="H67" s="10"/>
      <c r="I67" s="13">
        <v>106</v>
      </c>
      <c r="J67" s="13">
        <v>34119</v>
      </c>
      <c r="K67" s="10">
        <f t="shared" si="0"/>
        <v>310.677335209121</v>
      </c>
      <c r="L67" s="13">
        <v>150</v>
      </c>
      <c r="M67" s="13">
        <v>35861.252</v>
      </c>
      <c r="N67" s="10">
        <f t="shared" si="1"/>
        <v>418.27875948112467</v>
      </c>
      <c r="O67" s="13">
        <v>34997.337999999974</v>
      </c>
      <c r="P67" s="13">
        <v>35861.251999999971</v>
      </c>
      <c r="Q67" s="13">
        <v>36726.560999999965</v>
      </c>
      <c r="R67" s="13"/>
      <c r="S67" s="13"/>
      <c r="T67" s="11"/>
      <c r="U67" s="13">
        <v>208</v>
      </c>
      <c r="V67" s="13">
        <v>248</v>
      </c>
      <c r="W67" s="11">
        <f t="shared" si="4"/>
        <v>0.83870967741935487</v>
      </c>
      <c r="X67" s="13">
        <v>1030</v>
      </c>
      <c r="Y67" s="13">
        <v>1200</v>
      </c>
      <c r="Z67" s="11">
        <f t="shared" si="3"/>
        <v>0.85833333333333328</v>
      </c>
      <c r="AA67" s="70">
        <v>109.18689542711201</v>
      </c>
      <c r="AB67" s="70">
        <v>110.441917213631</v>
      </c>
      <c r="AC67" s="70">
        <v>119.22706971926</v>
      </c>
      <c r="AD67" s="70">
        <v>93</v>
      </c>
      <c r="AE67" s="70">
        <v>261</v>
      </c>
      <c r="AF67" s="70">
        <v>264</v>
      </c>
      <c r="AG67" s="70">
        <v>285</v>
      </c>
      <c r="AH67" s="70"/>
      <c r="AI67" s="13">
        <v>271523</v>
      </c>
      <c r="AJ67" s="13">
        <v>271523</v>
      </c>
      <c r="AK67" s="13">
        <v>271523</v>
      </c>
      <c r="AL67" s="13">
        <v>271523</v>
      </c>
      <c r="AU67">
        <v>4708</v>
      </c>
      <c r="AV67">
        <v>4871</v>
      </c>
      <c r="AW67">
        <v>4956</v>
      </c>
      <c r="AX67">
        <v>4406</v>
      </c>
      <c r="AY67">
        <v>5026</v>
      </c>
      <c r="AZ67">
        <v>5198</v>
      </c>
      <c r="BA67">
        <v>5283</v>
      </c>
      <c r="BB67">
        <v>4689</v>
      </c>
      <c r="BC67">
        <v>2926.2628</v>
      </c>
      <c r="BD67">
        <v>950</v>
      </c>
      <c r="BE67">
        <v>34252</v>
      </c>
    </row>
    <row r="68" spans="1:57" x14ac:dyDescent="0.25">
      <c r="A68" t="s">
        <v>179</v>
      </c>
      <c r="B68" t="s">
        <v>179</v>
      </c>
      <c r="C68" t="s">
        <v>180</v>
      </c>
      <c r="D68" t="s">
        <v>179</v>
      </c>
      <c r="E68" s="61"/>
      <c r="F68" s="13"/>
      <c r="G68" s="13"/>
      <c r="H68" s="10"/>
      <c r="I68" s="13">
        <v>316</v>
      </c>
      <c r="J68" s="13">
        <v>40858</v>
      </c>
      <c r="K68" s="10">
        <f t="shared" si="0"/>
        <v>773.41034803465664</v>
      </c>
      <c r="L68" s="13">
        <v>276</v>
      </c>
      <c r="M68" s="13">
        <v>42862.472999999998</v>
      </c>
      <c r="N68" s="10">
        <f t="shared" si="1"/>
        <v>643.91991568008689</v>
      </c>
      <c r="O68" s="13">
        <v>41992.343000000001</v>
      </c>
      <c r="P68" s="13">
        <v>42862.472999999984</v>
      </c>
      <c r="Q68" s="13">
        <v>43788.204999999994</v>
      </c>
      <c r="R68" s="13"/>
      <c r="S68" s="13"/>
      <c r="T68" s="11"/>
      <c r="U68" s="13">
        <v>114</v>
      </c>
      <c r="V68" s="13">
        <v>151</v>
      </c>
      <c r="W68" s="11">
        <f t="shared" si="4"/>
        <v>0.75496688741721851</v>
      </c>
      <c r="X68" s="13">
        <v>112</v>
      </c>
      <c r="Y68" s="13">
        <v>144</v>
      </c>
      <c r="Z68" s="11">
        <f t="shared" si="3"/>
        <v>0.77777777777777779</v>
      </c>
      <c r="AA68" s="70">
        <v>165.13424388817401</v>
      </c>
      <c r="AB68" s="70">
        <v>138.01542377750599</v>
      </c>
      <c r="AC68" s="70">
        <v>155.44895099150699</v>
      </c>
      <c r="AD68" s="70">
        <v>148</v>
      </c>
      <c r="AE68" s="70">
        <v>341</v>
      </c>
      <c r="AF68" s="70">
        <v>285</v>
      </c>
      <c r="AG68" s="70">
        <v>321</v>
      </c>
      <c r="AH68" s="70"/>
      <c r="AI68" s="13">
        <v>142296</v>
      </c>
      <c r="AJ68" s="13">
        <v>142296</v>
      </c>
      <c r="AK68" s="13">
        <v>142296</v>
      </c>
      <c r="AL68" s="13">
        <v>142296</v>
      </c>
      <c r="AU68">
        <v>3244</v>
      </c>
      <c r="AV68">
        <v>3196</v>
      </c>
      <c r="AW68">
        <v>3021</v>
      </c>
      <c r="AX68">
        <v>3258</v>
      </c>
      <c r="AY68">
        <v>3863</v>
      </c>
      <c r="AZ68">
        <v>3825</v>
      </c>
      <c r="BA68">
        <v>3690</v>
      </c>
      <c r="BB68">
        <v>3878</v>
      </c>
      <c r="BC68">
        <v>1486.9167</v>
      </c>
      <c r="BD68">
        <v>620</v>
      </c>
      <c r="BE68">
        <v>41300</v>
      </c>
    </row>
    <row r="69" spans="1:57" x14ac:dyDescent="0.25">
      <c r="A69" t="s">
        <v>181</v>
      </c>
      <c r="B69" t="s">
        <v>181</v>
      </c>
      <c r="C69" t="s">
        <v>182</v>
      </c>
      <c r="D69" t="s">
        <v>181</v>
      </c>
      <c r="E69" s="61"/>
      <c r="F69" s="13"/>
      <c r="G69" s="13"/>
      <c r="H69" s="10"/>
      <c r="I69" s="13">
        <v>80</v>
      </c>
      <c r="J69" s="13">
        <v>21844</v>
      </c>
      <c r="K69" s="10">
        <f t="shared" si="0"/>
        <v>366.2332906061161</v>
      </c>
      <c r="L69" s="13">
        <v>80</v>
      </c>
      <c r="M69" s="13">
        <v>22805.861000000001</v>
      </c>
      <c r="N69" s="10">
        <f t="shared" si="1"/>
        <v>350.78701917897331</v>
      </c>
      <c r="O69" s="13">
        <v>22344.276999999984</v>
      </c>
      <c r="P69" s="13">
        <v>22805.860999999994</v>
      </c>
      <c r="Q69" s="13">
        <v>23250.697999999989</v>
      </c>
      <c r="R69" s="13"/>
      <c r="S69" s="13"/>
      <c r="T69" s="11"/>
      <c r="U69" s="13">
        <v>41</v>
      </c>
      <c r="V69" s="13">
        <v>52</v>
      </c>
      <c r="W69" s="11">
        <f t="shared" si="4"/>
        <v>0.78846153846153844</v>
      </c>
      <c r="X69" s="13">
        <v>236</v>
      </c>
      <c r="Y69" s="13">
        <v>300</v>
      </c>
      <c r="Z69" s="11">
        <f t="shared" si="3"/>
        <v>0.78666666666666663</v>
      </c>
      <c r="AA69" s="70">
        <v>186.39352342746301</v>
      </c>
      <c r="AB69" s="70">
        <v>153.726617259763</v>
      </c>
      <c r="AC69" s="70">
        <v>167.81822384190801</v>
      </c>
      <c r="AD69" s="70">
        <v>113</v>
      </c>
      <c r="AE69" s="70">
        <v>291</v>
      </c>
      <c r="AF69" s="70">
        <v>240</v>
      </c>
      <c r="AG69" s="70">
        <v>262</v>
      </c>
      <c r="AH69" s="70"/>
      <c r="AI69" s="13">
        <v>242467</v>
      </c>
      <c r="AJ69" s="13">
        <v>242467</v>
      </c>
      <c r="AK69" s="13">
        <v>242467</v>
      </c>
      <c r="AL69" s="13">
        <v>242467</v>
      </c>
      <c r="AU69">
        <v>3191</v>
      </c>
      <c r="AV69">
        <v>3195</v>
      </c>
      <c r="AW69">
        <v>3189</v>
      </c>
      <c r="AX69">
        <v>3596</v>
      </c>
      <c r="AY69">
        <v>3461</v>
      </c>
      <c r="AZ69">
        <v>3473</v>
      </c>
      <c r="BA69">
        <v>3445</v>
      </c>
      <c r="BB69">
        <v>3908</v>
      </c>
      <c r="BC69">
        <v>2619.5016999999998</v>
      </c>
      <c r="BD69">
        <v>500</v>
      </c>
      <c r="BE69">
        <v>20448</v>
      </c>
    </row>
    <row r="70" spans="1:57" x14ac:dyDescent="0.25">
      <c r="A70" t="s">
        <v>183</v>
      </c>
      <c r="B70" t="s">
        <v>183</v>
      </c>
      <c r="C70" t="s">
        <v>184</v>
      </c>
      <c r="D70" t="s">
        <v>183</v>
      </c>
      <c r="E70" s="61"/>
      <c r="F70" s="13"/>
      <c r="G70" s="13"/>
      <c r="H70" s="10"/>
      <c r="I70" s="13">
        <v>56</v>
      </c>
      <c r="J70" s="13">
        <v>25596</v>
      </c>
      <c r="K70" s="10">
        <f t="shared" si="0"/>
        <v>218.78418502891077</v>
      </c>
      <c r="L70" s="13">
        <v>85</v>
      </c>
      <c r="M70" s="13">
        <v>26712.844999999899</v>
      </c>
      <c r="N70" s="10">
        <f t="shared" si="1"/>
        <v>318.19897880589031</v>
      </c>
      <c r="O70" s="13">
        <v>26139.336999999945</v>
      </c>
      <c r="P70" s="13">
        <v>26712.844999999947</v>
      </c>
      <c r="Q70" s="13">
        <v>27384.366000000002</v>
      </c>
      <c r="R70" s="13"/>
      <c r="S70" s="13"/>
      <c r="T70" s="11"/>
      <c r="U70" s="13">
        <v>82</v>
      </c>
      <c r="V70" s="13">
        <v>92</v>
      </c>
      <c r="W70" s="11">
        <f t="shared" si="4"/>
        <v>0.89130434782608692</v>
      </c>
      <c r="X70" s="13">
        <v>100</v>
      </c>
      <c r="Y70" s="13">
        <v>112</v>
      </c>
      <c r="Z70" s="11">
        <f t="shared" si="3"/>
        <v>0.8928571428571429</v>
      </c>
      <c r="AA70" s="70">
        <v>37.253005003713902</v>
      </c>
      <c r="AB70" s="70">
        <v>39.488185303936802</v>
      </c>
      <c r="AC70" s="70">
        <v>47.683846404753901</v>
      </c>
      <c r="AD70" s="70">
        <v>30</v>
      </c>
      <c r="AE70" s="70">
        <v>50</v>
      </c>
      <c r="AF70" s="70">
        <v>53</v>
      </c>
      <c r="AG70" s="70">
        <v>64</v>
      </c>
      <c r="AH70" s="70"/>
      <c r="AI70" s="13">
        <v>156129</v>
      </c>
      <c r="AJ70" s="13">
        <v>156129</v>
      </c>
      <c r="AK70" s="13">
        <v>156129</v>
      </c>
      <c r="AL70" s="13">
        <v>156129</v>
      </c>
      <c r="AU70">
        <v>2249</v>
      </c>
      <c r="AV70">
        <v>2303</v>
      </c>
      <c r="AW70">
        <v>2494</v>
      </c>
      <c r="AX70">
        <v>2216</v>
      </c>
      <c r="AY70">
        <v>2398</v>
      </c>
      <c r="AZ70">
        <v>2451</v>
      </c>
      <c r="BA70">
        <v>2651</v>
      </c>
      <c r="BB70">
        <v>2347</v>
      </c>
      <c r="BC70">
        <v>2170.0821000000001</v>
      </c>
      <c r="BD70">
        <v>445</v>
      </c>
      <c r="BE70">
        <v>20797</v>
      </c>
    </row>
    <row r="71" spans="1:57" x14ac:dyDescent="0.25">
      <c r="A71" t="s">
        <v>185</v>
      </c>
      <c r="B71" t="s">
        <v>185</v>
      </c>
      <c r="C71" t="s">
        <v>186</v>
      </c>
      <c r="D71" t="s">
        <v>185</v>
      </c>
      <c r="E71" s="61"/>
      <c r="F71" s="13"/>
      <c r="G71" s="13"/>
      <c r="H71" s="10"/>
      <c r="I71" s="13">
        <v>1713</v>
      </c>
      <c r="J71" s="13">
        <v>322775</v>
      </c>
      <c r="K71" s="10">
        <f t="shared" si="0"/>
        <v>530.71024707613662</v>
      </c>
      <c r="L71" s="13">
        <v>1680</v>
      </c>
      <c r="M71" s="13">
        <v>334708.31599999999</v>
      </c>
      <c r="N71" s="10">
        <f t="shared" si="1"/>
        <v>501.92956663795593</v>
      </c>
      <c r="O71" s="13">
        <v>329329.13599999959</v>
      </c>
      <c r="P71" s="13">
        <v>334708.3159999997</v>
      </c>
      <c r="Q71" s="13">
        <v>340503.96099999966</v>
      </c>
      <c r="R71" s="13"/>
      <c r="S71" s="13"/>
      <c r="T71" s="11"/>
      <c r="U71" s="13">
        <v>840</v>
      </c>
      <c r="V71" s="13">
        <v>994</v>
      </c>
      <c r="W71" s="11">
        <f t="shared" si="4"/>
        <v>0.84507042253521125</v>
      </c>
      <c r="X71" s="13">
        <v>781</v>
      </c>
      <c r="Y71" s="13">
        <v>913</v>
      </c>
      <c r="Z71" s="11">
        <f t="shared" si="3"/>
        <v>0.85542168674698793</v>
      </c>
      <c r="AA71" s="70">
        <v>181.75690476661001</v>
      </c>
      <c r="AB71" s="70">
        <v>163.322583514169</v>
      </c>
      <c r="AC71" s="70">
        <v>175.373677109049</v>
      </c>
      <c r="AD71" s="70">
        <v>140</v>
      </c>
      <c r="AE71" s="70">
        <v>3303</v>
      </c>
      <c r="AF71" s="70">
        <v>2968</v>
      </c>
      <c r="AG71" s="70">
        <v>3187</v>
      </c>
      <c r="AH71" s="70"/>
      <c r="AI71" s="13">
        <v>1581555</v>
      </c>
      <c r="AJ71" s="13">
        <v>1581555</v>
      </c>
      <c r="AK71" s="13">
        <v>1581555</v>
      </c>
      <c r="AL71" s="13">
        <v>1581555</v>
      </c>
      <c r="AU71">
        <v>27843</v>
      </c>
      <c r="AV71">
        <v>27706</v>
      </c>
      <c r="AW71">
        <v>26584</v>
      </c>
      <c r="AX71">
        <v>28716</v>
      </c>
      <c r="AY71">
        <v>30344</v>
      </c>
      <c r="AZ71">
        <v>30006</v>
      </c>
      <c r="BA71">
        <v>28964</v>
      </c>
      <c r="BB71">
        <v>31036</v>
      </c>
      <c r="BC71">
        <v>2259.0743000000002</v>
      </c>
      <c r="BD71">
        <v>7405</v>
      </c>
      <c r="BE71">
        <v>321314</v>
      </c>
    </row>
    <row r="72" spans="1:57" x14ac:dyDescent="0.25">
      <c r="A72" t="s">
        <v>187</v>
      </c>
      <c r="B72" t="s">
        <v>187</v>
      </c>
      <c r="C72" t="s">
        <v>188</v>
      </c>
      <c r="D72" t="s">
        <v>187</v>
      </c>
      <c r="E72" s="61"/>
      <c r="F72" s="13"/>
      <c r="G72" s="13"/>
      <c r="H72" s="10"/>
      <c r="I72" s="13">
        <v>397</v>
      </c>
      <c r="J72" s="13">
        <v>39437</v>
      </c>
      <c r="K72" s="10">
        <f t="shared" si="0"/>
        <v>1006.6688642645231</v>
      </c>
      <c r="L72" s="13">
        <v>390</v>
      </c>
      <c r="M72" s="13">
        <v>40441.279999999999</v>
      </c>
      <c r="N72" s="10">
        <f t="shared" si="1"/>
        <v>964.36116759904735</v>
      </c>
      <c r="O72" s="13">
        <v>39938.479999999981</v>
      </c>
      <c r="P72" s="13">
        <v>40441.279999999992</v>
      </c>
      <c r="Q72" s="13">
        <v>41009.510999999999</v>
      </c>
      <c r="R72" s="13"/>
      <c r="S72" s="13"/>
      <c r="T72" s="11"/>
      <c r="U72" s="13">
        <v>48</v>
      </c>
      <c r="V72" s="13">
        <v>53</v>
      </c>
      <c r="W72" s="11">
        <f t="shared" si="4"/>
        <v>0.90566037735849059</v>
      </c>
      <c r="X72" s="13">
        <v>77</v>
      </c>
      <c r="Y72" s="13">
        <v>85</v>
      </c>
      <c r="Z72" s="11">
        <f t="shared" si="3"/>
        <v>0.90588235294117647</v>
      </c>
      <c r="AA72" s="70">
        <v>246.399711625892</v>
      </c>
      <c r="AB72" s="70">
        <v>246.00610186291101</v>
      </c>
      <c r="AC72" s="70">
        <v>228.68727229176301</v>
      </c>
      <c r="AD72" s="70">
        <v>396</v>
      </c>
      <c r="AE72" s="70">
        <v>626</v>
      </c>
      <c r="AF72" s="70">
        <v>625</v>
      </c>
      <c r="AG72" s="70">
        <v>581</v>
      </c>
      <c r="AH72" s="70"/>
      <c r="AI72" s="13">
        <v>259126</v>
      </c>
      <c r="AJ72" s="13">
        <v>259126</v>
      </c>
      <c r="AK72" s="13">
        <v>259126</v>
      </c>
      <c r="AL72" s="13">
        <v>259126</v>
      </c>
      <c r="AU72">
        <v>5332</v>
      </c>
      <c r="AV72">
        <v>5230</v>
      </c>
      <c r="AW72">
        <v>5418</v>
      </c>
      <c r="AX72">
        <v>4644</v>
      </c>
      <c r="AY72">
        <v>5495</v>
      </c>
      <c r="AZ72">
        <v>5355</v>
      </c>
      <c r="BA72">
        <v>5548</v>
      </c>
      <c r="BB72">
        <v>4709</v>
      </c>
      <c r="BC72">
        <v>1951.0098</v>
      </c>
      <c r="BD72">
        <v>770</v>
      </c>
      <c r="BE72">
        <v>41116</v>
      </c>
    </row>
    <row r="73" spans="1:57" x14ac:dyDescent="0.25">
      <c r="A73" t="s">
        <v>189</v>
      </c>
      <c r="B73" t="s">
        <v>189</v>
      </c>
      <c r="C73" t="s">
        <v>190</v>
      </c>
      <c r="D73" t="s">
        <v>189</v>
      </c>
      <c r="E73" s="61"/>
      <c r="F73" s="13"/>
      <c r="G73" s="13"/>
      <c r="H73" s="10"/>
      <c r="I73" s="13">
        <v>85</v>
      </c>
      <c r="J73" s="13">
        <v>25082</v>
      </c>
      <c r="K73" s="10">
        <f t="shared" si="0"/>
        <v>338.88844589745639</v>
      </c>
      <c r="L73" s="13">
        <v>92</v>
      </c>
      <c r="M73" s="13">
        <v>26022.721000000001</v>
      </c>
      <c r="N73" s="10">
        <f t="shared" si="1"/>
        <v>353.53720312337822</v>
      </c>
      <c r="O73" s="13">
        <v>25509.055999999986</v>
      </c>
      <c r="P73" s="13">
        <v>26022.720999999976</v>
      </c>
      <c r="Q73" s="13">
        <v>26485.881999999994</v>
      </c>
      <c r="R73" s="13"/>
      <c r="S73" s="13"/>
      <c r="T73" s="11"/>
      <c r="U73" s="13">
        <v>64</v>
      </c>
      <c r="V73" s="13">
        <v>73</v>
      </c>
      <c r="W73" s="11">
        <f t="shared" si="4"/>
        <v>0.87671232876712324</v>
      </c>
      <c r="X73" s="13">
        <v>67</v>
      </c>
      <c r="Y73" s="13">
        <v>75</v>
      </c>
      <c r="Z73" s="11">
        <f t="shared" si="3"/>
        <v>0.89333333333333331</v>
      </c>
      <c r="AA73" s="70">
        <v>205.11190354725301</v>
      </c>
      <c r="AB73" s="70">
        <v>145.604129061321</v>
      </c>
      <c r="AC73" s="70">
        <v>188.65230634901599</v>
      </c>
      <c r="AD73" s="70">
        <v>163</v>
      </c>
      <c r="AE73" s="70">
        <v>324</v>
      </c>
      <c r="AF73" s="70">
        <v>230</v>
      </c>
      <c r="AG73" s="70">
        <v>298</v>
      </c>
      <c r="AH73" s="70"/>
      <c r="AI73" s="13">
        <v>177507</v>
      </c>
      <c r="AJ73" s="13">
        <v>177507</v>
      </c>
      <c r="AK73" s="13">
        <v>177507</v>
      </c>
      <c r="AL73" s="13">
        <v>177507</v>
      </c>
      <c r="AU73">
        <v>2732</v>
      </c>
      <c r="AV73">
        <v>2394</v>
      </c>
      <c r="AW73">
        <v>2504</v>
      </c>
      <c r="AX73">
        <v>2766</v>
      </c>
      <c r="AY73">
        <v>3007</v>
      </c>
      <c r="AZ73">
        <v>2643</v>
      </c>
      <c r="BA73">
        <v>2781</v>
      </c>
      <c r="BB73">
        <v>3006</v>
      </c>
      <c r="BC73">
        <v>2322.2705999999998</v>
      </c>
      <c r="BD73">
        <v>580</v>
      </c>
      <c r="BE73">
        <v>24507</v>
      </c>
    </row>
    <row r="74" spans="1:57" x14ac:dyDescent="0.25">
      <c r="A74" t="s">
        <v>191</v>
      </c>
      <c r="B74" t="s">
        <v>191</v>
      </c>
      <c r="C74" t="s">
        <v>192</v>
      </c>
      <c r="D74" t="s">
        <v>191</v>
      </c>
      <c r="E74" s="61"/>
      <c r="F74" s="13"/>
      <c r="G74" s="13"/>
      <c r="H74" s="10"/>
      <c r="I74" s="13">
        <v>376</v>
      </c>
      <c r="J74" s="13">
        <v>78994</v>
      </c>
      <c r="K74" s="10">
        <f t="shared" ref="K74:K137" si="5">(I74/J74)*100000</f>
        <v>475.98551788743447</v>
      </c>
      <c r="L74" s="13">
        <v>390</v>
      </c>
      <c r="M74" s="13">
        <v>81319.842000000004</v>
      </c>
      <c r="N74" s="10">
        <f t="shared" ref="N74:N137" si="6">(L74/M74)*100000</f>
        <v>479.58774932199202</v>
      </c>
      <c r="O74" s="13">
        <v>80042.779999999984</v>
      </c>
      <c r="P74" s="13">
        <v>81319.84199999999</v>
      </c>
      <c r="Q74" s="13">
        <v>82695.389999999941</v>
      </c>
      <c r="R74" s="13"/>
      <c r="S74" s="13"/>
      <c r="T74" s="11"/>
      <c r="U74" s="13">
        <v>167</v>
      </c>
      <c r="V74" s="13">
        <v>205</v>
      </c>
      <c r="W74" s="11">
        <f t="shared" ref="W74:W105" si="7">U74/V74</f>
        <v>0.81463414634146336</v>
      </c>
      <c r="X74" s="13">
        <v>180</v>
      </c>
      <c r="Y74" s="13">
        <v>210</v>
      </c>
      <c r="Z74" s="11">
        <f t="shared" ref="Z74:Z137" si="8">X74/Y74</f>
        <v>0.8571428571428571</v>
      </c>
      <c r="AA74" s="70">
        <v>230.64638989481401</v>
      </c>
      <c r="AB74" s="70">
        <v>204.01641548902001</v>
      </c>
      <c r="AC74" s="70">
        <v>227.56523583133401</v>
      </c>
      <c r="AD74" s="70" t="s">
        <v>1893</v>
      </c>
      <c r="AE74" s="70">
        <v>1048</v>
      </c>
      <c r="AF74" s="70">
        <v>927</v>
      </c>
      <c r="AG74" s="70">
        <v>1034</v>
      </c>
      <c r="AH74" s="70"/>
      <c r="AI74" s="13">
        <v>439787</v>
      </c>
      <c r="AJ74" s="13">
        <v>439787</v>
      </c>
      <c r="AK74" s="13">
        <v>439787</v>
      </c>
      <c r="AL74" s="13">
        <v>439787</v>
      </c>
      <c r="AU74">
        <v>8254</v>
      </c>
      <c r="AV74">
        <v>8486</v>
      </c>
      <c r="AW74">
        <v>8499</v>
      </c>
      <c r="AX74">
        <v>7892</v>
      </c>
      <c r="AY74">
        <v>8863</v>
      </c>
      <c r="AZ74">
        <v>9107</v>
      </c>
      <c r="BA74">
        <v>9138</v>
      </c>
      <c r="BB74">
        <v>8486</v>
      </c>
      <c r="BC74">
        <v>2194.3595999999998</v>
      </c>
      <c r="BD74">
        <v>1645</v>
      </c>
      <c r="BE74">
        <v>77258</v>
      </c>
    </row>
    <row r="75" spans="1:57" x14ac:dyDescent="0.25">
      <c r="A75" t="s">
        <v>193</v>
      </c>
      <c r="B75" t="s">
        <v>193</v>
      </c>
      <c r="C75" t="s">
        <v>194</v>
      </c>
      <c r="D75" t="s">
        <v>193</v>
      </c>
      <c r="E75" s="61"/>
      <c r="F75" s="13"/>
      <c r="G75" s="13"/>
      <c r="H75" s="10"/>
      <c r="I75" s="13">
        <v>210</v>
      </c>
      <c r="J75" s="13">
        <v>26419</v>
      </c>
      <c r="K75" s="10">
        <f t="shared" si="5"/>
        <v>794.88247094893825</v>
      </c>
      <c r="L75" s="13">
        <v>206</v>
      </c>
      <c r="M75" s="13">
        <v>27369.605</v>
      </c>
      <c r="N75" s="10">
        <f t="shared" si="6"/>
        <v>752.65974792109716</v>
      </c>
      <c r="O75" s="13">
        <v>26719.624999999975</v>
      </c>
      <c r="P75" s="13">
        <v>27369.60499999997</v>
      </c>
      <c r="Q75" s="13">
        <v>27977.97199999998</v>
      </c>
      <c r="R75" s="13"/>
      <c r="S75" s="13"/>
      <c r="T75" s="11"/>
      <c r="U75" s="13">
        <v>32</v>
      </c>
      <c r="V75" s="13">
        <v>39</v>
      </c>
      <c r="W75" s="11">
        <f t="shared" si="7"/>
        <v>0.82051282051282048</v>
      </c>
      <c r="X75" s="13">
        <v>110</v>
      </c>
      <c r="Y75" s="13">
        <v>133</v>
      </c>
      <c r="Z75" s="11">
        <f t="shared" si="8"/>
        <v>0.82706766917293228</v>
      </c>
      <c r="AA75" s="70">
        <v>297.29941713799002</v>
      </c>
      <c r="AB75" s="70">
        <v>256.27083515504</v>
      </c>
      <c r="AC75" s="70">
        <v>312.44843202400199</v>
      </c>
      <c r="AD75" s="70">
        <v>182</v>
      </c>
      <c r="AE75" s="70">
        <v>471</v>
      </c>
      <c r="AF75" s="70">
        <v>406</v>
      </c>
      <c r="AG75" s="70">
        <v>495</v>
      </c>
      <c r="AH75" s="70"/>
      <c r="AI75" s="13">
        <v>149571</v>
      </c>
      <c r="AJ75" s="13">
        <v>149571</v>
      </c>
      <c r="AK75" s="13">
        <v>149571</v>
      </c>
      <c r="AL75" s="13">
        <v>149571</v>
      </c>
      <c r="AU75">
        <v>3615</v>
      </c>
      <c r="AV75">
        <v>3758</v>
      </c>
      <c r="AW75">
        <v>3729</v>
      </c>
      <c r="AX75">
        <v>3504</v>
      </c>
      <c r="AY75">
        <v>3844</v>
      </c>
      <c r="AZ75">
        <v>3941</v>
      </c>
      <c r="BA75">
        <v>3920</v>
      </c>
      <c r="BB75">
        <v>3700</v>
      </c>
      <c r="BC75">
        <v>3172.2552999999998</v>
      </c>
      <c r="BD75">
        <v>795</v>
      </c>
      <c r="BE75">
        <v>26440</v>
      </c>
    </row>
    <row r="76" spans="1:57" x14ac:dyDescent="0.25">
      <c r="A76" t="s">
        <v>195</v>
      </c>
      <c r="B76" t="s">
        <v>195</v>
      </c>
      <c r="C76" t="s">
        <v>196</v>
      </c>
      <c r="D76" t="s">
        <v>195</v>
      </c>
      <c r="E76" s="61"/>
      <c r="F76" s="13"/>
      <c r="G76" s="13"/>
      <c r="H76" s="10"/>
      <c r="I76" s="13">
        <v>150</v>
      </c>
      <c r="J76" s="13">
        <v>28050</v>
      </c>
      <c r="K76" s="10">
        <f t="shared" si="5"/>
        <v>534.75935828877004</v>
      </c>
      <c r="L76" s="13">
        <v>142</v>
      </c>
      <c r="M76" s="13">
        <v>29972.569</v>
      </c>
      <c r="N76" s="10">
        <f t="shared" si="6"/>
        <v>473.76652965583293</v>
      </c>
      <c r="O76" s="13">
        <v>29125.654999999984</v>
      </c>
      <c r="P76" s="13">
        <v>29972.568999999974</v>
      </c>
      <c r="Q76" s="13">
        <v>30870.62099999997</v>
      </c>
      <c r="R76" s="13"/>
      <c r="S76" s="13"/>
      <c r="T76" s="11"/>
      <c r="U76" s="13">
        <v>125</v>
      </c>
      <c r="V76" s="13">
        <v>136</v>
      </c>
      <c r="W76" s="11">
        <f t="shared" si="7"/>
        <v>0.91911764705882348</v>
      </c>
      <c r="X76" s="13">
        <v>190</v>
      </c>
      <c r="Y76" s="13">
        <v>206</v>
      </c>
      <c r="Z76" s="11">
        <f t="shared" si="8"/>
        <v>0.92233009708737868</v>
      </c>
      <c r="AA76" s="70">
        <v>215.11915481497701</v>
      </c>
      <c r="AB76" s="70">
        <v>209.293011038738</v>
      </c>
      <c r="AC76" s="70">
        <v>269.347108424586</v>
      </c>
      <c r="AD76" s="70">
        <v>177</v>
      </c>
      <c r="AE76" s="70">
        <v>480</v>
      </c>
      <c r="AF76" s="70">
        <v>467</v>
      </c>
      <c r="AG76" s="70">
        <v>601</v>
      </c>
      <c r="AH76" s="70"/>
      <c r="AI76" s="13">
        <v>326034</v>
      </c>
      <c r="AJ76" s="13">
        <v>326034</v>
      </c>
      <c r="AK76" s="13">
        <v>326034</v>
      </c>
      <c r="AL76" s="13">
        <v>326034</v>
      </c>
      <c r="AU76">
        <v>4936</v>
      </c>
      <c r="AV76">
        <v>4981</v>
      </c>
      <c r="AW76">
        <v>5121</v>
      </c>
      <c r="AX76">
        <v>1605</v>
      </c>
      <c r="AY76">
        <v>5152</v>
      </c>
      <c r="AZ76">
        <v>5179</v>
      </c>
      <c r="BA76">
        <v>5306</v>
      </c>
      <c r="BB76">
        <v>1672</v>
      </c>
      <c r="BC76">
        <v>2149.2977999999998</v>
      </c>
      <c r="BD76">
        <v>560</v>
      </c>
      <c r="BE76">
        <v>27507</v>
      </c>
    </row>
    <row r="77" spans="1:57" x14ac:dyDescent="0.25">
      <c r="A77" t="s">
        <v>197</v>
      </c>
      <c r="B77" t="s">
        <v>197</v>
      </c>
      <c r="C77" t="s">
        <v>198</v>
      </c>
      <c r="D77" t="s">
        <v>197</v>
      </c>
      <c r="E77" s="61"/>
      <c r="F77" s="13"/>
      <c r="G77" s="13"/>
      <c r="H77" s="10"/>
      <c r="I77" s="13">
        <v>1834</v>
      </c>
      <c r="J77" s="13">
        <v>255637</v>
      </c>
      <c r="K77" s="10">
        <f t="shared" si="5"/>
        <v>717.42353415194202</v>
      </c>
      <c r="L77" s="13">
        <v>1684</v>
      </c>
      <c r="M77" s="13">
        <v>264331.31699999998</v>
      </c>
      <c r="N77" s="10">
        <f t="shared" si="6"/>
        <v>637.07926064621404</v>
      </c>
      <c r="O77" s="13">
        <v>259985.31199999942</v>
      </c>
      <c r="P77" s="13">
        <v>264331.31699999963</v>
      </c>
      <c r="Q77" s="13">
        <v>268777.32899999933</v>
      </c>
      <c r="R77" s="13"/>
      <c r="S77" s="13"/>
      <c r="T77" s="11"/>
      <c r="U77" s="13">
        <v>893</v>
      </c>
      <c r="V77" s="13">
        <v>1023</v>
      </c>
      <c r="W77" s="11">
        <f t="shared" si="7"/>
        <v>0.8729227761485826</v>
      </c>
      <c r="X77" s="13">
        <v>1009</v>
      </c>
      <c r="Y77" s="13">
        <v>1121</v>
      </c>
      <c r="Z77" s="11">
        <f t="shared" si="8"/>
        <v>0.9000892060660125</v>
      </c>
      <c r="AA77" s="70">
        <v>239.01723087298501</v>
      </c>
      <c r="AB77" s="70">
        <v>201.34717006078401</v>
      </c>
      <c r="AC77" s="70">
        <v>237.140678028096</v>
      </c>
      <c r="AD77" s="70">
        <v>228</v>
      </c>
      <c r="AE77" s="70">
        <v>3439</v>
      </c>
      <c r="AF77" s="70">
        <v>2897</v>
      </c>
      <c r="AG77" s="70">
        <v>3412</v>
      </c>
      <c r="AH77" s="70"/>
      <c r="AI77" s="13">
        <v>1219799</v>
      </c>
      <c r="AJ77" s="13">
        <v>1219799</v>
      </c>
      <c r="AK77" s="13">
        <v>1219799</v>
      </c>
      <c r="AL77" s="13">
        <v>1219799</v>
      </c>
      <c r="AU77">
        <v>24106</v>
      </c>
      <c r="AV77">
        <v>24053</v>
      </c>
      <c r="AW77">
        <v>23959</v>
      </c>
      <c r="AX77">
        <v>24560</v>
      </c>
      <c r="AY77">
        <v>27087</v>
      </c>
      <c r="AZ77">
        <v>26813</v>
      </c>
      <c r="BA77">
        <v>27040</v>
      </c>
      <c r="BB77">
        <v>25731</v>
      </c>
      <c r="BC77">
        <v>1903.1310000000001</v>
      </c>
      <c r="BD77">
        <v>4875</v>
      </c>
      <c r="BE77">
        <v>257935</v>
      </c>
    </row>
    <row r="78" spans="1:57" x14ac:dyDescent="0.25">
      <c r="A78" t="s">
        <v>199</v>
      </c>
      <c r="B78" t="s">
        <v>199</v>
      </c>
      <c r="C78" t="s">
        <v>200</v>
      </c>
      <c r="D78" t="s">
        <v>199</v>
      </c>
      <c r="E78" s="61"/>
      <c r="F78" s="13"/>
      <c r="G78" s="13"/>
      <c r="H78" s="10"/>
      <c r="I78" s="13">
        <v>639</v>
      </c>
      <c r="J78" s="13">
        <v>123784</v>
      </c>
      <c r="K78" s="10">
        <f t="shared" si="5"/>
        <v>516.22180572610353</v>
      </c>
      <c r="L78" s="13">
        <v>690</v>
      </c>
      <c r="M78" s="13">
        <v>126950.906</v>
      </c>
      <c r="N78" s="10">
        <f t="shared" si="6"/>
        <v>543.51719238616533</v>
      </c>
      <c r="O78" s="13">
        <v>125528.63</v>
      </c>
      <c r="P78" s="13">
        <v>126950.90599999994</v>
      </c>
      <c r="Q78" s="13">
        <v>128335.55899999999</v>
      </c>
      <c r="R78" s="13"/>
      <c r="S78" s="13"/>
      <c r="T78" s="11"/>
      <c r="U78" s="13">
        <v>93</v>
      </c>
      <c r="V78" s="13">
        <v>117</v>
      </c>
      <c r="W78" s="11">
        <f t="shared" si="7"/>
        <v>0.79487179487179482</v>
      </c>
      <c r="X78" s="13">
        <v>615</v>
      </c>
      <c r="Y78" s="13">
        <v>750</v>
      </c>
      <c r="Z78" s="11">
        <f t="shared" si="8"/>
        <v>0.82</v>
      </c>
      <c r="AA78" s="70">
        <v>159.67105438939799</v>
      </c>
      <c r="AB78" s="70">
        <v>139.85507627901899</v>
      </c>
      <c r="AC78" s="70">
        <v>159.16295238656801</v>
      </c>
      <c r="AD78" s="70">
        <v>164</v>
      </c>
      <c r="AE78" s="70">
        <v>1257</v>
      </c>
      <c r="AF78" s="70">
        <v>1101</v>
      </c>
      <c r="AG78" s="70">
        <v>1253</v>
      </c>
      <c r="AH78" s="70"/>
      <c r="AI78" s="13">
        <v>793139</v>
      </c>
      <c r="AJ78" s="13">
        <v>793139</v>
      </c>
      <c r="AK78" s="13">
        <v>793139</v>
      </c>
      <c r="AL78" s="13">
        <v>793139</v>
      </c>
      <c r="AU78">
        <v>12991</v>
      </c>
      <c r="AV78">
        <v>12799</v>
      </c>
      <c r="AW78">
        <v>12763</v>
      </c>
      <c r="AX78">
        <v>12800</v>
      </c>
      <c r="AY78">
        <v>14335</v>
      </c>
      <c r="AZ78">
        <v>14004</v>
      </c>
      <c r="BA78">
        <v>14119</v>
      </c>
      <c r="BB78">
        <v>13956</v>
      </c>
      <c r="BC78">
        <v>1790.5645999999999</v>
      </c>
      <c r="BD78">
        <v>2330</v>
      </c>
      <c r="BE78">
        <v>127422</v>
      </c>
    </row>
    <row r="79" spans="1:57" x14ac:dyDescent="0.25">
      <c r="A79" t="s">
        <v>201</v>
      </c>
      <c r="B79" t="s">
        <v>201</v>
      </c>
      <c r="C79" t="s">
        <v>202</v>
      </c>
      <c r="D79" t="s">
        <v>201</v>
      </c>
      <c r="E79" s="61"/>
      <c r="F79" s="13"/>
      <c r="G79" s="13"/>
      <c r="H79" s="10"/>
      <c r="I79" s="13">
        <v>235</v>
      </c>
      <c r="J79" s="13">
        <v>43602</v>
      </c>
      <c r="K79" s="10">
        <f t="shared" si="5"/>
        <v>538.96610247236367</v>
      </c>
      <c r="L79" s="13">
        <v>260</v>
      </c>
      <c r="M79" s="13">
        <v>45680.283000000003</v>
      </c>
      <c r="N79" s="10">
        <f t="shared" si="6"/>
        <v>569.17335647854895</v>
      </c>
      <c r="O79" s="13">
        <v>44864.832999999984</v>
      </c>
      <c r="P79" s="13">
        <v>45680.282999999959</v>
      </c>
      <c r="Q79" s="13">
        <v>46588.7</v>
      </c>
      <c r="R79" s="13"/>
      <c r="S79" s="13"/>
      <c r="T79" s="11"/>
      <c r="U79" s="13">
        <v>150</v>
      </c>
      <c r="V79" s="13">
        <v>170</v>
      </c>
      <c r="W79" s="11">
        <f t="shared" si="7"/>
        <v>0.88235294117647056</v>
      </c>
      <c r="X79" s="13">
        <v>167</v>
      </c>
      <c r="Y79" s="13">
        <v>185</v>
      </c>
      <c r="Z79" s="11">
        <f t="shared" si="8"/>
        <v>0.9027027027027027</v>
      </c>
      <c r="AA79" s="70">
        <v>254.89441673147701</v>
      </c>
      <c r="AB79" s="70">
        <v>216.776265984898</v>
      </c>
      <c r="AC79" s="70">
        <v>281.07992898347601</v>
      </c>
      <c r="AD79" s="70">
        <v>236.11160476639901</v>
      </c>
      <c r="AE79" s="70">
        <v>769</v>
      </c>
      <c r="AF79" s="70">
        <v>654</v>
      </c>
      <c r="AG79" s="70">
        <v>848</v>
      </c>
      <c r="AH79" s="70"/>
      <c r="AI79" s="13">
        <v>354036</v>
      </c>
      <c r="AJ79" s="13">
        <v>354036</v>
      </c>
      <c r="AK79" s="13">
        <v>354036</v>
      </c>
      <c r="AL79" s="13">
        <v>354036</v>
      </c>
      <c r="AU79">
        <v>6888</v>
      </c>
      <c r="AV79">
        <v>6572</v>
      </c>
      <c r="AW79">
        <v>6672</v>
      </c>
      <c r="AX79">
        <v>6551.2755040625943</v>
      </c>
      <c r="AY79">
        <v>7382</v>
      </c>
      <c r="AZ79">
        <v>7085</v>
      </c>
      <c r="BA79">
        <v>7184</v>
      </c>
      <c r="BB79">
        <v>7029.3497344143134</v>
      </c>
      <c r="BC79">
        <v>1807.7561000000001</v>
      </c>
      <c r="BD79">
        <v>765</v>
      </c>
      <c r="BE79">
        <v>43791</v>
      </c>
    </row>
    <row r="80" spans="1:57" x14ac:dyDescent="0.25">
      <c r="A80" t="s">
        <v>203</v>
      </c>
      <c r="B80" t="s">
        <v>203</v>
      </c>
      <c r="C80" t="s">
        <v>204</v>
      </c>
      <c r="D80" t="s">
        <v>203</v>
      </c>
      <c r="E80" s="61"/>
      <c r="F80" s="13"/>
      <c r="G80" s="13"/>
      <c r="H80" s="10"/>
      <c r="I80" s="13">
        <v>832</v>
      </c>
      <c r="J80" s="13">
        <v>146675</v>
      </c>
      <c r="K80" s="10">
        <f t="shared" si="5"/>
        <v>567.24049769899432</v>
      </c>
      <c r="L80" s="13">
        <v>860</v>
      </c>
      <c r="M80" s="13">
        <v>153086.603</v>
      </c>
      <c r="N80" s="10">
        <f t="shared" si="6"/>
        <v>561.7735210964214</v>
      </c>
      <c r="O80" s="13">
        <v>150360.57299999997</v>
      </c>
      <c r="P80" s="13">
        <v>153086.60299999992</v>
      </c>
      <c r="Q80" s="13">
        <v>156228.136</v>
      </c>
      <c r="R80" s="13"/>
      <c r="S80" s="13"/>
      <c r="T80" s="11"/>
      <c r="U80" s="13">
        <v>395</v>
      </c>
      <c r="V80" s="13">
        <v>442</v>
      </c>
      <c r="W80" s="11">
        <f t="shared" si="7"/>
        <v>0.89366515837104077</v>
      </c>
      <c r="X80" s="13">
        <v>392</v>
      </c>
      <c r="Y80" s="13">
        <v>450</v>
      </c>
      <c r="Z80" s="11">
        <f t="shared" si="8"/>
        <v>0.87111111111111106</v>
      </c>
      <c r="AA80" s="70">
        <v>171.961241361426</v>
      </c>
      <c r="AB80" s="70">
        <v>160.17648496043299</v>
      </c>
      <c r="AC80" s="70">
        <v>195.891512012421</v>
      </c>
      <c r="AD80" s="70">
        <v>160</v>
      </c>
      <c r="AE80" s="70">
        <v>1430</v>
      </c>
      <c r="AF80" s="70">
        <v>1332</v>
      </c>
      <c r="AG80" s="70">
        <v>1629</v>
      </c>
      <c r="AH80" s="70"/>
      <c r="AI80" s="13">
        <v>706155</v>
      </c>
      <c r="AJ80" s="13">
        <v>706155</v>
      </c>
      <c r="AK80" s="13">
        <v>706155</v>
      </c>
      <c r="AL80" s="13">
        <v>706155</v>
      </c>
      <c r="AU80">
        <v>13624</v>
      </c>
      <c r="AV80">
        <v>13977</v>
      </c>
      <c r="AW80">
        <v>14100</v>
      </c>
      <c r="AX80">
        <v>13490</v>
      </c>
      <c r="AY80">
        <v>14766</v>
      </c>
      <c r="AZ80">
        <v>15171</v>
      </c>
      <c r="BA80">
        <v>15289</v>
      </c>
      <c r="BB80">
        <v>14374</v>
      </c>
      <c r="BC80">
        <v>1686.4467999999999</v>
      </c>
      <c r="BD80">
        <v>2505</v>
      </c>
      <c r="BE80">
        <v>149067</v>
      </c>
    </row>
    <row r="81" spans="1:57" x14ac:dyDescent="0.25">
      <c r="A81" t="s">
        <v>205</v>
      </c>
      <c r="B81" t="s">
        <v>205</v>
      </c>
      <c r="C81" t="s">
        <v>206</v>
      </c>
      <c r="D81" t="s">
        <v>205</v>
      </c>
      <c r="E81" s="61"/>
      <c r="F81" s="13"/>
      <c r="G81" s="13"/>
      <c r="H81" s="10"/>
      <c r="I81" s="13">
        <v>98</v>
      </c>
      <c r="J81" s="13">
        <v>29354</v>
      </c>
      <c r="K81" s="10">
        <f t="shared" si="5"/>
        <v>333.85569258022753</v>
      </c>
      <c r="L81" s="13">
        <v>185</v>
      </c>
      <c r="M81" s="13">
        <v>30886.914000000001</v>
      </c>
      <c r="N81" s="10">
        <f t="shared" si="6"/>
        <v>598.95915791393077</v>
      </c>
      <c r="O81" s="13">
        <v>30113.723999999991</v>
      </c>
      <c r="P81" s="13">
        <v>30886.913999999972</v>
      </c>
      <c r="Q81" s="13">
        <v>31657.846999999987</v>
      </c>
      <c r="R81" s="13"/>
      <c r="S81" s="13"/>
      <c r="T81" s="11"/>
      <c r="U81" s="13">
        <v>412</v>
      </c>
      <c r="V81" s="13">
        <v>533</v>
      </c>
      <c r="W81" s="11">
        <f t="shared" si="7"/>
        <v>0.77298311444652912</v>
      </c>
      <c r="X81" s="13">
        <v>470</v>
      </c>
      <c r="Y81" s="13">
        <v>570</v>
      </c>
      <c r="Z81" s="11">
        <f t="shared" si="8"/>
        <v>0.82456140350877194</v>
      </c>
      <c r="AA81" s="70">
        <v>236.438560451179</v>
      </c>
      <c r="AB81" s="70">
        <v>232.909626713102</v>
      </c>
      <c r="AC81" s="70">
        <v>263.78779692127802</v>
      </c>
      <c r="AD81" s="70">
        <v>168</v>
      </c>
      <c r="AE81" s="70">
        <v>536</v>
      </c>
      <c r="AF81" s="70">
        <v>528</v>
      </c>
      <c r="AG81" s="70">
        <v>598</v>
      </c>
      <c r="AH81" s="70"/>
      <c r="AI81" s="13">
        <v>305842</v>
      </c>
      <c r="AJ81" s="13">
        <v>305842</v>
      </c>
      <c r="AK81" s="13">
        <v>305842</v>
      </c>
      <c r="AL81" s="13">
        <v>305842</v>
      </c>
      <c r="AU81">
        <v>5145</v>
      </c>
      <c r="AV81">
        <v>5125</v>
      </c>
      <c r="AW81">
        <v>5079</v>
      </c>
      <c r="AX81">
        <v>5210</v>
      </c>
      <c r="AY81">
        <v>5492</v>
      </c>
      <c r="AZ81">
        <v>5437</v>
      </c>
      <c r="BA81">
        <v>5374</v>
      </c>
      <c r="BB81">
        <v>5500</v>
      </c>
      <c r="BC81">
        <v>2144.0972000000002</v>
      </c>
      <c r="BD81">
        <v>600</v>
      </c>
      <c r="BE81">
        <v>28846</v>
      </c>
    </row>
    <row r="82" spans="1:57" x14ac:dyDescent="0.25">
      <c r="A82" t="s">
        <v>207</v>
      </c>
      <c r="B82" t="s">
        <v>207</v>
      </c>
      <c r="C82" t="s">
        <v>208</v>
      </c>
      <c r="D82" t="s">
        <v>207</v>
      </c>
      <c r="E82" s="61"/>
      <c r="F82" s="13"/>
      <c r="G82" s="13"/>
      <c r="H82" s="10"/>
      <c r="I82" s="13">
        <v>958</v>
      </c>
      <c r="J82" s="13">
        <v>182278</v>
      </c>
      <c r="K82" s="10">
        <f t="shared" si="5"/>
        <v>525.57083136747167</v>
      </c>
      <c r="L82" s="13">
        <v>950</v>
      </c>
      <c r="M82" s="13">
        <v>188868.53099999999</v>
      </c>
      <c r="N82" s="10">
        <f t="shared" si="6"/>
        <v>502.99538783409082</v>
      </c>
      <c r="O82" s="13">
        <v>185706.69899999996</v>
      </c>
      <c r="P82" s="13">
        <v>188868.53099999981</v>
      </c>
      <c r="Q82" s="13">
        <v>192318.61</v>
      </c>
      <c r="R82" s="13"/>
      <c r="S82" s="13"/>
      <c r="T82" s="11"/>
      <c r="U82" s="13">
        <v>107</v>
      </c>
      <c r="V82" s="13">
        <v>125</v>
      </c>
      <c r="W82" s="11">
        <f t="shared" si="7"/>
        <v>0.85599999999999998</v>
      </c>
      <c r="X82" s="13">
        <v>104</v>
      </c>
      <c r="Y82" s="13">
        <v>120</v>
      </c>
      <c r="Z82" s="11">
        <f t="shared" si="8"/>
        <v>0.8666666666666667</v>
      </c>
      <c r="AA82" s="70">
        <v>171.70960052465901</v>
      </c>
      <c r="AB82" s="70">
        <v>159.25344844822999</v>
      </c>
      <c r="AC82" s="70">
        <v>190.13647012532701</v>
      </c>
      <c r="AD82" s="70">
        <v>162</v>
      </c>
      <c r="AE82" s="70">
        <v>1668</v>
      </c>
      <c r="AF82" s="70">
        <v>1547</v>
      </c>
      <c r="AG82" s="70">
        <v>1847</v>
      </c>
      <c r="AH82" s="70"/>
      <c r="AI82" s="13">
        <v>761224</v>
      </c>
      <c r="AJ82" s="13">
        <v>761224</v>
      </c>
      <c r="AK82" s="13">
        <v>761224</v>
      </c>
      <c r="AL82" s="13">
        <v>761224</v>
      </c>
      <c r="AU82">
        <v>14377</v>
      </c>
      <c r="AV82">
        <v>14372</v>
      </c>
      <c r="AW82">
        <v>14868</v>
      </c>
      <c r="AX82">
        <v>12382.523986431308</v>
      </c>
      <c r="AY82">
        <v>15333</v>
      </c>
      <c r="AZ82">
        <v>15329</v>
      </c>
      <c r="BA82">
        <v>15832</v>
      </c>
      <c r="BB82">
        <v>13172.897857905647</v>
      </c>
      <c r="BC82">
        <v>1712.4394</v>
      </c>
      <c r="BD82">
        <v>3085</v>
      </c>
      <c r="BE82">
        <v>181412</v>
      </c>
    </row>
    <row r="83" spans="1:57" x14ac:dyDescent="0.25">
      <c r="A83" t="s">
        <v>209</v>
      </c>
      <c r="B83" t="s">
        <v>209</v>
      </c>
      <c r="C83" t="s">
        <v>210</v>
      </c>
      <c r="D83" t="s">
        <v>209</v>
      </c>
      <c r="E83" s="61"/>
      <c r="F83" s="13"/>
      <c r="G83" s="13"/>
      <c r="H83" s="10"/>
      <c r="I83" s="13">
        <v>543</v>
      </c>
      <c r="J83" s="13">
        <v>73799</v>
      </c>
      <c r="K83" s="10">
        <f t="shared" si="5"/>
        <v>735.78232767381678</v>
      </c>
      <c r="L83" s="13">
        <v>515</v>
      </c>
      <c r="M83" s="13">
        <v>76723.645999999993</v>
      </c>
      <c r="N83" s="10">
        <f t="shared" si="6"/>
        <v>671.2402588375428</v>
      </c>
      <c r="O83" s="13">
        <v>75544.263999999981</v>
      </c>
      <c r="P83" s="13">
        <v>76723.64599999995</v>
      </c>
      <c r="Q83" s="13">
        <v>78018.596000000005</v>
      </c>
      <c r="R83" s="13"/>
      <c r="S83" s="13"/>
      <c r="T83" s="11"/>
      <c r="U83" s="13">
        <v>400</v>
      </c>
      <c r="V83" s="13">
        <v>440</v>
      </c>
      <c r="W83" s="11">
        <f t="shared" si="7"/>
        <v>0.90909090909090906</v>
      </c>
      <c r="X83" s="13">
        <v>495</v>
      </c>
      <c r="Y83" s="13">
        <v>550</v>
      </c>
      <c r="Z83" s="11">
        <f t="shared" si="8"/>
        <v>0.9</v>
      </c>
      <c r="AA83" s="70">
        <v>299.20145546849199</v>
      </c>
      <c r="AB83" s="70">
        <v>274.759031681132</v>
      </c>
      <c r="AC83" s="70">
        <v>327.35389000929098</v>
      </c>
      <c r="AD83" s="70">
        <v>252</v>
      </c>
      <c r="AE83" s="70">
        <v>1371</v>
      </c>
      <c r="AF83" s="70">
        <v>1259</v>
      </c>
      <c r="AG83" s="70">
        <v>1500</v>
      </c>
      <c r="AH83" s="70"/>
      <c r="AI83" s="13">
        <v>494814</v>
      </c>
      <c r="AJ83" s="13">
        <v>494814</v>
      </c>
      <c r="AK83" s="13">
        <v>494814</v>
      </c>
      <c r="AL83" s="13">
        <v>494814</v>
      </c>
      <c r="AU83">
        <v>9904</v>
      </c>
      <c r="AV83">
        <v>10242</v>
      </c>
      <c r="AW83">
        <v>9675</v>
      </c>
      <c r="AX83">
        <v>9470</v>
      </c>
      <c r="AY83">
        <v>10526</v>
      </c>
      <c r="AZ83">
        <v>10837</v>
      </c>
      <c r="BA83">
        <v>10268</v>
      </c>
      <c r="BB83">
        <v>10102</v>
      </c>
      <c r="BC83">
        <v>2894.7217999999998</v>
      </c>
      <c r="BD83">
        <v>2065</v>
      </c>
      <c r="BE83">
        <v>74878</v>
      </c>
    </row>
    <row r="84" spans="1:57" x14ac:dyDescent="0.25">
      <c r="A84" t="s">
        <v>211</v>
      </c>
      <c r="B84" t="s">
        <v>211</v>
      </c>
      <c r="C84" t="s">
        <v>212</v>
      </c>
      <c r="D84" t="s">
        <v>211</v>
      </c>
      <c r="E84" s="61"/>
      <c r="F84" s="13"/>
      <c r="G84" s="13"/>
      <c r="H84" s="10"/>
      <c r="I84" s="13">
        <v>65</v>
      </c>
      <c r="J84" s="13">
        <v>26972</v>
      </c>
      <c r="K84" s="10">
        <f t="shared" si="5"/>
        <v>240.99065697760639</v>
      </c>
      <c r="L84" s="13">
        <v>140</v>
      </c>
      <c r="M84" s="13">
        <v>27804.263999999999</v>
      </c>
      <c r="N84" s="10">
        <f t="shared" si="6"/>
        <v>503.51989176911866</v>
      </c>
      <c r="O84" s="13">
        <v>27501.622000000003</v>
      </c>
      <c r="P84" s="13">
        <v>27804.263999999981</v>
      </c>
      <c r="Q84" s="13">
        <v>28117.934999999987</v>
      </c>
      <c r="R84" s="13"/>
      <c r="S84" s="13"/>
      <c r="T84" s="11"/>
      <c r="U84" s="13">
        <v>108</v>
      </c>
      <c r="V84" s="13">
        <v>128</v>
      </c>
      <c r="W84" s="11">
        <f t="shared" si="7"/>
        <v>0.84375</v>
      </c>
      <c r="X84" s="13">
        <v>108</v>
      </c>
      <c r="Y84" s="13">
        <v>128</v>
      </c>
      <c r="Z84" s="11">
        <f t="shared" si="8"/>
        <v>0.84375</v>
      </c>
      <c r="AA84" s="70">
        <v>280.593587119012</v>
      </c>
      <c r="AB84" s="70">
        <v>275.26923062718998</v>
      </c>
      <c r="AC84" s="70">
        <v>335.434458984777</v>
      </c>
      <c r="AD84" s="70">
        <v>374</v>
      </c>
      <c r="AE84" s="70">
        <v>527</v>
      </c>
      <c r="AF84" s="70">
        <v>517</v>
      </c>
      <c r="AG84" s="70">
        <v>630</v>
      </c>
      <c r="AH84" s="70"/>
      <c r="AI84" s="13">
        <v>213528</v>
      </c>
      <c r="AJ84" s="13">
        <v>213528</v>
      </c>
      <c r="AK84" s="13">
        <v>213528</v>
      </c>
      <c r="AL84" s="13">
        <v>213528</v>
      </c>
      <c r="AU84">
        <v>4617</v>
      </c>
      <c r="AV84">
        <v>4681</v>
      </c>
      <c r="AW84">
        <v>4807</v>
      </c>
      <c r="AX84">
        <v>4514</v>
      </c>
      <c r="AY84">
        <v>4825</v>
      </c>
      <c r="AZ84">
        <v>4888</v>
      </c>
      <c r="BA84">
        <v>5011</v>
      </c>
      <c r="BB84">
        <v>4776</v>
      </c>
      <c r="BC84">
        <v>2316.2426999999998</v>
      </c>
      <c r="BD84">
        <v>625</v>
      </c>
      <c r="BE84">
        <v>26429</v>
      </c>
    </row>
    <row r="85" spans="1:57" x14ac:dyDescent="0.25">
      <c r="A85" t="s">
        <v>213</v>
      </c>
      <c r="B85" t="s">
        <v>213</v>
      </c>
      <c r="C85" t="s">
        <v>214</v>
      </c>
      <c r="D85" t="s">
        <v>1892</v>
      </c>
      <c r="E85" s="61"/>
      <c r="F85" s="13"/>
      <c r="G85" s="13"/>
      <c r="H85" s="10"/>
      <c r="I85" s="13">
        <v>436</v>
      </c>
      <c r="J85" s="13">
        <v>51557</v>
      </c>
      <c r="K85" s="10">
        <f t="shared" si="5"/>
        <v>845.66596194503177</v>
      </c>
      <c r="L85" s="13">
        <v>842</v>
      </c>
      <c r="M85" s="13">
        <v>53249.101000000002</v>
      </c>
      <c r="N85" s="10">
        <f t="shared" si="6"/>
        <v>1581.2473528895821</v>
      </c>
      <c r="O85" s="13">
        <v>52416.952999999972</v>
      </c>
      <c r="P85" s="13">
        <v>53249.100999999988</v>
      </c>
      <c r="Q85" s="13">
        <v>54038.843999999997</v>
      </c>
      <c r="R85" s="13"/>
      <c r="S85" s="13"/>
      <c r="T85" s="11"/>
      <c r="U85" s="13">
        <v>241</v>
      </c>
      <c r="V85" s="13">
        <v>301</v>
      </c>
      <c r="W85" s="11">
        <f t="shared" si="7"/>
        <v>0.80066445182724255</v>
      </c>
      <c r="X85" s="13">
        <v>799</v>
      </c>
      <c r="Y85" s="13">
        <v>963</v>
      </c>
      <c r="Z85" s="11">
        <f t="shared" si="8"/>
        <v>0.82969885773624097</v>
      </c>
      <c r="AA85" s="70">
        <v>357.47930254530502</v>
      </c>
      <c r="AB85" s="70">
        <v>321.48138676451902</v>
      </c>
      <c r="AC85" s="70">
        <v>316.98164729192098</v>
      </c>
      <c r="AD85" s="70">
        <v>260</v>
      </c>
      <c r="AE85" s="70">
        <v>1430</v>
      </c>
      <c r="AF85" s="70">
        <v>1286</v>
      </c>
      <c r="AG85" s="70">
        <v>1268</v>
      </c>
      <c r="AH85" s="70"/>
      <c r="AI85" s="13">
        <v>547627</v>
      </c>
      <c r="AJ85" s="13">
        <v>547627</v>
      </c>
      <c r="AK85" s="13">
        <v>547627</v>
      </c>
      <c r="AL85" s="13">
        <v>547627</v>
      </c>
      <c r="AU85">
        <v>10263</v>
      </c>
      <c r="AV85">
        <v>10080</v>
      </c>
      <c r="AW85">
        <v>9976</v>
      </c>
      <c r="AX85">
        <v>12000</v>
      </c>
      <c r="AY85">
        <v>11003</v>
      </c>
      <c r="AZ85">
        <v>10815</v>
      </c>
      <c r="BA85">
        <v>11049</v>
      </c>
      <c r="BB85">
        <v>13000</v>
      </c>
      <c r="BC85">
        <v>2422.3690000000001</v>
      </c>
      <c r="BD85">
        <v>1195</v>
      </c>
      <c r="BE85">
        <v>52582</v>
      </c>
    </row>
    <row r="86" spans="1:57" x14ac:dyDescent="0.25">
      <c r="A86" t="s">
        <v>215</v>
      </c>
      <c r="B86" t="s">
        <v>215</v>
      </c>
      <c r="C86" t="s">
        <v>216</v>
      </c>
      <c r="D86" t="s">
        <v>215</v>
      </c>
      <c r="E86" s="61"/>
      <c r="F86" s="13"/>
      <c r="G86" s="13"/>
      <c r="H86" s="10"/>
      <c r="I86" s="13">
        <v>303</v>
      </c>
      <c r="J86" s="13">
        <v>45273</v>
      </c>
      <c r="K86" s="10">
        <f t="shared" si="5"/>
        <v>669.27307666821287</v>
      </c>
      <c r="L86" s="13">
        <v>280</v>
      </c>
      <c r="M86" s="13">
        <v>46378.328000000001</v>
      </c>
      <c r="N86" s="10">
        <f t="shared" si="6"/>
        <v>603.73025952983903</v>
      </c>
      <c r="O86" s="13">
        <v>45719.330999999969</v>
      </c>
      <c r="P86" s="13">
        <v>46378.327999999972</v>
      </c>
      <c r="Q86" s="13">
        <v>47026.785999999964</v>
      </c>
      <c r="R86" s="13"/>
      <c r="S86" s="13"/>
      <c r="T86" s="11"/>
      <c r="U86" s="13">
        <v>282</v>
      </c>
      <c r="V86" s="13">
        <v>457</v>
      </c>
      <c r="W86" s="11">
        <f t="shared" si="7"/>
        <v>0.61706783369803064</v>
      </c>
      <c r="X86" s="13">
        <v>340</v>
      </c>
      <c r="Y86" s="13">
        <v>400</v>
      </c>
      <c r="Z86" s="11">
        <f t="shared" si="8"/>
        <v>0.85</v>
      </c>
      <c r="AA86" s="70">
        <v>275.235574663855</v>
      </c>
      <c r="AB86" s="70">
        <v>244.056544721465</v>
      </c>
      <c r="AC86" s="70">
        <v>281.328028790529</v>
      </c>
      <c r="AD86" s="70">
        <v>188</v>
      </c>
      <c r="AE86" s="70">
        <v>768</v>
      </c>
      <c r="AF86" s="70">
        <v>681</v>
      </c>
      <c r="AG86" s="70">
        <v>785</v>
      </c>
      <c r="AH86" s="70"/>
      <c r="AI86" s="13">
        <v>279142</v>
      </c>
      <c r="AJ86" s="13">
        <v>279142</v>
      </c>
      <c r="AK86" s="13">
        <v>279142</v>
      </c>
      <c r="AL86" s="13">
        <v>279142</v>
      </c>
      <c r="AU86">
        <v>5487</v>
      </c>
      <c r="AV86">
        <v>5337</v>
      </c>
      <c r="AW86">
        <v>5023</v>
      </c>
      <c r="AX86">
        <v>5645</v>
      </c>
      <c r="AY86">
        <v>5812</v>
      </c>
      <c r="AZ86">
        <v>5616</v>
      </c>
      <c r="BA86">
        <v>5313</v>
      </c>
      <c r="BB86">
        <v>5975</v>
      </c>
      <c r="BC86">
        <v>1997.1515999999999</v>
      </c>
      <c r="BD86">
        <v>870</v>
      </c>
      <c r="BE86">
        <v>46332</v>
      </c>
    </row>
    <row r="87" spans="1:57" x14ac:dyDescent="0.25">
      <c r="A87" t="s">
        <v>217</v>
      </c>
      <c r="B87" t="s">
        <v>217</v>
      </c>
      <c r="C87" t="s">
        <v>218</v>
      </c>
      <c r="D87" t="s">
        <v>217</v>
      </c>
      <c r="E87" s="61"/>
      <c r="F87" s="13"/>
      <c r="G87" s="13"/>
      <c r="H87" s="10"/>
      <c r="I87" s="13">
        <v>117</v>
      </c>
      <c r="J87" s="13">
        <v>26634</v>
      </c>
      <c r="K87" s="10">
        <f t="shared" si="5"/>
        <v>439.28812795674702</v>
      </c>
      <c r="L87" s="13">
        <v>110</v>
      </c>
      <c r="M87" s="13">
        <v>27589.743999999999</v>
      </c>
      <c r="N87" s="10">
        <f t="shared" si="6"/>
        <v>398.6988788297565</v>
      </c>
      <c r="O87" s="13">
        <v>27111.882999999973</v>
      </c>
      <c r="P87" s="13">
        <v>27589.743999999992</v>
      </c>
      <c r="Q87" s="13">
        <v>28043.822999999964</v>
      </c>
      <c r="R87" s="13"/>
      <c r="S87" s="13"/>
      <c r="T87" s="11"/>
      <c r="U87" s="13">
        <v>96</v>
      </c>
      <c r="V87" s="13">
        <v>112</v>
      </c>
      <c r="W87" s="11">
        <f t="shared" si="7"/>
        <v>0.8571428571428571</v>
      </c>
      <c r="X87" s="13">
        <v>103</v>
      </c>
      <c r="Y87" s="13">
        <v>125</v>
      </c>
      <c r="Z87" s="11">
        <f t="shared" si="8"/>
        <v>0.82399999999999995</v>
      </c>
      <c r="AA87" s="70">
        <v>177.36829694677101</v>
      </c>
      <c r="AB87" s="70">
        <v>158.07748519425201</v>
      </c>
      <c r="AC87" s="70">
        <v>169.86631459856901</v>
      </c>
      <c r="AD87" s="70">
        <v>150</v>
      </c>
      <c r="AE87" s="70">
        <v>331</v>
      </c>
      <c r="AF87" s="70">
        <v>295</v>
      </c>
      <c r="AG87" s="70">
        <v>317</v>
      </c>
      <c r="AH87" s="70"/>
      <c r="AI87" s="13">
        <v>206548</v>
      </c>
      <c r="AJ87" s="13">
        <v>206548</v>
      </c>
      <c r="AK87" s="13">
        <v>206548</v>
      </c>
      <c r="AL87" s="13">
        <v>206548</v>
      </c>
      <c r="AU87">
        <v>3279</v>
      </c>
      <c r="AV87">
        <v>3241</v>
      </c>
      <c r="AW87">
        <v>3162</v>
      </c>
      <c r="AX87">
        <v>3270</v>
      </c>
      <c r="AY87">
        <v>3518</v>
      </c>
      <c r="AZ87">
        <v>3457</v>
      </c>
      <c r="BA87">
        <v>3376</v>
      </c>
      <c r="BB87">
        <v>3485</v>
      </c>
      <c r="BC87">
        <v>2089.8056000000001</v>
      </c>
      <c r="BD87">
        <v>580</v>
      </c>
      <c r="BE87">
        <v>27280</v>
      </c>
    </row>
    <row r="88" spans="1:57" x14ac:dyDescent="0.25">
      <c r="A88" t="s">
        <v>219</v>
      </c>
      <c r="B88" t="s">
        <v>219</v>
      </c>
      <c r="C88" t="s">
        <v>220</v>
      </c>
      <c r="D88" t="s">
        <v>219</v>
      </c>
      <c r="E88" s="61"/>
      <c r="F88" s="13"/>
      <c r="G88" s="13"/>
      <c r="H88" s="10"/>
      <c r="I88" s="13">
        <v>319</v>
      </c>
      <c r="J88" s="13">
        <v>23214</v>
      </c>
      <c r="K88" s="10">
        <f t="shared" si="5"/>
        <v>1374.1707590247265</v>
      </c>
      <c r="L88" s="13">
        <v>215</v>
      </c>
      <c r="M88" s="13">
        <v>24181.308000000001</v>
      </c>
      <c r="N88" s="10">
        <f t="shared" si="6"/>
        <v>889.11650271358349</v>
      </c>
      <c r="O88" s="13">
        <v>23764.586999999978</v>
      </c>
      <c r="P88" s="13">
        <v>24181.308000000001</v>
      </c>
      <c r="Q88" s="13">
        <v>24628.545999999966</v>
      </c>
      <c r="R88" s="13"/>
      <c r="S88" s="13"/>
      <c r="T88" s="11"/>
      <c r="U88" s="13">
        <v>30</v>
      </c>
      <c r="V88" s="13">
        <v>33</v>
      </c>
      <c r="W88" s="11">
        <f t="shared" si="7"/>
        <v>0.90909090909090906</v>
      </c>
      <c r="X88" s="13">
        <v>46</v>
      </c>
      <c r="Y88" s="13">
        <v>49</v>
      </c>
      <c r="Z88" s="11">
        <f t="shared" si="8"/>
        <v>0.93877551020408168</v>
      </c>
      <c r="AA88" s="70">
        <v>16.552723233601998</v>
      </c>
      <c r="AB88" s="70">
        <v>8.2763616168010099</v>
      </c>
      <c r="AC88" s="70">
        <v>118.62784984081399</v>
      </c>
      <c r="AD88" s="70">
        <v>328</v>
      </c>
      <c r="AE88" s="70">
        <v>24</v>
      </c>
      <c r="AF88" s="70">
        <v>8</v>
      </c>
      <c r="AG88" s="70">
        <v>172</v>
      </c>
      <c r="AH88" s="70"/>
      <c r="AI88" s="13">
        <v>140545</v>
      </c>
      <c r="AJ88" s="13">
        <v>140545</v>
      </c>
      <c r="AK88" s="13">
        <v>140545</v>
      </c>
      <c r="AL88" s="13">
        <v>140545</v>
      </c>
      <c r="AU88">
        <v>198</v>
      </c>
      <c r="AV88">
        <v>176</v>
      </c>
      <c r="AW88">
        <v>1120</v>
      </c>
      <c r="AX88">
        <v>2557</v>
      </c>
      <c r="AY88">
        <v>220</v>
      </c>
      <c r="AZ88">
        <v>193</v>
      </c>
      <c r="BA88">
        <v>1266</v>
      </c>
      <c r="BB88">
        <v>2764</v>
      </c>
      <c r="BC88">
        <v>1821.8425999999999</v>
      </c>
      <c r="BD88">
        <v>430</v>
      </c>
      <c r="BE88">
        <v>24369</v>
      </c>
    </row>
    <row r="89" spans="1:57" x14ac:dyDescent="0.25">
      <c r="A89" t="s">
        <v>221</v>
      </c>
      <c r="B89" t="s">
        <v>221</v>
      </c>
      <c r="C89" t="s">
        <v>222</v>
      </c>
      <c r="D89" t="s">
        <v>221</v>
      </c>
      <c r="E89" s="61"/>
      <c r="F89" s="13"/>
      <c r="G89" s="13"/>
      <c r="H89" s="10"/>
      <c r="I89" s="13">
        <v>194</v>
      </c>
      <c r="J89" s="13">
        <v>39017</v>
      </c>
      <c r="K89" s="10">
        <f t="shared" si="5"/>
        <v>497.21916087859142</v>
      </c>
      <c r="L89" s="13">
        <v>208</v>
      </c>
      <c r="M89" s="13">
        <v>41480.942000000003</v>
      </c>
      <c r="N89" s="10">
        <f t="shared" si="6"/>
        <v>501.43509277103686</v>
      </c>
      <c r="O89" s="13">
        <v>40437.137999999984</v>
      </c>
      <c r="P89" s="13">
        <v>41480.941999999966</v>
      </c>
      <c r="Q89" s="13">
        <v>42582.987999999998</v>
      </c>
      <c r="R89" s="13"/>
      <c r="S89" s="13"/>
      <c r="T89" s="11"/>
      <c r="U89" s="13">
        <v>132</v>
      </c>
      <c r="V89" s="13">
        <v>161</v>
      </c>
      <c r="W89" s="11">
        <f t="shared" si="7"/>
        <v>0.81987577639751552</v>
      </c>
      <c r="X89" s="13">
        <v>105</v>
      </c>
      <c r="Y89" s="13">
        <v>131</v>
      </c>
      <c r="Z89" s="11">
        <f t="shared" si="8"/>
        <v>0.80152671755725191</v>
      </c>
      <c r="AA89" s="70">
        <v>123.356665706595</v>
      </c>
      <c r="AB89" s="70">
        <v>105.456329358004</v>
      </c>
      <c r="AC89" s="70">
        <v>127.24804317368</v>
      </c>
      <c r="AD89" s="70">
        <v>97.774202328866906</v>
      </c>
      <c r="AE89" s="70">
        <v>317</v>
      </c>
      <c r="AF89" s="70">
        <v>271</v>
      </c>
      <c r="AG89" s="70">
        <v>327</v>
      </c>
      <c r="AH89" s="70"/>
      <c r="AI89" s="13">
        <v>270203</v>
      </c>
      <c r="AJ89" s="13">
        <v>270203</v>
      </c>
      <c r="AK89" s="13">
        <v>270203</v>
      </c>
      <c r="AL89" s="13">
        <v>270203</v>
      </c>
      <c r="AU89">
        <v>4677</v>
      </c>
      <c r="AV89">
        <v>4700</v>
      </c>
      <c r="AW89">
        <v>4723</v>
      </c>
      <c r="AX89">
        <v>5252</v>
      </c>
      <c r="AY89">
        <v>5024</v>
      </c>
      <c r="AZ89">
        <v>5054</v>
      </c>
      <c r="BA89">
        <v>5049</v>
      </c>
      <c r="BB89">
        <v>5500</v>
      </c>
      <c r="BC89">
        <v>2273.8134</v>
      </c>
      <c r="BD89">
        <v>835</v>
      </c>
      <c r="BE89">
        <v>39924</v>
      </c>
    </row>
    <row r="90" spans="1:57" x14ac:dyDescent="0.25">
      <c r="A90" t="s">
        <v>223</v>
      </c>
      <c r="B90" t="s">
        <v>223</v>
      </c>
      <c r="C90" t="s">
        <v>224</v>
      </c>
      <c r="D90" t="s">
        <v>223</v>
      </c>
      <c r="E90" s="61"/>
      <c r="F90" s="13"/>
      <c r="G90" s="13"/>
      <c r="H90" s="10"/>
      <c r="I90" s="13">
        <v>322</v>
      </c>
      <c r="J90" s="13">
        <v>44154</v>
      </c>
      <c r="K90" s="10">
        <f t="shared" si="5"/>
        <v>729.26575168727629</v>
      </c>
      <c r="L90" s="13">
        <v>356</v>
      </c>
      <c r="M90" s="13">
        <v>45546.968999999997</v>
      </c>
      <c r="N90" s="10">
        <f t="shared" si="6"/>
        <v>781.610736819831</v>
      </c>
      <c r="O90" s="13">
        <v>44947.709000000003</v>
      </c>
      <c r="P90" s="13">
        <v>45546.968999999968</v>
      </c>
      <c r="Q90" s="13">
        <v>46437.463999999971</v>
      </c>
      <c r="R90" s="13"/>
      <c r="S90" s="13"/>
      <c r="T90" s="11"/>
      <c r="U90" s="13">
        <v>208</v>
      </c>
      <c r="V90" s="13">
        <v>241</v>
      </c>
      <c r="W90" s="11">
        <f t="shared" si="7"/>
        <v>0.86307053941908718</v>
      </c>
      <c r="X90" s="13">
        <v>196</v>
      </c>
      <c r="Y90" s="13">
        <v>227</v>
      </c>
      <c r="Z90" s="11">
        <f t="shared" si="8"/>
        <v>0.86343612334801767</v>
      </c>
      <c r="AA90" s="70">
        <v>256.94714059361303</v>
      </c>
      <c r="AB90" s="70">
        <v>267.66816175885401</v>
      </c>
      <c r="AC90" s="70">
        <v>274.81550920234798</v>
      </c>
      <c r="AD90" s="70">
        <v>224</v>
      </c>
      <c r="AE90" s="70">
        <v>719</v>
      </c>
      <c r="AF90" s="70">
        <v>749</v>
      </c>
      <c r="AG90" s="70">
        <v>769</v>
      </c>
      <c r="AH90" s="70"/>
      <c r="AI90" s="13">
        <v>300196</v>
      </c>
      <c r="AJ90" s="13">
        <v>300196</v>
      </c>
      <c r="AK90" s="13">
        <v>300196</v>
      </c>
      <c r="AL90" s="13">
        <v>300196</v>
      </c>
      <c r="AU90">
        <v>6034</v>
      </c>
      <c r="AV90">
        <v>5998</v>
      </c>
      <c r="AW90">
        <v>6212</v>
      </c>
      <c r="AX90">
        <v>5834</v>
      </c>
      <c r="AY90">
        <v>6350</v>
      </c>
      <c r="AZ90">
        <v>6316</v>
      </c>
      <c r="BA90">
        <v>6587</v>
      </c>
      <c r="BB90">
        <v>6126</v>
      </c>
      <c r="BC90">
        <v>2743.8254000000002</v>
      </c>
      <c r="BD90">
        <v>1250</v>
      </c>
      <c r="BE90">
        <v>44860</v>
      </c>
    </row>
    <row r="91" spans="1:57" x14ac:dyDescent="0.25">
      <c r="A91" t="s">
        <v>225</v>
      </c>
      <c r="B91" t="s">
        <v>225</v>
      </c>
      <c r="C91" t="s">
        <v>226</v>
      </c>
      <c r="D91" t="s">
        <v>225</v>
      </c>
      <c r="E91" s="61"/>
      <c r="F91" s="13"/>
      <c r="G91" s="13"/>
      <c r="H91" s="10"/>
      <c r="I91" s="13">
        <v>92</v>
      </c>
      <c r="J91" s="13">
        <v>27964</v>
      </c>
      <c r="K91" s="10">
        <f t="shared" si="5"/>
        <v>328.99442139894148</v>
      </c>
      <c r="L91" s="13">
        <v>105</v>
      </c>
      <c r="M91" s="13">
        <v>30475.397000000001</v>
      </c>
      <c r="N91" s="10">
        <f t="shared" si="6"/>
        <v>344.54022042764529</v>
      </c>
      <c r="O91" s="13">
        <v>29261.944</v>
      </c>
      <c r="P91" s="13">
        <v>30475.397000000001</v>
      </c>
      <c r="Q91" s="13">
        <v>31628.635999999966</v>
      </c>
      <c r="R91" s="13"/>
      <c r="S91" s="13"/>
      <c r="T91" s="11"/>
      <c r="U91" s="13">
        <v>0</v>
      </c>
      <c r="V91" s="13">
        <v>0</v>
      </c>
      <c r="W91" s="11" t="e">
        <f t="shared" si="7"/>
        <v>#DIV/0!</v>
      </c>
      <c r="X91" s="13">
        <v>65</v>
      </c>
      <c r="Y91" s="13">
        <v>73</v>
      </c>
      <c r="Z91" s="11">
        <f t="shared" si="8"/>
        <v>0.8904109589041096</v>
      </c>
      <c r="AA91" s="70">
        <v>187.22489470171001</v>
      </c>
      <c r="AB91" s="70">
        <v>165.14648730764</v>
      </c>
      <c r="AC91" s="70">
        <v>170.88687323009901</v>
      </c>
      <c r="AD91" s="70">
        <v>83.890738854378895</v>
      </c>
      <c r="AE91" s="70">
        <v>424</v>
      </c>
      <c r="AF91" s="70">
        <v>374</v>
      </c>
      <c r="AG91" s="70">
        <v>387</v>
      </c>
      <c r="AH91" s="70"/>
      <c r="AI91" s="13">
        <v>353134</v>
      </c>
      <c r="AJ91" s="13">
        <v>353134</v>
      </c>
      <c r="AK91" s="13">
        <v>353134</v>
      </c>
      <c r="AL91" s="13">
        <v>353134</v>
      </c>
      <c r="AU91">
        <v>5304</v>
      </c>
      <c r="AV91">
        <v>5193</v>
      </c>
      <c r="AW91">
        <v>5002</v>
      </c>
      <c r="AX91">
        <v>4017.550050121743</v>
      </c>
      <c r="AY91">
        <v>5502</v>
      </c>
      <c r="AZ91">
        <v>5361</v>
      </c>
      <c r="BA91">
        <v>5189</v>
      </c>
      <c r="BB91">
        <v>4304.7448960795627</v>
      </c>
      <c r="BC91">
        <v>1670.3022000000001</v>
      </c>
      <c r="BD91">
        <v>375</v>
      </c>
      <c r="BE91">
        <v>25468</v>
      </c>
    </row>
    <row r="92" spans="1:57" x14ac:dyDescent="0.25">
      <c r="A92" t="s">
        <v>227</v>
      </c>
      <c r="B92" t="s">
        <v>227</v>
      </c>
      <c r="C92" t="s">
        <v>228</v>
      </c>
      <c r="D92" t="s">
        <v>227</v>
      </c>
      <c r="E92" s="61"/>
      <c r="F92" s="13"/>
      <c r="G92" s="13"/>
      <c r="H92" s="10"/>
      <c r="I92" s="13">
        <v>1294</v>
      </c>
      <c r="J92" s="13">
        <v>225343</v>
      </c>
      <c r="K92" s="10">
        <f t="shared" si="5"/>
        <v>574.23572065695407</v>
      </c>
      <c r="L92" s="13">
        <v>1416</v>
      </c>
      <c r="M92" s="13">
        <v>233181.986</v>
      </c>
      <c r="N92" s="10">
        <f t="shared" si="6"/>
        <v>607.25102495696217</v>
      </c>
      <c r="O92" s="13">
        <v>229546.21299999964</v>
      </c>
      <c r="P92" s="13">
        <v>233181.98599999974</v>
      </c>
      <c r="Q92" s="13">
        <v>236901.48399999991</v>
      </c>
      <c r="R92" s="13"/>
      <c r="S92" s="13"/>
      <c r="T92" s="11"/>
      <c r="U92" s="13">
        <v>481</v>
      </c>
      <c r="V92" s="13">
        <v>560</v>
      </c>
      <c r="W92" s="11">
        <f t="shared" si="7"/>
        <v>0.85892857142857137</v>
      </c>
      <c r="X92" s="13">
        <v>485</v>
      </c>
      <c r="Y92" s="13">
        <v>561</v>
      </c>
      <c r="Z92" s="11">
        <f t="shared" si="8"/>
        <v>0.86452762923351156</v>
      </c>
      <c r="AA92" s="70">
        <v>178.726447438902</v>
      </c>
      <c r="AB92" s="70">
        <v>158.43180878112</v>
      </c>
      <c r="AC92" s="70">
        <v>175.05169805230801</v>
      </c>
      <c r="AD92" s="70">
        <v>173.10206595001199</v>
      </c>
      <c r="AE92" s="70">
        <v>2140</v>
      </c>
      <c r="AF92" s="70">
        <v>1897</v>
      </c>
      <c r="AG92" s="70">
        <v>2096</v>
      </c>
      <c r="AH92" s="70"/>
      <c r="AI92" s="13">
        <v>907760</v>
      </c>
      <c r="AJ92" s="13">
        <v>907760</v>
      </c>
      <c r="AK92" s="13">
        <v>907760</v>
      </c>
      <c r="AL92" s="13">
        <v>907760</v>
      </c>
      <c r="AU92">
        <v>16844</v>
      </c>
      <c r="AV92">
        <v>16650</v>
      </c>
      <c r="AW92">
        <v>17172</v>
      </c>
      <c r="AX92">
        <v>19043</v>
      </c>
      <c r="AY92">
        <v>18341</v>
      </c>
      <c r="AZ92">
        <v>17875</v>
      </c>
      <c r="BA92">
        <v>18508</v>
      </c>
      <c r="BB92">
        <v>20722</v>
      </c>
      <c r="BC92">
        <v>1636.8686</v>
      </c>
      <c r="BD92">
        <v>3835</v>
      </c>
      <c r="BE92">
        <v>225266</v>
      </c>
    </row>
    <row r="93" spans="1:57" x14ac:dyDescent="0.25">
      <c r="A93" t="s">
        <v>229</v>
      </c>
      <c r="B93" t="s">
        <v>229</v>
      </c>
      <c r="C93" t="s">
        <v>230</v>
      </c>
      <c r="D93" t="s">
        <v>229</v>
      </c>
      <c r="E93" s="61"/>
      <c r="F93" s="13"/>
      <c r="G93" s="13"/>
      <c r="H93" s="10"/>
      <c r="I93" s="13">
        <v>215</v>
      </c>
      <c r="J93" s="13">
        <v>33258</v>
      </c>
      <c r="K93" s="10">
        <f t="shared" si="5"/>
        <v>646.46100186421313</v>
      </c>
      <c r="L93" s="13">
        <v>248</v>
      </c>
      <c r="M93" s="13">
        <v>34289.288</v>
      </c>
      <c r="N93" s="10">
        <f t="shared" si="6"/>
        <v>723.25794574678832</v>
      </c>
      <c r="O93" s="13">
        <v>33823.127999999968</v>
      </c>
      <c r="P93" s="13">
        <v>34289.287999999971</v>
      </c>
      <c r="Q93" s="13">
        <v>34917.821999999971</v>
      </c>
      <c r="R93" s="13"/>
      <c r="S93" s="13"/>
      <c r="T93" s="11"/>
      <c r="U93" s="13">
        <v>93</v>
      </c>
      <c r="V93" s="13">
        <v>113</v>
      </c>
      <c r="W93" s="11">
        <f t="shared" si="7"/>
        <v>0.82300884955752207</v>
      </c>
      <c r="X93" s="13">
        <v>100</v>
      </c>
      <c r="Y93" s="13">
        <v>119</v>
      </c>
      <c r="Z93" s="11">
        <f t="shared" si="8"/>
        <v>0.84033613445378152</v>
      </c>
      <c r="AA93" s="70">
        <v>230.570253119385</v>
      </c>
      <c r="AB93" s="70">
        <v>233.810116160875</v>
      </c>
      <c r="AC93" s="70">
        <v>288.34781069262698</v>
      </c>
      <c r="AD93" s="70">
        <v>227.42032893691899</v>
      </c>
      <c r="AE93" s="70">
        <v>427</v>
      </c>
      <c r="AF93" s="70">
        <v>433</v>
      </c>
      <c r="AG93" s="70">
        <v>534</v>
      </c>
      <c r="AH93" s="70"/>
      <c r="AI93" s="13">
        <v>159364</v>
      </c>
      <c r="AJ93" s="13">
        <v>159364</v>
      </c>
      <c r="AK93" s="13">
        <v>159364</v>
      </c>
      <c r="AL93" s="13">
        <v>159364</v>
      </c>
      <c r="AU93">
        <v>3231</v>
      </c>
      <c r="AV93">
        <v>3254</v>
      </c>
      <c r="AW93">
        <v>3315</v>
      </c>
      <c r="AX93">
        <v>2992</v>
      </c>
      <c r="AY93">
        <v>3416</v>
      </c>
      <c r="AZ93">
        <v>3496</v>
      </c>
      <c r="BA93">
        <v>3505</v>
      </c>
      <c r="BB93">
        <v>3200</v>
      </c>
      <c r="BC93">
        <v>1393.9621</v>
      </c>
      <c r="BD93">
        <v>460</v>
      </c>
      <c r="BE93">
        <v>33040</v>
      </c>
    </row>
    <row r="94" spans="1:57" x14ac:dyDescent="0.25">
      <c r="A94" t="s">
        <v>231</v>
      </c>
      <c r="B94" t="s">
        <v>231</v>
      </c>
      <c r="C94" t="s">
        <v>232</v>
      </c>
      <c r="D94" t="s">
        <v>231</v>
      </c>
      <c r="E94" s="61"/>
      <c r="F94" s="13"/>
      <c r="G94" s="13"/>
      <c r="H94" s="10"/>
      <c r="I94" s="13">
        <v>187</v>
      </c>
      <c r="J94" s="13">
        <v>37294</v>
      </c>
      <c r="K94" s="10">
        <f t="shared" si="5"/>
        <v>501.42114012977953</v>
      </c>
      <c r="L94" s="13">
        <v>220</v>
      </c>
      <c r="M94" s="13">
        <v>38626.374000000003</v>
      </c>
      <c r="N94" s="10">
        <f t="shared" si="6"/>
        <v>569.55902720767938</v>
      </c>
      <c r="O94" s="13">
        <v>37994.26299999997</v>
      </c>
      <c r="P94" s="13">
        <v>38626.373999999974</v>
      </c>
      <c r="Q94" s="13">
        <v>39355.487999999983</v>
      </c>
      <c r="R94" s="13"/>
      <c r="S94" s="13"/>
      <c r="T94" s="11"/>
      <c r="U94" s="13">
        <v>163</v>
      </c>
      <c r="V94" s="13">
        <v>183</v>
      </c>
      <c r="W94" s="11">
        <f t="shared" si="7"/>
        <v>0.89071038251366119</v>
      </c>
      <c r="X94" s="13">
        <v>205</v>
      </c>
      <c r="Y94" s="13">
        <v>223</v>
      </c>
      <c r="Z94" s="11">
        <f t="shared" si="8"/>
        <v>0.91928251121076232</v>
      </c>
      <c r="AA94" s="70">
        <v>263.55105268810598</v>
      </c>
      <c r="AB94" s="70">
        <v>258.20223058558003</v>
      </c>
      <c r="AC94" s="70">
        <v>287.37762387208602</v>
      </c>
      <c r="AD94" s="70">
        <v>254.486168059492</v>
      </c>
      <c r="AE94" s="70">
        <v>542</v>
      </c>
      <c r="AF94" s="70">
        <v>531</v>
      </c>
      <c r="AG94" s="70">
        <v>591</v>
      </c>
      <c r="AH94" s="70"/>
      <c r="AI94" s="13">
        <v>172748</v>
      </c>
      <c r="AJ94" s="13">
        <v>172748</v>
      </c>
      <c r="AK94" s="13">
        <v>172748</v>
      </c>
      <c r="AL94" s="13">
        <v>172748</v>
      </c>
      <c r="AU94">
        <v>3612</v>
      </c>
      <c r="AV94">
        <v>3655</v>
      </c>
      <c r="AW94">
        <v>3713</v>
      </c>
      <c r="AX94">
        <v>3709</v>
      </c>
      <c r="AY94">
        <v>3892</v>
      </c>
      <c r="AZ94">
        <v>3898</v>
      </c>
      <c r="BA94">
        <v>3917</v>
      </c>
      <c r="BB94">
        <v>3950</v>
      </c>
      <c r="BC94">
        <v>1512.2260000000001</v>
      </c>
      <c r="BD94">
        <v>560</v>
      </c>
      <c r="BE94">
        <v>37516</v>
      </c>
    </row>
    <row r="95" spans="1:57" x14ac:dyDescent="0.25">
      <c r="A95" t="s">
        <v>1414</v>
      </c>
      <c r="B95" t="s">
        <v>233</v>
      </c>
      <c r="C95" t="s">
        <v>234</v>
      </c>
      <c r="D95" t="s">
        <v>1415</v>
      </c>
      <c r="E95" s="61"/>
      <c r="F95" s="13"/>
      <c r="G95" s="13"/>
      <c r="H95" s="10"/>
      <c r="I95" s="13">
        <v>406</v>
      </c>
      <c r="J95" s="13">
        <v>65607</v>
      </c>
      <c r="K95" s="10">
        <f t="shared" si="5"/>
        <v>618.83640465194264</v>
      </c>
      <c r="L95" s="13">
        <v>410</v>
      </c>
      <c r="M95" s="13">
        <v>68799.580179219396</v>
      </c>
      <c r="N95" s="10">
        <f t="shared" si="6"/>
        <v>595.93386897415792</v>
      </c>
      <c r="O95" s="13">
        <v>67457.680738452822</v>
      </c>
      <c r="P95" s="13">
        <v>68799.580179219425</v>
      </c>
      <c r="Q95" s="13">
        <v>70218.950998675966</v>
      </c>
      <c r="R95" s="13"/>
      <c r="S95" s="13"/>
      <c r="T95" s="11"/>
      <c r="U95" s="13">
        <v>60</v>
      </c>
      <c r="V95" s="13">
        <v>89</v>
      </c>
      <c r="W95" s="11">
        <f t="shared" si="7"/>
        <v>0.6741573033707865</v>
      </c>
      <c r="X95" s="13">
        <v>123</v>
      </c>
      <c r="Y95" s="13">
        <v>154</v>
      </c>
      <c r="Z95" s="11">
        <f t="shared" si="8"/>
        <v>0.79870129870129869</v>
      </c>
      <c r="AA95" s="70">
        <v>232.86571175642399</v>
      </c>
      <c r="AB95" s="70">
        <v>227.63277441358301</v>
      </c>
      <c r="AC95" s="70">
        <v>291.99790373052701</v>
      </c>
      <c r="AD95" s="70">
        <v>616</v>
      </c>
      <c r="AE95" s="70">
        <v>890</v>
      </c>
      <c r="AF95" s="70">
        <v>870</v>
      </c>
      <c r="AG95" s="70">
        <v>1116</v>
      </c>
      <c r="AH95" s="70"/>
      <c r="AI95" s="13">
        <v>360381</v>
      </c>
      <c r="AJ95" s="13">
        <v>360381</v>
      </c>
      <c r="AK95" s="13">
        <v>360381</v>
      </c>
      <c r="AL95" s="13">
        <v>360381</v>
      </c>
      <c r="AU95">
        <v>6781</v>
      </c>
      <c r="AV95">
        <v>6845</v>
      </c>
      <c r="AW95">
        <v>6912</v>
      </c>
      <c r="AX95">
        <v>6065</v>
      </c>
      <c r="AY95">
        <v>7090</v>
      </c>
      <c r="AZ95">
        <v>7207</v>
      </c>
      <c r="BA95">
        <v>7301</v>
      </c>
      <c r="BB95">
        <v>6648</v>
      </c>
      <c r="BC95">
        <v>1957.6668</v>
      </c>
      <c r="BD95">
        <v>1225</v>
      </c>
      <c r="BE95">
        <v>65616</v>
      </c>
    </row>
    <row r="96" spans="1:57" x14ac:dyDescent="0.25">
      <c r="A96" t="s">
        <v>235</v>
      </c>
      <c r="B96" t="s">
        <v>235</v>
      </c>
      <c r="C96" t="s">
        <v>236</v>
      </c>
      <c r="D96" t="s">
        <v>235</v>
      </c>
      <c r="E96" s="61"/>
      <c r="F96" s="13"/>
      <c r="G96" s="13"/>
      <c r="H96" s="10"/>
      <c r="I96" s="13">
        <v>247</v>
      </c>
      <c r="J96" s="13">
        <v>52003</v>
      </c>
      <c r="K96" s="10">
        <f t="shared" si="5"/>
        <v>474.97259773474605</v>
      </c>
      <c r="L96" s="13">
        <v>270</v>
      </c>
      <c r="M96" s="13">
        <v>53512.303999999996</v>
      </c>
      <c r="N96" s="10">
        <f t="shared" si="6"/>
        <v>504.55685854976463</v>
      </c>
      <c r="O96" s="13">
        <v>52851.465999999957</v>
      </c>
      <c r="P96" s="13">
        <v>53512.303999999953</v>
      </c>
      <c r="Q96" s="13">
        <v>54266.000999999975</v>
      </c>
      <c r="R96" s="13"/>
      <c r="S96" s="13"/>
      <c r="T96" s="11"/>
      <c r="U96" s="13">
        <v>26</v>
      </c>
      <c r="V96" s="13">
        <v>33</v>
      </c>
      <c r="W96" s="11">
        <f t="shared" si="7"/>
        <v>0.78787878787878785</v>
      </c>
      <c r="X96" s="13">
        <v>130</v>
      </c>
      <c r="Y96" s="13">
        <v>160</v>
      </c>
      <c r="Z96" s="11">
        <f t="shared" si="8"/>
        <v>0.8125</v>
      </c>
      <c r="AA96" s="70">
        <v>147.104070212332</v>
      </c>
      <c r="AB96" s="70">
        <v>151.36795630544299</v>
      </c>
      <c r="AC96" s="70">
        <v>166.29155763133099</v>
      </c>
      <c r="AD96" s="70">
        <v>120</v>
      </c>
      <c r="AE96" s="70">
        <v>414</v>
      </c>
      <c r="AF96" s="70">
        <v>426</v>
      </c>
      <c r="AG96" s="70">
        <v>468</v>
      </c>
      <c r="AH96" s="70"/>
      <c r="AI96" s="13">
        <v>215574</v>
      </c>
      <c r="AJ96" s="13">
        <v>215574</v>
      </c>
      <c r="AK96" s="13">
        <v>215574</v>
      </c>
      <c r="AL96" s="13">
        <v>215574</v>
      </c>
      <c r="AU96">
        <v>4099</v>
      </c>
      <c r="AV96">
        <v>4287</v>
      </c>
      <c r="AW96">
        <v>4284</v>
      </c>
      <c r="AX96">
        <v>3623</v>
      </c>
      <c r="AY96">
        <v>4379</v>
      </c>
      <c r="AZ96">
        <v>4553</v>
      </c>
      <c r="BA96">
        <v>4565</v>
      </c>
      <c r="BB96">
        <v>3970</v>
      </c>
      <c r="BC96">
        <v>1751.9721999999999</v>
      </c>
      <c r="BD96">
        <v>965</v>
      </c>
      <c r="BE96">
        <v>52198</v>
      </c>
    </row>
    <row r="97" spans="1:57" x14ac:dyDescent="0.25">
      <c r="A97" t="s">
        <v>237</v>
      </c>
      <c r="B97" t="s">
        <v>237</v>
      </c>
      <c r="C97" t="s">
        <v>238</v>
      </c>
      <c r="D97" t="s">
        <v>237</v>
      </c>
      <c r="E97" s="61"/>
      <c r="F97" s="13"/>
      <c r="G97" s="13"/>
      <c r="H97" s="10"/>
      <c r="I97" s="13">
        <v>212</v>
      </c>
      <c r="J97" s="13">
        <v>42649</v>
      </c>
      <c r="K97" s="10">
        <f t="shared" si="5"/>
        <v>497.08082252807804</v>
      </c>
      <c r="L97" s="13">
        <v>178</v>
      </c>
      <c r="M97" s="13">
        <v>44248.642</v>
      </c>
      <c r="N97" s="10">
        <f t="shared" si="6"/>
        <v>402.27223244500931</v>
      </c>
      <c r="O97" s="13">
        <v>43441.983999999968</v>
      </c>
      <c r="P97" s="13">
        <v>44248.641999999971</v>
      </c>
      <c r="Q97" s="13">
        <v>45234.822</v>
      </c>
      <c r="R97" s="13"/>
      <c r="S97" s="13"/>
      <c r="T97" s="11"/>
      <c r="U97" s="13">
        <v>167</v>
      </c>
      <c r="V97" s="13">
        <v>184</v>
      </c>
      <c r="W97" s="11">
        <f t="shared" si="7"/>
        <v>0.90760869565217395</v>
      </c>
      <c r="X97" s="13">
        <v>180</v>
      </c>
      <c r="Y97" s="13">
        <v>200</v>
      </c>
      <c r="Z97" s="11">
        <f t="shared" si="8"/>
        <v>0.9</v>
      </c>
      <c r="AA97" s="70">
        <v>272.79257573329602</v>
      </c>
      <c r="AB97" s="70">
        <v>280.69358021337598</v>
      </c>
      <c r="AC97" s="70">
        <v>307.72333238207199</v>
      </c>
      <c r="AD97" s="70">
        <v>266</v>
      </c>
      <c r="AE97" s="70">
        <v>656</v>
      </c>
      <c r="AF97" s="70">
        <v>675</v>
      </c>
      <c r="AG97" s="70">
        <v>740</v>
      </c>
      <c r="AH97" s="70"/>
      <c r="AI97" s="13">
        <v>205985</v>
      </c>
      <c r="AJ97" s="13">
        <v>205985</v>
      </c>
      <c r="AK97" s="13">
        <v>205985</v>
      </c>
      <c r="AL97" s="13">
        <v>205985</v>
      </c>
      <c r="AU97">
        <v>4496</v>
      </c>
      <c r="AV97">
        <v>4605</v>
      </c>
      <c r="AW97">
        <v>4676</v>
      </c>
      <c r="AX97">
        <v>4550</v>
      </c>
      <c r="AY97">
        <v>5101</v>
      </c>
      <c r="AZ97">
        <v>5258</v>
      </c>
      <c r="BA97">
        <v>5340</v>
      </c>
      <c r="BB97">
        <v>5055</v>
      </c>
      <c r="BC97">
        <v>3213.7505999999998</v>
      </c>
      <c r="BD97">
        <v>1360</v>
      </c>
      <c r="BE97">
        <v>43213</v>
      </c>
    </row>
    <row r="98" spans="1:57" x14ac:dyDescent="0.25">
      <c r="A98" t="s">
        <v>239</v>
      </c>
      <c r="B98" t="s">
        <v>239</v>
      </c>
      <c r="C98" t="s">
        <v>240</v>
      </c>
      <c r="D98" t="s">
        <v>239</v>
      </c>
      <c r="E98" s="61"/>
      <c r="F98" s="13"/>
      <c r="G98" s="13"/>
      <c r="H98" s="10"/>
      <c r="I98" s="13">
        <v>976</v>
      </c>
      <c r="J98" s="13">
        <v>154958</v>
      </c>
      <c r="K98" s="10">
        <f t="shared" si="5"/>
        <v>629.84808786897088</v>
      </c>
      <c r="L98" s="13">
        <v>896</v>
      </c>
      <c r="M98" s="13">
        <v>160856.557</v>
      </c>
      <c r="N98" s="10">
        <f t="shared" si="6"/>
        <v>557.01801450344362</v>
      </c>
      <c r="O98" s="13">
        <v>157830.97</v>
      </c>
      <c r="P98" s="13">
        <v>160856.55699999991</v>
      </c>
      <c r="Q98" s="13">
        <v>164039.63999999996</v>
      </c>
      <c r="R98" s="13"/>
      <c r="S98" s="13"/>
      <c r="T98" s="11"/>
      <c r="U98" s="13">
        <v>281</v>
      </c>
      <c r="V98" s="13">
        <v>346</v>
      </c>
      <c r="W98" s="11">
        <f t="shared" si="7"/>
        <v>0.81213872832369938</v>
      </c>
      <c r="X98" s="13">
        <v>332</v>
      </c>
      <c r="Y98" s="13">
        <v>405</v>
      </c>
      <c r="Z98" s="11">
        <f t="shared" si="8"/>
        <v>0.81975308641975309</v>
      </c>
      <c r="AA98" s="70">
        <v>141.261177731423</v>
      </c>
      <c r="AB98" s="70">
        <v>125.172760595488</v>
      </c>
      <c r="AC98" s="70">
        <v>149.79291409138801</v>
      </c>
      <c r="AD98" s="70">
        <v>191</v>
      </c>
      <c r="AE98" s="70">
        <v>1159</v>
      </c>
      <c r="AF98" s="70">
        <v>1027</v>
      </c>
      <c r="AG98" s="70">
        <v>1229</v>
      </c>
      <c r="AH98" s="70"/>
      <c r="AI98" s="13">
        <v>618054</v>
      </c>
      <c r="AJ98" s="13">
        <v>618054</v>
      </c>
      <c r="AK98" s="13">
        <v>618054</v>
      </c>
      <c r="AL98" s="13">
        <v>618054</v>
      </c>
      <c r="AU98">
        <v>9758</v>
      </c>
      <c r="AV98">
        <v>9756</v>
      </c>
      <c r="AW98">
        <v>10694</v>
      </c>
      <c r="AX98">
        <v>10516</v>
      </c>
      <c r="AY98">
        <v>10748</v>
      </c>
      <c r="AZ98">
        <v>10661</v>
      </c>
      <c r="BA98">
        <v>11658</v>
      </c>
      <c r="BB98">
        <v>11492.661538461538</v>
      </c>
      <c r="BC98">
        <v>1804.346</v>
      </c>
      <c r="BD98">
        <v>2840</v>
      </c>
      <c r="BE98">
        <v>155016</v>
      </c>
    </row>
    <row r="99" spans="1:57" x14ac:dyDescent="0.25">
      <c r="A99" t="s">
        <v>241</v>
      </c>
      <c r="B99" t="s">
        <v>241</v>
      </c>
      <c r="C99" t="s">
        <v>242</v>
      </c>
      <c r="D99" t="s">
        <v>241</v>
      </c>
      <c r="E99" s="61"/>
      <c r="F99" s="13"/>
      <c r="G99" s="13"/>
      <c r="H99" s="10"/>
      <c r="I99" s="13">
        <v>489</v>
      </c>
      <c r="J99" s="13">
        <v>81368</v>
      </c>
      <c r="K99" s="10">
        <f t="shared" si="5"/>
        <v>600.97335561891657</v>
      </c>
      <c r="L99" s="13">
        <v>554</v>
      </c>
      <c r="M99" s="13">
        <v>84597.131999999998</v>
      </c>
      <c r="N99" s="10">
        <f t="shared" si="6"/>
        <v>654.86853620522265</v>
      </c>
      <c r="O99" s="13">
        <v>82821.022000000026</v>
      </c>
      <c r="P99" s="13">
        <v>84597.131999999983</v>
      </c>
      <c r="Q99" s="13">
        <v>86583.455999999976</v>
      </c>
      <c r="R99" s="13"/>
      <c r="S99" s="13"/>
      <c r="T99" s="11"/>
      <c r="U99" s="13">
        <v>346</v>
      </c>
      <c r="V99" s="13">
        <v>409</v>
      </c>
      <c r="W99" s="11">
        <f t="shared" si="7"/>
        <v>0.84596577017114916</v>
      </c>
      <c r="X99" s="13">
        <v>340</v>
      </c>
      <c r="Y99" s="13">
        <v>400</v>
      </c>
      <c r="Z99" s="11">
        <f t="shared" si="8"/>
        <v>0.85</v>
      </c>
      <c r="AA99" s="70">
        <v>241.18518730609401</v>
      </c>
      <c r="AB99" s="70">
        <v>239.06952776832199</v>
      </c>
      <c r="AC99" s="70">
        <v>283.96852462549901</v>
      </c>
      <c r="AD99" s="70">
        <v>250</v>
      </c>
      <c r="AE99" s="70">
        <v>1026</v>
      </c>
      <c r="AF99" s="70">
        <v>1017</v>
      </c>
      <c r="AG99" s="70">
        <v>1208</v>
      </c>
      <c r="AH99" s="70"/>
      <c r="AI99" s="13">
        <v>320274</v>
      </c>
      <c r="AJ99" s="13">
        <v>320274</v>
      </c>
      <c r="AK99" s="13">
        <v>320274</v>
      </c>
      <c r="AL99" s="13">
        <v>320274</v>
      </c>
      <c r="AU99">
        <v>6989</v>
      </c>
      <c r="AV99">
        <v>7291</v>
      </c>
      <c r="AW99">
        <v>7225</v>
      </c>
      <c r="AX99">
        <v>6875</v>
      </c>
      <c r="AY99">
        <v>8055</v>
      </c>
      <c r="AZ99">
        <v>8432</v>
      </c>
      <c r="BA99">
        <v>8338</v>
      </c>
      <c r="BB99">
        <v>7639</v>
      </c>
      <c r="BC99">
        <v>2797.4805999999999</v>
      </c>
      <c r="BD99">
        <v>2195</v>
      </c>
      <c r="BE99">
        <v>82281</v>
      </c>
    </row>
    <row r="100" spans="1:57" x14ac:dyDescent="0.25">
      <c r="A100" t="s">
        <v>243</v>
      </c>
      <c r="B100" t="s">
        <v>243</v>
      </c>
      <c r="C100" t="s">
        <v>244</v>
      </c>
      <c r="D100" t="s">
        <v>243</v>
      </c>
      <c r="E100" s="61"/>
      <c r="F100" s="13"/>
      <c r="G100" s="13"/>
      <c r="H100" s="10"/>
      <c r="I100" s="13">
        <v>401</v>
      </c>
      <c r="J100" s="13">
        <v>39125</v>
      </c>
      <c r="K100" s="10">
        <f t="shared" si="5"/>
        <v>1024.9201277955272</v>
      </c>
      <c r="L100" s="13">
        <v>246</v>
      </c>
      <c r="M100" s="13">
        <v>40334.338000000003</v>
      </c>
      <c r="N100" s="10">
        <f t="shared" si="6"/>
        <v>609.90216326347036</v>
      </c>
      <c r="O100" s="13">
        <v>39753.631000000001</v>
      </c>
      <c r="P100" s="13">
        <v>40334.337999999989</v>
      </c>
      <c r="Q100" s="13">
        <v>41025.122999999978</v>
      </c>
      <c r="R100" s="13"/>
      <c r="S100" s="13"/>
      <c r="T100" s="11"/>
      <c r="U100" s="13">
        <v>99</v>
      </c>
      <c r="V100" s="13">
        <v>145</v>
      </c>
      <c r="W100" s="11">
        <f t="shared" si="7"/>
        <v>0.6827586206896552</v>
      </c>
      <c r="X100" s="13">
        <v>724</v>
      </c>
      <c r="Y100" s="13">
        <v>905</v>
      </c>
      <c r="Z100" s="11">
        <f t="shared" si="8"/>
        <v>0.8</v>
      </c>
      <c r="AA100" s="70">
        <v>274.83043732019303</v>
      </c>
      <c r="AB100" s="70">
        <v>269.90244327169302</v>
      </c>
      <c r="AC100" s="70">
        <v>272.55597852857801</v>
      </c>
      <c r="AD100" s="70">
        <v>196</v>
      </c>
      <c r="AE100" s="70">
        <v>725</v>
      </c>
      <c r="AF100" s="70">
        <v>712</v>
      </c>
      <c r="AG100" s="70">
        <v>719</v>
      </c>
      <c r="AH100" s="70"/>
      <c r="AI100" s="13">
        <v>337098</v>
      </c>
      <c r="AJ100" s="13">
        <v>337098</v>
      </c>
      <c r="AK100" s="13">
        <v>337098</v>
      </c>
      <c r="AL100" s="13">
        <v>337098</v>
      </c>
      <c r="AU100">
        <v>6073</v>
      </c>
      <c r="AV100">
        <v>6088</v>
      </c>
      <c r="AW100">
        <v>6102</v>
      </c>
      <c r="AX100">
        <v>6126</v>
      </c>
      <c r="AY100">
        <v>6499</v>
      </c>
      <c r="AZ100">
        <v>6544</v>
      </c>
      <c r="BA100">
        <v>6516</v>
      </c>
      <c r="BB100">
        <v>6531</v>
      </c>
      <c r="BC100">
        <v>2371.5789</v>
      </c>
      <c r="BD100">
        <v>925</v>
      </c>
      <c r="BE100">
        <v>38098</v>
      </c>
    </row>
    <row r="101" spans="1:57" x14ac:dyDescent="0.25">
      <c r="A101" t="s">
        <v>245</v>
      </c>
      <c r="B101" t="s">
        <v>245</v>
      </c>
      <c r="C101" t="s">
        <v>246</v>
      </c>
      <c r="D101" t="s">
        <v>245</v>
      </c>
      <c r="E101" s="61"/>
      <c r="F101" s="13"/>
      <c r="G101" s="13"/>
      <c r="H101" s="10"/>
      <c r="I101" s="13">
        <v>1010</v>
      </c>
      <c r="J101" s="13">
        <v>175086</v>
      </c>
      <c r="K101" s="10">
        <f t="shared" si="5"/>
        <v>576.85937196577686</v>
      </c>
      <c r="L101" s="13">
        <v>952</v>
      </c>
      <c r="M101" s="13">
        <v>181737.79500000001</v>
      </c>
      <c r="N101" s="10">
        <f t="shared" si="6"/>
        <v>523.83160035588628</v>
      </c>
      <c r="O101" s="13">
        <v>178818.62099999996</v>
      </c>
      <c r="P101" s="13">
        <v>181737.79499999995</v>
      </c>
      <c r="Q101" s="13">
        <v>184985.44899999988</v>
      </c>
      <c r="R101" s="13"/>
      <c r="S101" s="13"/>
      <c r="T101" s="11"/>
      <c r="U101" s="13">
        <v>431</v>
      </c>
      <c r="V101" s="13">
        <v>504</v>
      </c>
      <c r="W101" s="11">
        <f t="shared" si="7"/>
        <v>0.85515873015873012</v>
      </c>
      <c r="X101" s="13">
        <v>714</v>
      </c>
      <c r="Y101" s="13">
        <v>840</v>
      </c>
      <c r="Z101" s="11">
        <f t="shared" si="8"/>
        <v>0.85</v>
      </c>
      <c r="AA101" s="70">
        <v>203.296977402165</v>
      </c>
      <c r="AB101" s="70">
        <v>183.488030332341</v>
      </c>
      <c r="AC101" s="70">
        <v>196.65995905402801</v>
      </c>
      <c r="AD101" s="70">
        <v>184</v>
      </c>
      <c r="AE101" s="70">
        <v>1991</v>
      </c>
      <c r="AF101" s="70">
        <v>1797</v>
      </c>
      <c r="AG101" s="70">
        <v>1926</v>
      </c>
      <c r="AH101" s="70"/>
      <c r="AI101" s="13">
        <v>828224</v>
      </c>
      <c r="AJ101" s="13">
        <v>828224</v>
      </c>
      <c r="AK101" s="13">
        <v>828224</v>
      </c>
      <c r="AL101" s="13">
        <v>828224</v>
      </c>
      <c r="AU101">
        <v>16090</v>
      </c>
      <c r="AV101">
        <v>16009</v>
      </c>
      <c r="AW101">
        <v>16305</v>
      </c>
      <c r="AX101">
        <v>16431</v>
      </c>
      <c r="AY101">
        <v>17681</v>
      </c>
      <c r="AZ101">
        <v>17615</v>
      </c>
      <c r="BA101">
        <v>17941</v>
      </c>
      <c r="BB101">
        <v>17480</v>
      </c>
      <c r="BC101">
        <v>2068.8515000000002</v>
      </c>
      <c r="BD101">
        <v>3640</v>
      </c>
      <c r="BE101">
        <v>176230</v>
      </c>
    </row>
    <row r="102" spans="1:57" x14ac:dyDescent="0.25">
      <c r="A102" t="s">
        <v>247</v>
      </c>
      <c r="B102" t="s">
        <v>247</v>
      </c>
      <c r="C102" t="s">
        <v>248</v>
      </c>
      <c r="D102" t="s">
        <v>1892</v>
      </c>
      <c r="E102" s="61"/>
      <c r="F102" s="13"/>
      <c r="G102" s="13"/>
      <c r="H102" s="10"/>
      <c r="I102" s="13">
        <v>157</v>
      </c>
      <c r="J102" s="13">
        <v>38417</v>
      </c>
      <c r="K102" s="10">
        <f t="shared" si="5"/>
        <v>408.67324361610741</v>
      </c>
      <c r="L102" s="13">
        <v>270</v>
      </c>
      <c r="M102" s="13">
        <v>39638.593999999997</v>
      </c>
      <c r="N102" s="10">
        <f t="shared" si="6"/>
        <v>681.15433155878338</v>
      </c>
      <c r="O102" s="13">
        <v>39179.608999999975</v>
      </c>
      <c r="P102" s="13">
        <v>39638.593999999975</v>
      </c>
      <c r="Q102" s="13">
        <v>40150.545999999958</v>
      </c>
      <c r="R102" s="13"/>
      <c r="S102" s="13"/>
      <c r="T102" s="11"/>
      <c r="U102" s="13">
        <v>113</v>
      </c>
      <c r="V102" s="13">
        <v>128</v>
      </c>
      <c r="W102" s="11">
        <f t="shared" si="7"/>
        <v>0.8828125</v>
      </c>
      <c r="X102" s="13">
        <v>140</v>
      </c>
      <c r="Y102" s="13">
        <v>150</v>
      </c>
      <c r="Z102" s="11">
        <f t="shared" si="8"/>
        <v>0.93333333333333335</v>
      </c>
      <c r="AA102" s="70">
        <v>288.38535865175498</v>
      </c>
      <c r="AB102" s="70">
        <v>244.34412913665599</v>
      </c>
      <c r="AC102" s="70">
        <v>282.456731601645</v>
      </c>
      <c r="AD102" s="70">
        <v>305</v>
      </c>
      <c r="AE102" s="70">
        <v>681</v>
      </c>
      <c r="AF102" s="70">
        <v>577</v>
      </c>
      <c r="AG102" s="70">
        <v>667</v>
      </c>
      <c r="AH102" s="70"/>
      <c r="AI102" s="13">
        <v>235623</v>
      </c>
      <c r="AJ102" s="13">
        <v>235623</v>
      </c>
      <c r="AK102" s="13">
        <v>235623</v>
      </c>
      <c r="AL102" s="13">
        <v>235623</v>
      </c>
      <c r="AU102">
        <v>4333</v>
      </c>
      <c r="AV102">
        <v>4183</v>
      </c>
      <c r="AW102">
        <v>4315</v>
      </c>
      <c r="AX102">
        <v>3680</v>
      </c>
      <c r="AY102">
        <v>4752</v>
      </c>
      <c r="AZ102">
        <v>4563</v>
      </c>
      <c r="BA102">
        <v>4765</v>
      </c>
      <c r="BB102">
        <v>3982</v>
      </c>
      <c r="BC102">
        <v>2014.0821000000001</v>
      </c>
      <c r="BD102">
        <v>735</v>
      </c>
      <c r="BE102">
        <v>38821</v>
      </c>
    </row>
    <row r="103" spans="1:57" x14ac:dyDescent="0.25">
      <c r="A103" t="s">
        <v>249</v>
      </c>
      <c r="B103" t="s">
        <v>249</v>
      </c>
      <c r="C103" t="s">
        <v>250</v>
      </c>
      <c r="D103" t="s">
        <v>249</v>
      </c>
      <c r="E103" s="61"/>
      <c r="F103" s="13"/>
      <c r="G103" s="13"/>
      <c r="H103" s="10"/>
      <c r="I103" s="13">
        <v>481</v>
      </c>
      <c r="J103" s="13">
        <v>130189</v>
      </c>
      <c r="K103" s="10">
        <f t="shared" si="5"/>
        <v>369.46285784513287</v>
      </c>
      <c r="L103" s="13">
        <v>474</v>
      </c>
      <c r="M103" s="13">
        <v>135360.571</v>
      </c>
      <c r="N103" s="10">
        <f t="shared" si="6"/>
        <v>350.17582778961531</v>
      </c>
      <c r="O103" s="13">
        <v>132727.66099999996</v>
      </c>
      <c r="P103" s="13">
        <v>135360.571</v>
      </c>
      <c r="Q103" s="13">
        <v>138107.52099999995</v>
      </c>
      <c r="R103" s="13"/>
      <c r="S103" s="13"/>
      <c r="T103" s="11"/>
      <c r="U103" s="13">
        <v>243</v>
      </c>
      <c r="V103" s="13">
        <v>298</v>
      </c>
      <c r="W103" s="11">
        <f t="shared" si="7"/>
        <v>0.81543624161073824</v>
      </c>
      <c r="X103" s="13">
        <v>336</v>
      </c>
      <c r="Y103" s="13">
        <v>400</v>
      </c>
      <c r="Z103" s="11">
        <f t="shared" si="8"/>
        <v>0.84</v>
      </c>
      <c r="AA103" s="70">
        <v>169.13680392117701</v>
      </c>
      <c r="AB103" s="70">
        <v>146.62810377957501</v>
      </c>
      <c r="AC103" s="70">
        <v>190.48791376978201</v>
      </c>
      <c r="AD103" s="70">
        <v>185</v>
      </c>
      <c r="AE103" s="70">
        <v>1315</v>
      </c>
      <c r="AF103" s="70">
        <v>1140</v>
      </c>
      <c r="AG103" s="70">
        <v>1481</v>
      </c>
      <c r="AH103" s="70"/>
      <c r="AI103" s="13">
        <v>691667</v>
      </c>
      <c r="AJ103" s="13">
        <v>691667</v>
      </c>
      <c r="AK103" s="13">
        <v>691667</v>
      </c>
      <c r="AL103" s="13">
        <v>691667</v>
      </c>
      <c r="AU103">
        <v>11143</v>
      </c>
      <c r="AV103">
        <v>11499</v>
      </c>
      <c r="AW103">
        <v>11670</v>
      </c>
      <c r="AX103">
        <v>11260</v>
      </c>
      <c r="AY103">
        <v>12282</v>
      </c>
      <c r="AZ103">
        <v>12588</v>
      </c>
      <c r="BA103">
        <v>12882</v>
      </c>
      <c r="BB103">
        <v>12109</v>
      </c>
      <c r="BC103">
        <v>2102.5749000000001</v>
      </c>
      <c r="BD103">
        <v>2890</v>
      </c>
      <c r="BE103">
        <v>130843</v>
      </c>
    </row>
    <row r="104" spans="1:57" x14ac:dyDescent="0.25">
      <c r="A104" t="s">
        <v>251</v>
      </c>
      <c r="B104" t="s">
        <v>251</v>
      </c>
      <c r="C104" t="s">
        <v>252</v>
      </c>
      <c r="D104" t="s">
        <v>251</v>
      </c>
      <c r="E104" s="61"/>
      <c r="F104" s="13"/>
      <c r="G104" s="13"/>
      <c r="H104" s="10"/>
      <c r="I104" s="13">
        <v>141</v>
      </c>
      <c r="J104" s="13">
        <v>30493</v>
      </c>
      <c r="K104" s="10">
        <f t="shared" si="5"/>
        <v>462.40120683435543</v>
      </c>
      <c r="L104" s="13">
        <v>148</v>
      </c>
      <c r="M104" s="13">
        <v>31833.072</v>
      </c>
      <c r="N104" s="10">
        <f t="shared" si="6"/>
        <v>464.92528273739958</v>
      </c>
      <c r="O104" s="13">
        <v>31286.659999999978</v>
      </c>
      <c r="P104" s="13">
        <v>31833.071999999986</v>
      </c>
      <c r="Q104" s="13">
        <v>32544.098999999969</v>
      </c>
      <c r="R104" s="13"/>
      <c r="S104" s="13"/>
      <c r="T104" s="11"/>
      <c r="U104" s="13">
        <v>83</v>
      </c>
      <c r="V104" s="13">
        <v>112</v>
      </c>
      <c r="W104" s="11">
        <f t="shared" si="7"/>
        <v>0.7410714285714286</v>
      </c>
      <c r="X104" s="13">
        <v>71</v>
      </c>
      <c r="Y104" s="13">
        <v>96</v>
      </c>
      <c r="Z104" s="11">
        <f t="shared" si="8"/>
        <v>0.73958333333333337</v>
      </c>
      <c r="AA104" s="70">
        <v>198.805473913421</v>
      </c>
      <c r="AB104" s="70">
        <v>176.21394278689601</v>
      </c>
      <c r="AC104" s="70">
        <v>217.38073283967501</v>
      </c>
      <c r="AD104" s="70">
        <v>203</v>
      </c>
      <c r="AE104" s="70">
        <v>396</v>
      </c>
      <c r="AF104" s="70">
        <v>351</v>
      </c>
      <c r="AG104" s="70">
        <v>433</v>
      </c>
      <c r="AH104" s="70"/>
      <c r="AI104" s="13">
        <v>202626</v>
      </c>
      <c r="AJ104" s="13">
        <v>202626</v>
      </c>
      <c r="AK104" s="13">
        <v>202626</v>
      </c>
      <c r="AL104" s="13">
        <v>202626</v>
      </c>
      <c r="AU104">
        <v>3618</v>
      </c>
      <c r="AV104">
        <v>3727</v>
      </c>
      <c r="AW104">
        <v>3787</v>
      </c>
      <c r="AX104">
        <v>3605</v>
      </c>
      <c r="AY104">
        <v>3926</v>
      </c>
      <c r="AZ104">
        <v>4018</v>
      </c>
      <c r="BA104">
        <v>4105</v>
      </c>
      <c r="BB104">
        <v>3914</v>
      </c>
      <c r="BC104">
        <v>1865.087</v>
      </c>
      <c r="BD104">
        <v>585</v>
      </c>
      <c r="BE104">
        <v>30796</v>
      </c>
    </row>
    <row r="105" spans="1:57" x14ac:dyDescent="0.25">
      <c r="A105" t="s">
        <v>253</v>
      </c>
      <c r="B105" t="s">
        <v>253</v>
      </c>
      <c r="C105" t="s">
        <v>254</v>
      </c>
      <c r="D105" t="s">
        <v>253</v>
      </c>
      <c r="E105" s="61"/>
      <c r="F105" s="13"/>
      <c r="G105" s="13"/>
      <c r="H105" s="10"/>
      <c r="I105" s="13">
        <v>214</v>
      </c>
      <c r="J105" s="13">
        <v>48960</v>
      </c>
      <c r="K105" s="10">
        <f t="shared" si="5"/>
        <v>437.09150326797385</v>
      </c>
      <c r="L105" s="13">
        <v>214</v>
      </c>
      <c r="M105" s="13">
        <v>50749.705000000002</v>
      </c>
      <c r="N105" s="10">
        <f t="shared" si="6"/>
        <v>421.67732797658624</v>
      </c>
      <c r="O105" s="13">
        <v>49845.56299999998</v>
      </c>
      <c r="P105" s="13">
        <v>50749.70499999998</v>
      </c>
      <c r="Q105" s="13">
        <v>51517.35399999997</v>
      </c>
      <c r="R105" s="13"/>
      <c r="S105" s="13"/>
      <c r="T105" s="11"/>
      <c r="U105" s="13">
        <v>136</v>
      </c>
      <c r="V105" s="13">
        <v>168</v>
      </c>
      <c r="W105" s="11">
        <f t="shared" si="7"/>
        <v>0.80952380952380953</v>
      </c>
      <c r="X105" s="13">
        <v>246</v>
      </c>
      <c r="Y105" s="13">
        <v>290</v>
      </c>
      <c r="Z105" s="11">
        <f t="shared" si="8"/>
        <v>0.84827586206896555</v>
      </c>
      <c r="AA105" s="70">
        <v>184.630294859099</v>
      </c>
      <c r="AB105" s="70">
        <v>166.79668683293599</v>
      </c>
      <c r="AC105" s="70">
        <v>192.672902400309</v>
      </c>
      <c r="AD105" s="70">
        <v>169</v>
      </c>
      <c r="AE105" s="70">
        <v>528</v>
      </c>
      <c r="AF105" s="70">
        <v>477</v>
      </c>
      <c r="AG105" s="70">
        <v>551</v>
      </c>
      <c r="AH105" s="70"/>
      <c r="AI105" s="13">
        <v>262839</v>
      </c>
      <c r="AJ105" s="13">
        <v>262839</v>
      </c>
      <c r="AK105" s="13">
        <v>262839</v>
      </c>
      <c r="AL105" s="13">
        <v>262839</v>
      </c>
      <c r="AU105">
        <v>4738</v>
      </c>
      <c r="AV105">
        <v>4812</v>
      </c>
      <c r="AW105">
        <v>4755</v>
      </c>
      <c r="AX105">
        <v>3621</v>
      </c>
      <c r="AY105">
        <v>5207</v>
      </c>
      <c r="AZ105">
        <v>5251</v>
      </c>
      <c r="BA105">
        <v>5246</v>
      </c>
      <c r="BB105">
        <v>3938</v>
      </c>
      <c r="BC105">
        <v>2037.8353</v>
      </c>
      <c r="BD105">
        <v>1020</v>
      </c>
      <c r="BE105">
        <v>49290</v>
      </c>
    </row>
    <row r="106" spans="1:57" x14ac:dyDescent="0.25">
      <c r="A106" t="s">
        <v>255</v>
      </c>
      <c r="B106" t="s">
        <v>255</v>
      </c>
      <c r="C106" t="s">
        <v>256</v>
      </c>
      <c r="D106" t="s">
        <v>255</v>
      </c>
      <c r="E106" s="61"/>
      <c r="F106" s="13"/>
      <c r="G106" s="13"/>
      <c r="H106" s="10"/>
      <c r="I106" s="13">
        <v>217</v>
      </c>
      <c r="J106" s="13">
        <v>30568</v>
      </c>
      <c r="K106" s="10">
        <f t="shared" si="5"/>
        <v>709.89269824653229</v>
      </c>
      <c r="L106" s="13">
        <v>170</v>
      </c>
      <c r="M106" s="13">
        <v>31657.071</v>
      </c>
      <c r="N106" s="10">
        <f t="shared" si="6"/>
        <v>537.0048290317194</v>
      </c>
      <c r="O106" s="13">
        <v>31194.786999999968</v>
      </c>
      <c r="P106" s="13">
        <v>31657.070999999971</v>
      </c>
      <c r="Q106" s="13">
        <v>32210.487999999968</v>
      </c>
      <c r="R106" s="13"/>
      <c r="S106" s="13"/>
      <c r="T106" s="11"/>
      <c r="U106" s="13">
        <v>68</v>
      </c>
      <c r="V106" s="13">
        <v>78</v>
      </c>
      <c r="W106" s="11">
        <f t="shared" ref="W106:W137" si="9">U106/V106</f>
        <v>0.87179487179487181</v>
      </c>
      <c r="X106" s="13">
        <v>126</v>
      </c>
      <c r="Y106" s="13">
        <v>145</v>
      </c>
      <c r="Z106" s="11">
        <f t="shared" si="8"/>
        <v>0.86896551724137927</v>
      </c>
      <c r="AA106" s="70">
        <v>236.31796092723701</v>
      </c>
      <c r="AB106" s="70">
        <v>204.092784437159</v>
      </c>
      <c r="AC106" s="70">
        <v>258.31292265856001</v>
      </c>
      <c r="AD106" s="70">
        <v>200</v>
      </c>
      <c r="AE106" s="70">
        <v>462</v>
      </c>
      <c r="AF106" s="70">
        <v>399</v>
      </c>
      <c r="AG106" s="70">
        <v>505</v>
      </c>
      <c r="AH106" s="70"/>
      <c r="AI106" s="13">
        <v>214692</v>
      </c>
      <c r="AJ106" s="13">
        <v>214692</v>
      </c>
      <c r="AK106" s="13">
        <v>214692</v>
      </c>
      <c r="AL106" s="13">
        <v>214692</v>
      </c>
      <c r="AU106">
        <v>3781</v>
      </c>
      <c r="AV106">
        <v>3989</v>
      </c>
      <c r="AW106">
        <v>3716</v>
      </c>
      <c r="AX106">
        <v>4945</v>
      </c>
      <c r="AY106">
        <v>4183</v>
      </c>
      <c r="AZ106">
        <v>4335</v>
      </c>
      <c r="BA106">
        <v>4114</v>
      </c>
      <c r="BB106">
        <v>5178</v>
      </c>
      <c r="BC106">
        <v>1735.7569000000001</v>
      </c>
      <c r="BD106">
        <v>550</v>
      </c>
      <c r="BE106">
        <v>30938</v>
      </c>
    </row>
    <row r="107" spans="1:57" x14ac:dyDescent="0.25">
      <c r="A107" t="s">
        <v>257</v>
      </c>
      <c r="B107" t="s">
        <v>257</v>
      </c>
      <c r="C107" t="s">
        <v>258</v>
      </c>
      <c r="D107" t="s">
        <v>257</v>
      </c>
      <c r="E107" s="61"/>
      <c r="F107" s="13"/>
      <c r="G107" s="13"/>
      <c r="H107" s="10"/>
      <c r="I107" s="13">
        <v>103</v>
      </c>
      <c r="J107" s="13">
        <v>20335</v>
      </c>
      <c r="K107" s="10">
        <f t="shared" si="5"/>
        <v>506.5158593557905</v>
      </c>
      <c r="L107" s="13">
        <v>100</v>
      </c>
      <c r="M107" s="13">
        <v>21323.905999999999</v>
      </c>
      <c r="N107" s="10">
        <f t="shared" si="6"/>
        <v>468.95723513318808</v>
      </c>
      <c r="O107" s="13">
        <v>20953.325999999986</v>
      </c>
      <c r="P107" s="13">
        <v>21323.906000000003</v>
      </c>
      <c r="Q107" s="13">
        <v>21719.458999999999</v>
      </c>
      <c r="R107" s="13"/>
      <c r="S107" s="13"/>
      <c r="T107" s="11"/>
      <c r="U107" s="13">
        <v>89</v>
      </c>
      <c r="V107" s="13">
        <v>114</v>
      </c>
      <c r="W107" s="11">
        <f t="shared" si="9"/>
        <v>0.7807017543859649</v>
      </c>
      <c r="X107" s="13">
        <v>409</v>
      </c>
      <c r="Y107" s="13">
        <v>481</v>
      </c>
      <c r="Z107" s="11">
        <f t="shared" si="8"/>
        <v>0.8503118503118503</v>
      </c>
      <c r="AA107" s="70">
        <v>196.70330360433101</v>
      </c>
      <c r="AB107" s="70">
        <v>173.481385817709</v>
      </c>
      <c r="AC107" s="70">
        <v>198.06929876825001</v>
      </c>
      <c r="AD107" s="70">
        <v>197.78600387335501</v>
      </c>
      <c r="AE107" s="70">
        <v>288</v>
      </c>
      <c r="AF107" s="70">
        <v>254</v>
      </c>
      <c r="AG107" s="70">
        <v>290</v>
      </c>
      <c r="AH107" s="70"/>
      <c r="AI107" s="13">
        <v>160337</v>
      </c>
      <c r="AJ107" s="13">
        <v>160337</v>
      </c>
      <c r="AK107" s="13">
        <v>160337</v>
      </c>
      <c r="AL107" s="13">
        <v>160337</v>
      </c>
      <c r="AU107">
        <v>2678</v>
      </c>
      <c r="AV107">
        <v>2692</v>
      </c>
      <c r="AW107">
        <v>2655</v>
      </c>
      <c r="AX107">
        <v>2476</v>
      </c>
      <c r="AY107">
        <v>2891</v>
      </c>
      <c r="AZ107">
        <v>2914</v>
      </c>
      <c r="BA107">
        <v>2887</v>
      </c>
      <c r="BB107">
        <v>2691</v>
      </c>
      <c r="BC107">
        <v>2318.1696000000002</v>
      </c>
      <c r="BD107">
        <v>510</v>
      </c>
      <c r="BE107">
        <v>21100</v>
      </c>
    </row>
    <row r="108" spans="1:57" x14ac:dyDescent="0.25">
      <c r="A108" t="s">
        <v>259</v>
      </c>
      <c r="B108" t="s">
        <v>259</v>
      </c>
      <c r="C108" t="s">
        <v>260</v>
      </c>
      <c r="D108" t="s">
        <v>259</v>
      </c>
      <c r="E108" s="61"/>
      <c r="F108" s="13"/>
      <c r="G108" s="13"/>
      <c r="H108" s="10"/>
      <c r="I108" s="13">
        <v>189</v>
      </c>
      <c r="J108" s="13">
        <v>39273</v>
      </c>
      <c r="K108" s="10">
        <f t="shared" si="5"/>
        <v>481.24665800931933</v>
      </c>
      <c r="L108" s="13">
        <v>199</v>
      </c>
      <c r="M108" s="13">
        <v>41003.281000000003</v>
      </c>
      <c r="N108" s="10">
        <f t="shared" si="6"/>
        <v>485.32701566003948</v>
      </c>
      <c r="O108" s="13">
        <v>40162.955999999984</v>
      </c>
      <c r="P108" s="13">
        <v>41003.280999999988</v>
      </c>
      <c r="Q108" s="13">
        <v>41883.267999999982</v>
      </c>
      <c r="R108" s="13"/>
      <c r="S108" s="13"/>
      <c r="T108" s="11"/>
      <c r="U108" s="13">
        <v>140</v>
      </c>
      <c r="V108" s="13">
        <v>153</v>
      </c>
      <c r="W108" s="11">
        <f t="shared" si="9"/>
        <v>0.91503267973856206</v>
      </c>
      <c r="X108" s="13">
        <v>141</v>
      </c>
      <c r="Y108" s="13">
        <v>158</v>
      </c>
      <c r="Z108" s="11">
        <f t="shared" si="8"/>
        <v>0.89240506329113922</v>
      </c>
      <c r="AA108" s="70">
        <v>210.17133275684901</v>
      </c>
      <c r="AB108" s="70">
        <v>178.04082325265401</v>
      </c>
      <c r="AC108" s="70">
        <v>142.88626579512399</v>
      </c>
      <c r="AD108" s="70">
        <v>157</v>
      </c>
      <c r="AE108" s="70">
        <v>556</v>
      </c>
      <c r="AF108" s="70">
        <v>471</v>
      </c>
      <c r="AG108" s="70">
        <v>378</v>
      </c>
      <c r="AH108" s="70"/>
      <c r="AI108" s="13">
        <v>305222</v>
      </c>
      <c r="AJ108" s="13">
        <v>305222</v>
      </c>
      <c r="AK108" s="13">
        <v>305222</v>
      </c>
      <c r="AL108" s="13">
        <v>305222</v>
      </c>
      <c r="AU108">
        <v>4782</v>
      </c>
      <c r="AV108">
        <v>4881</v>
      </c>
      <c r="AW108">
        <v>4934</v>
      </c>
      <c r="AX108">
        <v>3340</v>
      </c>
      <c r="AY108">
        <v>5114</v>
      </c>
      <c r="AZ108">
        <v>5213</v>
      </c>
      <c r="BA108">
        <v>5275</v>
      </c>
      <c r="BB108">
        <v>3664</v>
      </c>
      <c r="BC108">
        <v>1658.9295</v>
      </c>
      <c r="BD108">
        <v>645</v>
      </c>
      <c r="BE108">
        <v>38146</v>
      </c>
    </row>
    <row r="109" spans="1:57" x14ac:dyDescent="0.25">
      <c r="A109" t="s">
        <v>261</v>
      </c>
      <c r="B109" t="s">
        <v>261</v>
      </c>
      <c r="C109" t="s">
        <v>262</v>
      </c>
      <c r="D109" t="s">
        <v>261</v>
      </c>
      <c r="E109" s="61"/>
      <c r="F109" s="13"/>
      <c r="G109" s="13"/>
      <c r="H109" s="10"/>
      <c r="I109" s="13">
        <v>335</v>
      </c>
      <c r="J109" s="13">
        <v>31288</v>
      </c>
      <c r="K109" s="10">
        <f t="shared" si="5"/>
        <v>1070.6980311940679</v>
      </c>
      <c r="L109" s="13">
        <v>236</v>
      </c>
      <c r="M109" s="13">
        <v>32412.457999999999</v>
      </c>
      <c r="N109" s="10">
        <f t="shared" si="6"/>
        <v>728.11509697906899</v>
      </c>
      <c r="O109" s="13">
        <v>31916.266999999989</v>
      </c>
      <c r="P109" s="13">
        <v>32412.457999999959</v>
      </c>
      <c r="Q109" s="13">
        <v>33069.450999999957</v>
      </c>
      <c r="R109" s="13"/>
      <c r="S109" s="13"/>
      <c r="T109" s="11"/>
      <c r="U109" s="13">
        <v>89</v>
      </c>
      <c r="V109" s="13">
        <v>115</v>
      </c>
      <c r="W109" s="11">
        <f t="shared" si="9"/>
        <v>0.77391304347826084</v>
      </c>
      <c r="X109" s="13">
        <v>81</v>
      </c>
      <c r="Y109" s="13">
        <v>99</v>
      </c>
      <c r="Z109" s="11">
        <f t="shared" si="8"/>
        <v>0.81818181818181823</v>
      </c>
      <c r="AA109" s="70">
        <v>6.4252194383645298</v>
      </c>
      <c r="AB109" s="70">
        <v>6.4252194383645298</v>
      </c>
      <c r="AC109" s="70">
        <v>92.873626427269102</v>
      </c>
      <c r="AD109" s="70">
        <v>224</v>
      </c>
      <c r="AE109" s="70">
        <v>11</v>
      </c>
      <c r="AF109" s="70">
        <v>11</v>
      </c>
      <c r="AG109" s="70">
        <v>159</v>
      </c>
      <c r="AH109" s="70"/>
      <c r="AI109" s="13">
        <v>136718</v>
      </c>
      <c r="AJ109" s="13">
        <v>136718</v>
      </c>
      <c r="AK109" s="13">
        <v>136718</v>
      </c>
      <c r="AL109" s="13">
        <v>136718</v>
      </c>
      <c r="AU109">
        <v>174</v>
      </c>
      <c r="AV109">
        <v>133</v>
      </c>
      <c r="AW109">
        <v>1103</v>
      </c>
      <c r="AX109">
        <v>2337</v>
      </c>
      <c r="AY109">
        <v>186</v>
      </c>
      <c r="AZ109">
        <v>148</v>
      </c>
      <c r="BA109">
        <v>1216</v>
      </c>
      <c r="BB109">
        <v>2527</v>
      </c>
      <c r="BC109">
        <v>1669.6424</v>
      </c>
      <c r="BD109">
        <v>515</v>
      </c>
      <c r="BE109">
        <v>31937</v>
      </c>
    </row>
    <row r="110" spans="1:57" x14ac:dyDescent="0.25">
      <c r="A110" t="s">
        <v>263</v>
      </c>
      <c r="B110" t="s">
        <v>263</v>
      </c>
      <c r="C110" t="s">
        <v>264</v>
      </c>
      <c r="D110" t="s">
        <v>263</v>
      </c>
      <c r="E110" s="61"/>
      <c r="F110" s="13"/>
      <c r="G110" s="13"/>
      <c r="H110" s="10"/>
      <c r="I110" s="13">
        <v>119</v>
      </c>
      <c r="J110" s="13">
        <v>31982</v>
      </c>
      <c r="K110" s="10">
        <f t="shared" si="5"/>
        <v>372.08429741729719</v>
      </c>
      <c r="L110" s="13">
        <v>119</v>
      </c>
      <c r="M110" s="13">
        <v>33321.741000000002</v>
      </c>
      <c r="N110" s="10">
        <f t="shared" si="6"/>
        <v>357.12419708201918</v>
      </c>
      <c r="O110" s="13">
        <v>32561.189999999973</v>
      </c>
      <c r="P110" s="13">
        <v>33321.740999999958</v>
      </c>
      <c r="Q110" s="13">
        <v>34051.25299999999</v>
      </c>
      <c r="R110" s="13"/>
      <c r="S110" s="13"/>
      <c r="T110" s="11"/>
      <c r="U110" s="13">
        <v>202</v>
      </c>
      <c r="V110" s="13">
        <v>219</v>
      </c>
      <c r="W110" s="11">
        <f t="shared" si="9"/>
        <v>0.92237442922374424</v>
      </c>
      <c r="X110" s="13">
        <v>206</v>
      </c>
      <c r="Y110" s="13">
        <v>225</v>
      </c>
      <c r="Z110" s="11">
        <f t="shared" si="8"/>
        <v>0.91555555555555557</v>
      </c>
      <c r="AA110" s="70">
        <v>116.010418584531</v>
      </c>
      <c r="AB110" s="70">
        <v>90.680632867384404</v>
      </c>
      <c r="AC110" s="70">
        <v>102.83893001161501</v>
      </c>
      <c r="AD110" s="70">
        <v>94.493514760881695</v>
      </c>
      <c r="AE110" s="70">
        <v>229</v>
      </c>
      <c r="AF110" s="70">
        <v>179</v>
      </c>
      <c r="AG110" s="70">
        <v>203</v>
      </c>
      <c r="AH110" s="70"/>
      <c r="AI110" s="13">
        <v>198019</v>
      </c>
      <c r="AJ110" s="13">
        <v>198019</v>
      </c>
      <c r="AK110" s="13">
        <v>198019</v>
      </c>
      <c r="AL110" s="13">
        <v>198019</v>
      </c>
      <c r="AU110">
        <v>2821</v>
      </c>
      <c r="AV110">
        <v>2860</v>
      </c>
      <c r="AW110">
        <v>2811</v>
      </c>
      <c r="AX110">
        <v>2924</v>
      </c>
      <c r="AY110">
        <v>3077</v>
      </c>
      <c r="AZ110">
        <v>3128</v>
      </c>
      <c r="BA110">
        <v>3101</v>
      </c>
      <c r="BB110">
        <v>3168</v>
      </c>
      <c r="BC110">
        <v>2563.4974000000002</v>
      </c>
      <c r="BD110">
        <v>820</v>
      </c>
      <c r="BE110">
        <v>31644</v>
      </c>
    </row>
    <row r="111" spans="1:57" x14ac:dyDescent="0.25">
      <c r="A111" t="s">
        <v>265</v>
      </c>
      <c r="B111" t="s">
        <v>265</v>
      </c>
      <c r="C111" t="s">
        <v>266</v>
      </c>
      <c r="D111" t="s">
        <v>1892</v>
      </c>
      <c r="E111" s="61"/>
      <c r="F111" s="13"/>
      <c r="G111" s="13"/>
      <c r="H111" s="10"/>
      <c r="I111" s="13">
        <v>135</v>
      </c>
      <c r="J111" s="13">
        <v>36927</v>
      </c>
      <c r="K111" s="10">
        <f t="shared" si="5"/>
        <v>365.58615647087498</v>
      </c>
      <c r="L111" s="13">
        <v>245</v>
      </c>
      <c r="M111" s="13">
        <v>38123</v>
      </c>
      <c r="N111" s="10">
        <f t="shared" si="6"/>
        <v>642.65666395614198</v>
      </c>
      <c r="O111" s="13">
        <v>37533.359000000011</v>
      </c>
      <c r="P111" s="13">
        <v>38123</v>
      </c>
      <c r="Q111" s="13">
        <v>38771.024999999987</v>
      </c>
      <c r="R111" s="13"/>
      <c r="S111" s="13"/>
      <c r="T111" s="11"/>
      <c r="U111" s="13">
        <v>182</v>
      </c>
      <c r="V111" s="13">
        <v>203</v>
      </c>
      <c r="W111" s="11">
        <f t="shared" si="9"/>
        <v>0.89655172413793105</v>
      </c>
      <c r="X111" s="13">
        <v>173</v>
      </c>
      <c r="Y111" s="13">
        <v>201</v>
      </c>
      <c r="Z111" s="11">
        <f t="shared" si="8"/>
        <v>0.86069651741293529</v>
      </c>
      <c r="AA111" s="70">
        <v>294.56876434108602</v>
      </c>
      <c r="AB111" s="70">
        <v>284.19344798603998</v>
      </c>
      <c r="AC111" s="70">
        <v>328.40131767275699</v>
      </c>
      <c r="AD111" s="70">
        <v>262.83740650587799</v>
      </c>
      <c r="AE111" s="70">
        <v>653</v>
      </c>
      <c r="AF111" s="70">
        <v>630</v>
      </c>
      <c r="AG111" s="70">
        <v>728</v>
      </c>
      <c r="AH111" s="70"/>
      <c r="AI111" s="13">
        <v>220001</v>
      </c>
      <c r="AJ111" s="13">
        <v>220001</v>
      </c>
      <c r="AK111" s="13">
        <v>220001</v>
      </c>
      <c r="AL111" s="13">
        <v>220001</v>
      </c>
      <c r="AU111">
        <v>4123</v>
      </c>
      <c r="AV111">
        <v>4224</v>
      </c>
      <c r="AW111">
        <v>4164</v>
      </c>
      <c r="AX111">
        <v>4209</v>
      </c>
      <c r="AY111">
        <v>4534</v>
      </c>
      <c r="AZ111">
        <v>4698</v>
      </c>
      <c r="BA111">
        <v>4729</v>
      </c>
      <c r="BB111">
        <v>4673</v>
      </c>
      <c r="BC111">
        <v>1973.2501</v>
      </c>
      <c r="BD111">
        <v>685</v>
      </c>
      <c r="BE111">
        <v>37062</v>
      </c>
    </row>
    <row r="112" spans="1:57" x14ac:dyDescent="0.25">
      <c r="A112" t="s">
        <v>267</v>
      </c>
      <c r="B112" t="s">
        <v>267</v>
      </c>
      <c r="C112" t="s">
        <v>268</v>
      </c>
      <c r="D112" t="s">
        <v>267</v>
      </c>
      <c r="E112" s="61"/>
      <c r="F112" s="13"/>
      <c r="G112" s="13"/>
      <c r="H112" s="10"/>
      <c r="I112" s="13">
        <v>324</v>
      </c>
      <c r="J112" s="13">
        <v>52388</v>
      </c>
      <c r="K112" s="10">
        <f t="shared" si="5"/>
        <v>618.46224326181562</v>
      </c>
      <c r="L112" s="13">
        <v>360</v>
      </c>
      <c r="M112" s="13">
        <v>54524.76</v>
      </c>
      <c r="N112" s="10">
        <f t="shared" si="6"/>
        <v>660.25049903933552</v>
      </c>
      <c r="O112" s="13">
        <v>53778.908999999963</v>
      </c>
      <c r="P112" s="13">
        <v>54524.759999999958</v>
      </c>
      <c r="Q112" s="13">
        <v>55447.760999999955</v>
      </c>
      <c r="R112" s="13"/>
      <c r="S112" s="13"/>
      <c r="T112" s="11"/>
      <c r="U112" s="13">
        <v>154</v>
      </c>
      <c r="V112" s="13">
        <v>205</v>
      </c>
      <c r="W112" s="11">
        <f t="shared" si="9"/>
        <v>0.75121951219512195</v>
      </c>
      <c r="X112" s="13">
        <v>164</v>
      </c>
      <c r="Y112" s="13">
        <v>210</v>
      </c>
      <c r="Z112" s="11">
        <f t="shared" si="8"/>
        <v>0.78095238095238095</v>
      </c>
      <c r="AA112" s="70">
        <v>259.131639201486</v>
      </c>
      <c r="AB112" s="70">
        <v>232.61428234019399</v>
      </c>
      <c r="AC112" s="70">
        <v>275.57911371038801</v>
      </c>
      <c r="AD112" s="70">
        <v>236</v>
      </c>
      <c r="AE112" s="70">
        <v>772</v>
      </c>
      <c r="AF112" s="70">
        <v>693</v>
      </c>
      <c r="AG112" s="70">
        <v>821</v>
      </c>
      <c r="AH112" s="70"/>
      <c r="AI112" s="13">
        <v>264671</v>
      </c>
      <c r="AJ112" s="13">
        <v>264671</v>
      </c>
      <c r="AK112" s="13">
        <v>264671</v>
      </c>
      <c r="AL112" s="13">
        <v>264671</v>
      </c>
      <c r="AU112">
        <v>5885</v>
      </c>
      <c r="AV112">
        <v>5937</v>
      </c>
      <c r="AW112">
        <v>6321</v>
      </c>
      <c r="AX112">
        <v>6149</v>
      </c>
      <c r="AY112">
        <v>6365</v>
      </c>
      <c r="AZ112">
        <v>6366</v>
      </c>
      <c r="BA112">
        <v>6780</v>
      </c>
      <c r="BB112">
        <v>6542</v>
      </c>
      <c r="BC112">
        <v>1814.2221</v>
      </c>
      <c r="BD112">
        <v>920</v>
      </c>
      <c r="BE112">
        <v>52551</v>
      </c>
    </row>
    <row r="113" spans="1:57" x14ac:dyDescent="0.25">
      <c r="A113" t="s">
        <v>269</v>
      </c>
      <c r="B113" t="s">
        <v>269</v>
      </c>
      <c r="C113" t="s">
        <v>270</v>
      </c>
      <c r="D113" t="s">
        <v>269</v>
      </c>
      <c r="E113" s="61"/>
      <c r="F113" s="13"/>
      <c r="G113" s="13"/>
      <c r="H113" s="10"/>
      <c r="I113" s="13">
        <v>73</v>
      </c>
      <c r="J113" s="13">
        <v>10345</v>
      </c>
      <c r="K113" s="10">
        <f t="shared" si="5"/>
        <v>705.65490575157082</v>
      </c>
      <c r="L113" s="13">
        <v>30</v>
      </c>
      <c r="M113" s="13">
        <v>10678.698</v>
      </c>
      <c r="N113" s="10">
        <f t="shared" si="6"/>
        <v>280.93312499332785</v>
      </c>
      <c r="O113" s="13">
        <v>10453.299999999996</v>
      </c>
      <c r="P113" s="13">
        <v>10678.697999999997</v>
      </c>
      <c r="Q113" s="13">
        <v>10868.920999999995</v>
      </c>
      <c r="R113" s="13"/>
      <c r="S113" s="13"/>
      <c r="T113" s="11"/>
      <c r="U113" s="13">
        <v>27</v>
      </c>
      <c r="V113" s="13">
        <v>28</v>
      </c>
      <c r="W113" s="11">
        <f t="shared" si="9"/>
        <v>0.9642857142857143</v>
      </c>
      <c r="X113" s="13">
        <v>45</v>
      </c>
      <c r="Y113" s="13">
        <v>50</v>
      </c>
      <c r="Z113" s="11">
        <f t="shared" si="8"/>
        <v>0.9</v>
      </c>
      <c r="AA113" s="70">
        <v>127.05113595747299</v>
      </c>
      <c r="AB113" s="70">
        <v>123.42110350154501</v>
      </c>
      <c r="AC113" s="70">
        <v>123.42110350154501</v>
      </c>
      <c r="AD113" s="70">
        <v>103</v>
      </c>
      <c r="AE113" s="70">
        <v>70</v>
      </c>
      <c r="AF113" s="70">
        <v>68</v>
      </c>
      <c r="AG113" s="70">
        <v>68</v>
      </c>
      <c r="AH113" s="70"/>
      <c r="AI113" s="13">
        <v>40476</v>
      </c>
      <c r="AJ113" s="13">
        <v>40476</v>
      </c>
      <c r="AK113" s="13">
        <v>40476</v>
      </c>
      <c r="AL113" s="13">
        <v>40476</v>
      </c>
      <c r="AU113">
        <v>637</v>
      </c>
      <c r="AV113">
        <v>679</v>
      </c>
      <c r="AW113">
        <v>601</v>
      </c>
      <c r="AX113">
        <v>650</v>
      </c>
      <c r="AY113">
        <v>711</v>
      </c>
      <c r="AZ113">
        <v>749</v>
      </c>
      <c r="BA113">
        <v>664</v>
      </c>
      <c r="BB113">
        <v>719</v>
      </c>
      <c r="BC113">
        <v>1565.3309999999999</v>
      </c>
      <c r="BD113">
        <v>170</v>
      </c>
      <c r="BE113">
        <v>10386</v>
      </c>
    </row>
    <row r="114" spans="1:57" x14ac:dyDescent="0.25">
      <c r="A114" t="s">
        <v>271</v>
      </c>
      <c r="B114" t="s">
        <v>271</v>
      </c>
      <c r="C114" t="s">
        <v>272</v>
      </c>
      <c r="D114" t="s">
        <v>1892</v>
      </c>
      <c r="E114" s="61"/>
      <c r="F114" s="13"/>
      <c r="G114" s="13"/>
      <c r="H114" s="10"/>
      <c r="I114" s="13">
        <v>117</v>
      </c>
      <c r="J114" s="13">
        <v>36625</v>
      </c>
      <c r="K114" s="10">
        <f t="shared" si="5"/>
        <v>319.45392491467578</v>
      </c>
      <c r="L114" s="13">
        <v>468</v>
      </c>
      <c r="M114" s="13">
        <v>37607.482000000004</v>
      </c>
      <c r="N114" s="10">
        <f t="shared" si="6"/>
        <v>1244.4332220912847</v>
      </c>
      <c r="O114" s="13">
        <v>37060.046999999984</v>
      </c>
      <c r="P114" s="13">
        <v>37607.481999999975</v>
      </c>
      <c r="Q114" s="13">
        <v>38120.392999999975</v>
      </c>
      <c r="R114" s="13"/>
      <c r="S114" s="13"/>
      <c r="T114" s="11"/>
      <c r="U114" s="13">
        <v>238</v>
      </c>
      <c r="V114" s="13">
        <v>289</v>
      </c>
      <c r="W114" s="11">
        <f t="shared" si="9"/>
        <v>0.82352941176470584</v>
      </c>
      <c r="X114" s="13">
        <v>280</v>
      </c>
      <c r="Y114" s="13">
        <v>350</v>
      </c>
      <c r="Z114" s="11">
        <f t="shared" si="8"/>
        <v>0.8</v>
      </c>
      <c r="AA114" s="70">
        <v>252.940635312951</v>
      </c>
      <c r="AB114" s="70">
        <v>206.06849755045101</v>
      </c>
      <c r="AC114" s="70">
        <v>254.20744984707301</v>
      </c>
      <c r="AD114" s="70">
        <v>262</v>
      </c>
      <c r="AE114" s="70">
        <v>599</v>
      </c>
      <c r="AF114" s="70">
        <v>488</v>
      </c>
      <c r="AG114" s="70">
        <v>602</v>
      </c>
      <c r="AH114" s="70"/>
      <c r="AI114" s="13">
        <v>254408</v>
      </c>
      <c r="AJ114" s="13">
        <v>254408</v>
      </c>
      <c r="AK114" s="13">
        <v>254408</v>
      </c>
      <c r="AL114" s="13">
        <v>254408</v>
      </c>
      <c r="AU114">
        <v>5379</v>
      </c>
      <c r="AV114">
        <v>5464</v>
      </c>
      <c r="AW114">
        <v>5380</v>
      </c>
      <c r="AX114">
        <v>5740</v>
      </c>
      <c r="AY114">
        <v>5636</v>
      </c>
      <c r="AZ114">
        <v>5713</v>
      </c>
      <c r="BA114">
        <v>5703</v>
      </c>
      <c r="BB114">
        <v>6042</v>
      </c>
      <c r="BC114">
        <v>2779.2620999999999</v>
      </c>
      <c r="BD114">
        <v>975</v>
      </c>
      <c r="BE114">
        <v>36032</v>
      </c>
    </row>
    <row r="115" spans="1:57" x14ac:dyDescent="0.25">
      <c r="A115" t="s">
        <v>273</v>
      </c>
      <c r="B115" t="s">
        <v>273</v>
      </c>
      <c r="C115" t="s">
        <v>274</v>
      </c>
      <c r="D115" t="s">
        <v>273</v>
      </c>
      <c r="E115" s="61"/>
      <c r="F115" s="13"/>
      <c r="G115" s="13"/>
      <c r="H115" s="10"/>
      <c r="I115" s="13">
        <v>362</v>
      </c>
      <c r="J115" s="13">
        <v>49298</v>
      </c>
      <c r="K115" s="10">
        <f t="shared" si="5"/>
        <v>734.3097083045966</v>
      </c>
      <c r="L115" s="13">
        <v>355</v>
      </c>
      <c r="M115" s="13">
        <v>50810.106</v>
      </c>
      <c r="N115" s="10">
        <f t="shared" si="6"/>
        <v>698.67990434816261</v>
      </c>
      <c r="O115" s="13">
        <v>50307.178999999982</v>
      </c>
      <c r="P115" s="13">
        <v>50810.105999999971</v>
      </c>
      <c r="Q115" s="13">
        <v>51283.60999999995</v>
      </c>
      <c r="R115" s="13"/>
      <c r="S115" s="13"/>
      <c r="T115" s="11"/>
      <c r="U115" s="13">
        <v>246</v>
      </c>
      <c r="V115" s="13">
        <v>375</v>
      </c>
      <c r="W115" s="11">
        <f t="shared" si="9"/>
        <v>0.65600000000000003</v>
      </c>
      <c r="X115" s="13">
        <v>255</v>
      </c>
      <c r="Y115" s="13">
        <v>375</v>
      </c>
      <c r="Z115" s="11">
        <f t="shared" si="8"/>
        <v>0.68</v>
      </c>
      <c r="AA115" s="70">
        <v>255.76382490426701</v>
      </c>
      <c r="AB115" s="70">
        <v>248.60741617823501</v>
      </c>
      <c r="AC115" s="70">
        <v>309.28131624676502</v>
      </c>
      <c r="AD115" s="70">
        <v>300</v>
      </c>
      <c r="AE115" s="70">
        <v>822</v>
      </c>
      <c r="AF115" s="70">
        <v>799</v>
      </c>
      <c r="AG115" s="70">
        <v>994</v>
      </c>
      <c r="AH115" s="70"/>
      <c r="AI115" s="13">
        <v>327378</v>
      </c>
      <c r="AJ115" s="13">
        <v>327378</v>
      </c>
      <c r="AK115" s="13">
        <v>327378</v>
      </c>
      <c r="AL115" s="13">
        <v>327378</v>
      </c>
      <c r="AU115">
        <v>7037</v>
      </c>
      <c r="AV115">
        <v>7158</v>
      </c>
      <c r="AW115">
        <v>7164</v>
      </c>
      <c r="AX115">
        <v>7091.9998499999992</v>
      </c>
      <c r="AY115">
        <v>7451</v>
      </c>
      <c r="AZ115">
        <v>7572</v>
      </c>
      <c r="BA115">
        <v>7608</v>
      </c>
      <c r="BB115">
        <v>7465.2629999999999</v>
      </c>
      <c r="BC115">
        <v>1995.6472000000001</v>
      </c>
      <c r="BD115">
        <v>1000</v>
      </c>
      <c r="BE115">
        <v>49986</v>
      </c>
    </row>
    <row r="116" spans="1:57" x14ac:dyDescent="0.25">
      <c r="A116" t="s">
        <v>275</v>
      </c>
      <c r="B116" t="s">
        <v>275</v>
      </c>
      <c r="C116" t="s">
        <v>276</v>
      </c>
      <c r="D116" t="s">
        <v>275</v>
      </c>
      <c r="E116" s="61"/>
      <c r="F116" s="13"/>
      <c r="G116" s="13"/>
      <c r="H116" s="10"/>
      <c r="I116" s="13">
        <v>407</v>
      </c>
      <c r="J116" s="13">
        <v>65463</v>
      </c>
      <c r="K116" s="10">
        <f t="shared" si="5"/>
        <v>621.72524937751098</v>
      </c>
      <c r="L116" s="13">
        <v>482</v>
      </c>
      <c r="M116" s="13">
        <v>68069.073999999993</v>
      </c>
      <c r="N116" s="10">
        <f t="shared" si="6"/>
        <v>708.10424128878276</v>
      </c>
      <c r="O116" s="13">
        <v>66974.352999999988</v>
      </c>
      <c r="P116" s="13">
        <v>68069.073999999993</v>
      </c>
      <c r="Q116" s="13">
        <v>69276.453999999969</v>
      </c>
      <c r="R116" s="13"/>
      <c r="S116" s="13"/>
      <c r="T116" s="11"/>
      <c r="U116" s="13">
        <v>215</v>
      </c>
      <c r="V116" s="13">
        <v>251</v>
      </c>
      <c r="W116" s="11">
        <f t="shared" si="9"/>
        <v>0.85657370517928288</v>
      </c>
      <c r="X116" s="13">
        <v>254</v>
      </c>
      <c r="Y116" s="13">
        <v>280</v>
      </c>
      <c r="Z116" s="11">
        <f t="shared" si="8"/>
        <v>0.90714285714285714</v>
      </c>
      <c r="AA116" s="70">
        <v>218.825297943088</v>
      </c>
      <c r="AB116" s="70">
        <v>180.951688683707</v>
      </c>
      <c r="AC116" s="70">
        <v>207.322942538387</v>
      </c>
      <c r="AD116" s="70">
        <v>205</v>
      </c>
      <c r="AE116" s="70">
        <v>780</v>
      </c>
      <c r="AF116" s="70">
        <v>645</v>
      </c>
      <c r="AG116" s="70">
        <v>739</v>
      </c>
      <c r="AH116" s="70"/>
      <c r="AI116" s="13">
        <v>275396</v>
      </c>
      <c r="AJ116" s="13">
        <v>275396</v>
      </c>
      <c r="AK116" s="13">
        <v>275396</v>
      </c>
      <c r="AL116" s="13">
        <v>275396</v>
      </c>
      <c r="AU116">
        <v>6022</v>
      </c>
      <c r="AV116">
        <v>6233</v>
      </c>
      <c r="AW116">
        <v>5906</v>
      </c>
      <c r="AX116">
        <v>5982</v>
      </c>
      <c r="AY116">
        <v>6519</v>
      </c>
      <c r="AZ116">
        <v>6714</v>
      </c>
      <c r="BA116">
        <v>6392</v>
      </c>
      <c r="BB116">
        <v>6502</v>
      </c>
      <c r="BC116">
        <v>2760.5088000000001</v>
      </c>
      <c r="BD116">
        <v>1905</v>
      </c>
      <c r="BE116">
        <v>65158</v>
      </c>
    </row>
    <row r="117" spans="1:57" x14ac:dyDescent="0.25">
      <c r="A117" t="s">
        <v>277</v>
      </c>
      <c r="B117" t="s">
        <v>277</v>
      </c>
      <c r="C117" t="s">
        <v>278</v>
      </c>
      <c r="D117" t="s">
        <v>277</v>
      </c>
      <c r="E117" s="61"/>
      <c r="F117" s="13"/>
      <c r="G117" s="13"/>
      <c r="H117" s="10"/>
      <c r="I117" s="13">
        <v>624</v>
      </c>
      <c r="J117" s="13">
        <v>94714</v>
      </c>
      <c r="K117" s="10">
        <f t="shared" si="5"/>
        <v>658.82551681905534</v>
      </c>
      <c r="L117" s="13">
        <v>686</v>
      </c>
      <c r="M117" s="13">
        <v>96678.907000000007</v>
      </c>
      <c r="N117" s="10">
        <f t="shared" si="6"/>
        <v>709.56532431629569</v>
      </c>
      <c r="O117" s="13">
        <v>95750.816999999981</v>
      </c>
      <c r="P117" s="13">
        <v>96678.906999999963</v>
      </c>
      <c r="Q117" s="13">
        <v>97808.118999999977</v>
      </c>
      <c r="R117" s="13"/>
      <c r="S117" s="13"/>
      <c r="T117" s="11"/>
      <c r="U117" s="13">
        <v>735</v>
      </c>
      <c r="V117" s="13">
        <v>913</v>
      </c>
      <c r="W117" s="11">
        <f t="shared" si="9"/>
        <v>0.80503833515881706</v>
      </c>
      <c r="X117" s="13">
        <v>800</v>
      </c>
      <c r="Y117" s="13">
        <v>1000</v>
      </c>
      <c r="Z117" s="11">
        <f t="shared" si="8"/>
        <v>0.8</v>
      </c>
      <c r="AA117" s="70">
        <v>247.82257516150401</v>
      </c>
      <c r="AB117" s="70">
        <v>227.69574172677699</v>
      </c>
      <c r="AC117" s="70">
        <v>273.72493471228302</v>
      </c>
      <c r="AD117" s="70">
        <v>207</v>
      </c>
      <c r="AE117" s="70">
        <v>1416</v>
      </c>
      <c r="AF117" s="70">
        <v>1301</v>
      </c>
      <c r="AG117" s="70">
        <v>1564</v>
      </c>
      <c r="AH117" s="70"/>
      <c r="AI117" s="13">
        <v>582506</v>
      </c>
      <c r="AJ117" s="13">
        <v>582506</v>
      </c>
      <c r="AK117" s="13">
        <v>582506</v>
      </c>
      <c r="AL117" s="13">
        <v>582506</v>
      </c>
      <c r="AU117">
        <v>13123</v>
      </c>
      <c r="AV117">
        <v>13130</v>
      </c>
      <c r="AW117">
        <v>13582</v>
      </c>
      <c r="AX117">
        <v>12313</v>
      </c>
      <c r="AY117">
        <v>13427</v>
      </c>
      <c r="AZ117">
        <v>13392</v>
      </c>
      <c r="BA117">
        <v>13895</v>
      </c>
      <c r="BB117">
        <v>12595</v>
      </c>
      <c r="BC117">
        <v>1954.8851</v>
      </c>
      <c r="BD117">
        <v>1925</v>
      </c>
      <c r="BE117">
        <v>95267</v>
      </c>
    </row>
    <row r="118" spans="1:57" x14ac:dyDescent="0.25">
      <c r="A118" t="s">
        <v>279</v>
      </c>
      <c r="B118" t="s">
        <v>279</v>
      </c>
      <c r="C118" t="s">
        <v>280</v>
      </c>
      <c r="D118" t="s">
        <v>279</v>
      </c>
      <c r="E118" s="61"/>
      <c r="F118" s="13"/>
      <c r="G118" s="13"/>
      <c r="H118" s="10"/>
      <c r="I118" s="13">
        <v>315</v>
      </c>
      <c r="J118" s="13">
        <v>81216</v>
      </c>
      <c r="K118" s="10">
        <f t="shared" si="5"/>
        <v>387.85460992907804</v>
      </c>
      <c r="L118" s="13">
        <v>406</v>
      </c>
      <c r="M118" s="13">
        <v>85289.697</v>
      </c>
      <c r="N118" s="10">
        <f t="shared" si="6"/>
        <v>476.02467153799358</v>
      </c>
      <c r="O118" s="13">
        <v>83429.220999999932</v>
      </c>
      <c r="P118" s="13">
        <v>85289.696999999986</v>
      </c>
      <c r="Q118" s="13">
        <v>87299.332999999984</v>
      </c>
      <c r="R118" s="13"/>
      <c r="S118" s="13"/>
      <c r="T118" s="11"/>
      <c r="U118" s="13">
        <v>356</v>
      </c>
      <c r="V118" s="13">
        <v>426</v>
      </c>
      <c r="W118" s="11">
        <f t="shared" si="9"/>
        <v>0.83568075117370888</v>
      </c>
      <c r="X118" s="13">
        <v>1230</v>
      </c>
      <c r="Y118" s="13">
        <v>1500</v>
      </c>
      <c r="Z118" s="11">
        <f t="shared" si="8"/>
        <v>0.82</v>
      </c>
      <c r="AA118" s="70">
        <v>93.230612282311398</v>
      </c>
      <c r="AB118" s="70">
        <v>71.927302841881499</v>
      </c>
      <c r="AC118" s="70">
        <v>93.001544438865906</v>
      </c>
      <c r="AD118" s="70">
        <v>112</v>
      </c>
      <c r="AE118" s="70">
        <v>407</v>
      </c>
      <c r="AF118" s="70">
        <v>314</v>
      </c>
      <c r="AG118" s="70">
        <v>406</v>
      </c>
      <c r="AH118" s="70"/>
      <c r="AI118" s="13">
        <v>325415</v>
      </c>
      <c r="AJ118" s="13">
        <v>325415</v>
      </c>
      <c r="AK118" s="13">
        <v>325415</v>
      </c>
      <c r="AL118" s="13">
        <v>325415</v>
      </c>
      <c r="AU118">
        <v>5930</v>
      </c>
      <c r="AV118">
        <v>5913</v>
      </c>
      <c r="AW118">
        <v>5926</v>
      </c>
      <c r="AX118">
        <v>5762</v>
      </c>
      <c r="AY118">
        <v>6597</v>
      </c>
      <c r="AZ118">
        <v>6525</v>
      </c>
      <c r="BA118">
        <v>6525</v>
      </c>
      <c r="BB118">
        <v>6380</v>
      </c>
      <c r="BC118">
        <v>1597.2506000000001</v>
      </c>
      <c r="BD118">
        <v>1355</v>
      </c>
      <c r="BE118">
        <v>82656</v>
      </c>
    </row>
    <row r="119" spans="1:57" x14ac:dyDescent="0.25">
      <c r="A119" t="s">
        <v>281</v>
      </c>
      <c r="B119" t="s">
        <v>281</v>
      </c>
      <c r="C119" t="s">
        <v>282</v>
      </c>
      <c r="D119" t="s">
        <v>281</v>
      </c>
      <c r="E119" s="61"/>
      <c r="F119" s="13"/>
      <c r="G119" s="13"/>
      <c r="H119" s="10"/>
      <c r="I119" s="13">
        <v>48</v>
      </c>
      <c r="J119" s="13">
        <v>15557</v>
      </c>
      <c r="K119" s="10">
        <f t="shared" si="5"/>
        <v>308.54277817059847</v>
      </c>
      <c r="L119" s="13">
        <v>76</v>
      </c>
      <c r="M119" s="13">
        <v>16205.074000000001</v>
      </c>
      <c r="N119" s="10">
        <f t="shared" si="6"/>
        <v>468.98891051037469</v>
      </c>
      <c r="O119" s="13">
        <v>15883.809999999994</v>
      </c>
      <c r="P119" s="13">
        <v>16205.073999999988</v>
      </c>
      <c r="Q119" s="13">
        <v>16572.663999999997</v>
      </c>
      <c r="R119" s="13"/>
      <c r="S119" s="13"/>
      <c r="T119" s="11"/>
      <c r="U119" s="13">
        <v>44</v>
      </c>
      <c r="V119" s="13">
        <v>56</v>
      </c>
      <c r="W119" s="11">
        <f t="shared" si="9"/>
        <v>0.7857142857142857</v>
      </c>
      <c r="X119" s="13">
        <v>60</v>
      </c>
      <c r="Y119" s="13">
        <v>76</v>
      </c>
      <c r="Z119" s="11">
        <f t="shared" si="8"/>
        <v>0.78947368421052633</v>
      </c>
      <c r="AA119" s="70">
        <v>98.120589174113505</v>
      </c>
      <c r="AB119" s="70">
        <v>9.2250126573952898</v>
      </c>
      <c r="AC119" s="70">
        <v>12.579562714629899</v>
      </c>
      <c r="AD119" s="70">
        <v>85</v>
      </c>
      <c r="AE119" s="70">
        <v>117</v>
      </c>
      <c r="AF119" s="70">
        <v>11</v>
      </c>
      <c r="AG119" s="70">
        <v>15</v>
      </c>
      <c r="AH119" s="70"/>
      <c r="AI119" s="13">
        <v>149577</v>
      </c>
      <c r="AJ119" s="13">
        <v>149577</v>
      </c>
      <c r="AK119" s="13">
        <v>149577</v>
      </c>
      <c r="AL119" s="13">
        <v>149577</v>
      </c>
      <c r="AU119">
        <v>2014</v>
      </c>
      <c r="AV119">
        <v>405</v>
      </c>
      <c r="AW119">
        <v>353</v>
      </c>
      <c r="AX119">
        <v>2145</v>
      </c>
      <c r="AY119">
        <v>2213</v>
      </c>
      <c r="AZ119">
        <v>472</v>
      </c>
      <c r="BA119">
        <v>400</v>
      </c>
      <c r="BB119">
        <v>2312</v>
      </c>
      <c r="BC119">
        <v>1900.3114</v>
      </c>
      <c r="BD119">
        <v>280</v>
      </c>
      <c r="BE119">
        <v>15411</v>
      </c>
    </row>
    <row r="120" spans="1:57" x14ac:dyDescent="0.25">
      <c r="A120" t="s">
        <v>283</v>
      </c>
      <c r="B120" t="s">
        <v>283</v>
      </c>
      <c r="C120" t="s">
        <v>284</v>
      </c>
      <c r="D120" t="s">
        <v>283</v>
      </c>
      <c r="E120" s="61"/>
      <c r="F120" s="13"/>
      <c r="G120" s="13"/>
      <c r="H120" s="10"/>
      <c r="I120" s="13">
        <v>276</v>
      </c>
      <c r="J120" s="13">
        <v>45621</v>
      </c>
      <c r="K120" s="10">
        <f t="shared" si="5"/>
        <v>604.984546590386</v>
      </c>
      <c r="L120" s="13">
        <v>180</v>
      </c>
      <c r="M120" s="13">
        <v>46619.431999999899</v>
      </c>
      <c r="N120" s="10">
        <f t="shared" si="6"/>
        <v>386.10509025506872</v>
      </c>
      <c r="O120" s="13">
        <v>46208.054999999942</v>
      </c>
      <c r="P120" s="13">
        <v>46619.431999999942</v>
      </c>
      <c r="Q120" s="13">
        <v>47139.272999999994</v>
      </c>
      <c r="R120" s="13"/>
      <c r="S120" s="13"/>
      <c r="T120" s="11"/>
      <c r="U120" s="13">
        <v>29</v>
      </c>
      <c r="V120" s="13">
        <v>33</v>
      </c>
      <c r="W120" s="11">
        <f t="shared" si="9"/>
        <v>0.87878787878787878</v>
      </c>
      <c r="X120" s="13">
        <v>43</v>
      </c>
      <c r="Y120" s="13">
        <v>50</v>
      </c>
      <c r="Z120" s="11">
        <f t="shared" si="8"/>
        <v>0.86</v>
      </c>
      <c r="AA120" s="70">
        <v>203.782691169385</v>
      </c>
      <c r="AB120" s="70">
        <v>203.012246212223</v>
      </c>
      <c r="AC120" s="70">
        <v>224.96992749134401</v>
      </c>
      <c r="AD120" s="70">
        <v>288</v>
      </c>
      <c r="AE120" s="70">
        <v>529</v>
      </c>
      <c r="AF120" s="70">
        <v>527</v>
      </c>
      <c r="AG120" s="70">
        <v>584</v>
      </c>
      <c r="AH120" s="70"/>
      <c r="AI120" s="13">
        <v>214909</v>
      </c>
      <c r="AJ120" s="13">
        <v>214909</v>
      </c>
      <c r="AK120" s="13">
        <v>214909</v>
      </c>
      <c r="AL120" s="13">
        <v>214909</v>
      </c>
      <c r="AU120">
        <v>4402</v>
      </c>
      <c r="AV120">
        <v>4688</v>
      </c>
      <c r="AW120">
        <v>4498</v>
      </c>
      <c r="AX120">
        <v>4056</v>
      </c>
      <c r="AY120">
        <v>4669</v>
      </c>
      <c r="AZ120">
        <v>4958</v>
      </c>
      <c r="BA120">
        <v>4780</v>
      </c>
      <c r="BB120">
        <v>4263</v>
      </c>
      <c r="BC120">
        <v>2491.5063</v>
      </c>
      <c r="BD120">
        <v>1240</v>
      </c>
      <c r="BE120">
        <v>45774</v>
      </c>
    </row>
    <row r="121" spans="1:57" x14ac:dyDescent="0.25">
      <c r="A121" t="s">
        <v>285</v>
      </c>
      <c r="B121" t="s">
        <v>285</v>
      </c>
      <c r="C121" t="s">
        <v>286</v>
      </c>
      <c r="D121" t="s">
        <v>285</v>
      </c>
      <c r="E121" s="61"/>
      <c r="F121" s="13"/>
      <c r="G121" s="13"/>
      <c r="H121" s="10"/>
      <c r="I121" s="13">
        <v>439</v>
      </c>
      <c r="J121" s="13">
        <v>141969</v>
      </c>
      <c r="K121" s="10">
        <f t="shared" si="5"/>
        <v>309.22243588389017</v>
      </c>
      <c r="L121" s="13">
        <v>450</v>
      </c>
      <c r="M121" s="13">
        <v>148567.81599999999</v>
      </c>
      <c r="N121" s="10">
        <f t="shared" si="6"/>
        <v>302.89198031961377</v>
      </c>
      <c r="O121" s="13">
        <v>145530.39499999993</v>
      </c>
      <c r="P121" s="13">
        <v>148567.81599999993</v>
      </c>
      <c r="Q121" s="13">
        <v>151780.24899999992</v>
      </c>
      <c r="R121" s="13"/>
      <c r="S121" s="13"/>
      <c r="T121" s="11"/>
      <c r="U121" s="13">
        <v>480</v>
      </c>
      <c r="V121" s="13">
        <v>625</v>
      </c>
      <c r="W121" s="11">
        <f t="shared" si="9"/>
        <v>0.76800000000000002</v>
      </c>
      <c r="X121" s="13">
        <v>480</v>
      </c>
      <c r="Y121" s="13">
        <v>625</v>
      </c>
      <c r="Z121" s="11">
        <f t="shared" si="8"/>
        <v>0.76800000000000002</v>
      </c>
      <c r="AA121" s="70">
        <v>173.01869403167001</v>
      </c>
      <c r="AB121" s="70">
        <v>162.44459508397401</v>
      </c>
      <c r="AC121" s="70">
        <v>181.477973189826</v>
      </c>
      <c r="AD121" s="70">
        <v>181</v>
      </c>
      <c r="AE121" s="70">
        <v>1309</v>
      </c>
      <c r="AF121" s="70">
        <v>1229</v>
      </c>
      <c r="AG121" s="70">
        <v>1373</v>
      </c>
      <c r="AH121" s="70"/>
      <c r="AI121" s="13">
        <v>562225</v>
      </c>
      <c r="AJ121" s="13">
        <v>562225</v>
      </c>
      <c r="AK121" s="13">
        <v>562225</v>
      </c>
      <c r="AL121" s="13">
        <v>562225</v>
      </c>
      <c r="AU121">
        <v>11177</v>
      </c>
      <c r="AV121">
        <v>11875</v>
      </c>
      <c r="AW121">
        <v>11686</v>
      </c>
      <c r="AX121">
        <v>11423</v>
      </c>
      <c r="AY121">
        <v>12297</v>
      </c>
      <c r="AZ121">
        <v>12973</v>
      </c>
      <c r="BA121">
        <v>12955</v>
      </c>
      <c r="BB121">
        <v>12655</v>
      </c>
      <c r="BC121">
        <v>2030.3243</v>
      </c>
      <c r="BD121">
        <v>3015</v>
      </c>
      <c r="BE121">
        <v>142838</v>
      </c>
    </row>
    <row r="122" spans="1:57" x14ac:dyDescent="0.25">
      <c r="A122" t="s">
        <v>287</v>
      </c>
      <c r="B122" t="s">
        <v>287</v>
      </c>
      <c r="C122" t="s">
        <v>288</v>
      </c>
      <c r="D122" t="s">
        <v>287</v>
      </c>
      <c r="E122" s="61"/>
      <c r="F122" s="13"/>
      <c r="G122" s="13"/>
      <c r="H122" s="10"/>
      <c r="I122" s="13">
        <v>300</v>
      </c>
      <c r="J122" s="13">
        <v>54409</v>
      </c>
      <c r="K122" s="10">
        <f t="shared" si="5"/>
        <v>551.37936738407245</v>
      </c>
      <c r="L122" s="13">
        <v>300</v>
      </c>
      <c r="M122" s="13">
        <v>55682.491999999998</v>
      </c>
      <c r="N122" s="10">
        <f t="shared" si="6"/>
        <v>538.76899043958019</v>
      </c>
      <c r="O122" s="13">
        <v>54933.004999999961</v>
      </c>
      <c r="P122" s="13">
        <v>55682.491999999984</v>
      </c>
      <c r="Q122" s="13">
        <v>56557.499999999956</v>
      </c>
      <c r="R122" s="13"/>
      <c r="S122" s="13"/>
      <c r="T122" s="11"/>
      <c r="U122" s="13">
        <v>347</v>
      </c>
      <c r="V122" s="13">
        <v>405</v>
      </c>
      <c r="W122" s="11">
        <f t="shared" si="9"/>
        <v>0.85679012345679018</v>
      </c>
      <c r="X122" s="13">
        <v>1700</v>
      </c>
      <c r="Y122" s="13">
        <v>1900</v>
      </c>
      <c r="Z122" s="11">
        <f t="shared" si="8"/>
        <v>0.89473684210526316</v>
      </c>
      <c r="AA122" s="70">
        <v>170.33455919769801</v>
      </c>
      <c r="AB122" s="70">
        <v>175.63801616905499</v>
      </c>
      <c r="AC122" s="70">
        <v>225.24093725409799</v>
      </c>
      <c r="AD122" s="70">
        <v>131</v>
      </c>
      <c r="AE122" s="70">
        <v>546</v>
      </c>
      <c r="AF122" s="70">
        <v>563</v>
      </c>
      <c r="AG122" s="70">
        <v>722</v>
      </c>
      <c r="AH122" s="70"/>
      <c r="AI122" s="13">
        <v>287816</v>
      </c>
      <c r="AJ122" s="13">
        <v>287816</v>
      </c>
      <c r="AK122" s="13">
        <v>287816</v>
      </c>
      <c r="AL122" s="13">
        <v>287816</v>
      </c>
      <c r="AU122">
        <v>5513</v>
      </c>
      <c r="AV122">
        <v>5308</v>
      </c>
      <c r="AW122">
        <v>5471</v>
      </c>
      <c r="AX122">
        <v>5196</v>
      </c>
      <c r="AY122">
        <v>5750</v>
      </c>
      <c r="AZ122">
        <v>5559</v>
      </c>
      <c r="BA122">
        <v>5725</v>
      </c>
      <c r="BB122">
        <v>5337</v>
      </c>
      <c r="BC122">
        <v>2149.3397</v>
      </c>
      <c r="BD122">
        <v>1230</v>
      </c>
      <c r="BE122">
        <v>54565</v>
      </c>
    </row>
    <row r="123" spans="1:57" x14ac:dyDescent="0.25">
      <c r="A123" t="s">
        <v>289</v>
      </c>
      <c r="B123" t="s">
        <v>289</v>
      </c>
      <c r="C123" t="s">
        <v>290</v>
      </c>
      <c r="D123" t="s">
        <v>289</v>
      </c>
      <c r="E123" s="61"/>
      <c r="F123" s="13"/>
      <c r="G123" s="13"/>
      <c r="H123" s="10"/>
      <c r="I123" s="13">
        <v>261</v>
      </c>
      <c r="J123" s="13">
        <v>30814</v>
      </c>
      <c r="K123" s="10">
        <f t="shared" si="5"/>
        <v>847.01758940741217</v>
      </c>
      <c r="L123" s="13">
        <v>242</v>
      </c>
      <c r="M123" s="13">
        <v>31874.639999999999</v>
      </c>
      <c r="N123" s="10">
        <f t="shared" si="6"/>
        <v>759.22426104263457</v>
      </c>
      <c r="O123" s="13">
        <v>31347.915999999983</v>
      </c>
      <c r="P123" s="13">
        <v>31874.639999999985</v>
      </c>
      <c r="Q123" s="13">
        <v>32519.986999999994</v>
      </c>
      <c r="R123" s="13"/>
      <c r="S123" s="13"/>
      <c r="T123" s="11"/>
      <c r="U123" s="13">
        <v>142</v>
      </c>
      <c r="V123" s="13">
        <v>248</v>
      </c>
      <c r="W123" s="11">
        <f t="shared" si="9"/>
        <v>0.57258064516129037</v>
      </c>
      <c r="X123" s="13">
        <v>163</v>
      </c>
      <c r="Y123" s="13">
        <v>250</v>
      </c>
      <c r="Z123" s="11">
        <f t="shared" si="8"/>
        <v>0.65200000000000002</v>
      </c>
      <c r="AA123" s="70">
        <v>325.35985042602601</v>
      </c>
      <c r="AB123" s="70">
        <v>316.09693653489398</v>
      </c>
      <c r="AC123" s="70">
        <v>314.93907229850203</v>
      </c>
      <c r="AD123" s="70">
        <v>270</v>
      </c>
      <c r="AE123" s="70">
        <v>562</v>
      </c>
      <c r="AF123" s="70">
        <v>546</v>
      </c>
      <c r="AG123" s="70">
        <v>544</v>
      </c>
      <c r="AH123" s="70"/>
      <c r="AI123" s="13">
        <v>150265</v>
      </c>
      <c r="AJ123" s="13">
        <v>150265</v>
      </c>
      <c r="AK123" s="13">
        <v>150265</v>
      </c>
      <c r="AL123" s="13">
        <v>150265</v>
      </c>
      <c r="AU123">
        <v>3576</v>
      </c>
      <c r="AV123">
        <v>3712</v>
      </c>
      <c r="AW123">
        <v>3595</v>
      </c>
      <c r="AX123">
        <v>3465</v>
      </c>
      <c r="AY123">
        <v>3964</v>
      </c>
      <c r="AZ123">
        <v>4090</v>
      </c>
      <c r="BA123">
        <v>3971</v>
      </c>
      <c r="BB123">
        <v>3850</v>
      </c>
      <c r="BC123">
        <v>2236.0913999999998</v>
      </c>
      <c r="BD123">
        <v>685</v>
      </c>
      <c r="BE123">
        <v>31060</v>
      </c>
    </row>
    <row r="124" spans="1:57" x14ac:dyDescent="0.25">
      <c r="A124" t="s">
        <v>291</v>
      </c>
      <c r="B124" t="s">
        <v>291</v>
      </c>
      <c r="C124" t="s">
        <v>292</v>
      </c>
      <c r="D124" t="s">
        <v>291</v>
      </c>
      <c r="E124" s="61"/>
      <c r="F124" s="13"/>
      <c r="G124" s="13"/>
      <c r="H124" s="10"/>
      <c r="I124" s="13">
        <v>219</v>
      </c>
      <c r="J124" s="13">
        <v>33978</v>
      </c>
      <c r="K124" s="10">
        <f t="shared" si="5"/>
        <v>644.53469892283249</v>
      </c>
      <c r="L124" s="13">
        <v>206</v>
      </c>
      <c r="M124" s="13">
        <v>34943.661999999997</v>
      </c>
      <c r="N124" s="10">
        <f t="shared" si="6"/>
        <v>589.52035422045924</v>
      </c>
      <c r="O124" s="13">
        <v>34522.51</v>
      </c>
      <c r="P124" s="13">
        <v>34943.661999999982</v>
      </c>
      <c r="Q124" s="13">
        <v>35592.564999999937</v>
      </c>
      <c r="R124" s="13"/>
      <c r="S124" s="13"/>
      <c r="T124" s="11"/>
      <c r="U124" s="13">
        <v>194</v>
      </c>
      <c r="V124" s="13">
        <v>258</v>
      </c>
      <c r="W124" s="11">
        <f t="shared" si="9"/>
        <v>0.75193798449612403</v>
      </c>
      <c r="X124" s="13">
        <v>208</v>
      </c>
      <c r="Y124" s="13">
        <v>271</v>
      </c>
      <c r="Z124" s="11">
        <f t="shared" si="8"/>
        <v>0.76752767527675281</v>
      </c>
      <c r="AA124" s="70">
        <v>229.89301860938599</v>
      </c>
      <c r="AB124" s="70">
        <v>210.96065237096599</v>
      </c>
      <c r="AC124" s="70">
        <v>262.348503589534</v>
      </c>
      <c r="AD124" s="70">
        <v>210</v>
      </c>
      <c r="AE124" s="70">
        <v>510</v>
      </c>
      <c r="AF124" s="70">
        <v>468</v>
      </c>
      <c r="AG124" s="70">
        <v>582</v>
      </c>
      <c r="AH124" s="70"/>
      <c r="AI124" s="13">
        <v>252872</v>
      </c>
      <c r="AJ124" s="13">
        <v>252872</v>
      </c>
      <c r="AK124" s="13">
        <v>252872</v>
      </c>
      <c r="AL124" s="13">
        <v>252872</v>
      </c>
      <c r="AU124">
        <v>4822</v>
      </c>
      <c r="AV124">
        <v>5119</v>
      </c>
      <c r="AW124">
        <v>5130</v>
      </c>
      <c r="AX124">
        <v>5253</v>
      </c>
      <c r="AY124">
        <v>5075</v>
      </c>
      <c r="AZ124">
        <v>5394</v>
      </c>
      <c r="BA124">
        <v>5373</v>
      </c>
      <c r="BB124">
        <v>5539</v>
      </c>
      <c r="BC124">
        <v>3186.7530999999999</v>
      </c>
      <c r="BD124">
        <v>1105</v>
      </c>
      <c r="BE124">
        <v>34393</v>
      </c>
    </row>
    <row r="125" spans="1:57" x14ac:dyDescent="0.25">
      <c r="A125" t="s">
        <v>293</v>
      </c>
      <c r="B125" t="s">
        <v>293</v>
      </c>
      <c r="C125" t="s">
        <v>294</v>
      </c>
      <c r="D125" t="s">
        <v>293</v>
      </c>
      <c r="E125" s="61"/>
      <c r="F125" s="13"/>
      <c r="G125" s="13"/>
      <c r="H125" s="10"/>
      <c r="I125" s="13">
        <v>129</v>
      </c>
      <c r="J125" s="13">
        <v>35661</v>
      </c>
      <c r="K125" s="10">
        <f t="shared" si="5"/>
        <v>361.7397156557584</v>
      </c>
      <c r="L125" s="13">
        <v>201</v>
      </c>
      <c r="M125" s="13">
        <v>36664.478000000003</v>
      </c>
      <c r="N125" s="10">
        <f t="shared" si="6"/>
        <v>548.2145416061835</v>
      </c>
      <c r="O125" s="13">
        <v>36273.013999999974</v>
      </c>
      <c r="P125" s="13">
        <v>36664.477999999996</v>
      </c>
      <c r="Q125" s="13">
        <v>37183.002999999982</v>
      </c>
      <c r="R125" s="13"/>
      <c r="S125" s="13"/>
      <c r="T125" s="11"/>
      <c r="U125" s="13">
        <v>194</v>
      </c>
      <c r="V125" s="13">
        <v>237</v>
      </c>
      <c r="W125" s="11">
        <f t="shared" si="9"/>
        <v>0.81856540084388185</v>
      </c>
      <c r="X125" s="13">
        <v>80</v>
      </c>
      <c r="Y125" s="13">
        <v>100</v>
      </c>
      <c r="Z125" s="11">
        <f t="shared" si="8"/>
        <v>0.8</v>
      </c>
      <c r="AA125" s="70">
        <v>228.49478557417501</v>
      </c>
      <c r="AB125" s="70">
        <v>193.37978605952901</v>
      </c>
      <c r="AC125" s="70">
        <v>230.96767286393899</v>
      </c>
      <c r="AD125" s="70">
        <v>462</v>
      </c>
      <c r="AE125" s="70">
        <v>462</v>
      </c>
      <c r="AF125" s="70">
        <v>391</v>
      </c>
      <c r="AG125" s="70">
        <v>467</v>
      </c>
      <c r="AH125" s="70"/>
      <c r="AI125" s="13">
        <v>182773</v>
      </c>
      <c r="AJ125" s="13">
        <v>182773</v>
      </c>
      <c r="AK125" s="13">
        <v>182773</v>
      </c>
      <c r="AL125" s="13">
        <v>182773</v>
      </c>
      <c r="AU125">
        <v>3669</v>
      </c>
      <c r="AV125">
        <v>3773</v>
      </c>
      <c r="AW125">
        <v>3740</v>
      </c>
      <c r="AX125">
        <v>3990</v>
      </c>
      <c r="AY125">
        <v>3961</v>
      </c>
      <c r="AZ125">
        <v>4031</v>
      </c>
      <c r="BA125">
        <v>3943</v>
      </c>
      <c r="BB125">
        <v>4200</v>
      </c>
      <c r="BC125">
        <v>2522.9204</v>
      </c>
      <c r="BD125">
        <v>930</v>
      </c>
      <c r="BE125">
        <v>34668</v>
      </c>
    </row>
    <row r="126" spans="1:57" x14ac:dyDescent="0.25">
      <c r="A126" t="s">
        <v>295</v>
      </c>
      <c r="B126" t="s">
        <v>295</v>
      </c>
      <c r="C126" t="s">
        <v>296</v>
      </c>
      <c r="D126" t="s">
        <v>295</v>
      </c>
      <c r="E126" s="61"/>
      <c r="F126" s="13"/>
      <c r="G126" s="13"/>
      <c r="H126" s="10"/>
      <c r="I126" s="13">
        <v>157</v>
      </c>
      <c r="J126" s="13">
        <v>27938</v>
      </c>
      <c r="K126" s="10">
        <f t="shared" si="5"/>
        <v>561.95862266447136</v>
      </c>
      <c r="L126" s="13">
        <v>162</v>
      </c>
      <c r="M126" s="13">
        <v>30064.435000000001</v>
      </c>
      <c r="N126" s="10">
        <f t="shared" si="6"/>
        <v>538.84265578248858</v>
      </c>
      <c r="O126" s="13">
        <v>28975.571999999975</v>
      </c>
      <c r="P126" s="13">
        <v>30064.434999999987</v>
      </c>
      <c r="Q126" s="13">
        <v>31312.069999999996</v>
      </c>
      <c r="R126" s="13"/>
      <c r="S126" s="13"/>
      <c r="T126" s="11"/>
      <c r="U126" s="13">
        <v>161</v>
      </c>
      <c r="V126" s="13">
        <v>186</v>
      </c>
      <c r="W126" s="11">
        <f t="shared" si="9"/>
        <v>0.86559139784946237</v>
      </c>
      <c r="X126" s="13">
        <v>760</v>
      </c>
      <c r="Y126" s="13">
        <v>916</v>
      </c>
      <c r="Z126" s="11">
        <f t="shared" si="8"/>
        <v>0.82969432314410485</v>
      </c>
      <c r="AA126" s="70">
        <v>233.96906011978399</v>
      </c>
      <c r="AB126" s="70">
        <v>196.68315412459901</v>
      </c>
      <c r="AC126" s="70">
        <v>236.76550306942201</v>
      </c>
      <c r="AD126" s="70">
        <v>205</v>
      </c>
      <c r="AE126" s="70">
        <v>502</v>
      </c>
      <c r="AF126" s="70">
        <v>422</v>
      </c>
      <c r="AG126" s="70">
        <v>508</v>
      </c>
      <c r="AH126" s="70"/>
      <c r="AI126" s="13">
        <v>318830</v>
      </c>
      <c r="AJ126" s="13">
        <v>318830</v>
      </c>
      <c r="AK126" s="13">
        <v>318830</v>
      </c>
      <c r="AL126" s="13">
        <v>318830</v>
      </c>
      <c r="AU126">
        <v>5009</v>
      </c>
      <c r="AV126">
        <v>4883</v>
      </c>
      <c r="AW126">
        <v>5070</v>
      </c>
      <c r="AX126">
        <v>5098</v>
      </c>
      <c r="AY126">
        <v>5189</v>
      </c>
      <c r="AZ126">
        <v>5041</v>
      </c>
      <c r="BA126">
        <v>5230</v>
      </c>
      <c r="BB126">
        <v>5252</v>
      </c>
      <c r="BC126">
        <v>2298.9713000000002</v>
      </c>
      <c r="BD126">
        <v>560</v>
      </c>
      <c r="BE126">
        <v>25997</v>
      </c>
    </row>
    <row r="127" spans="1:57" x14ac:dyDescent="0.25">
      <c r="A127" t="s">
        <v>297</v>
      </c>
      <c r="B127" t="s">
        <v>297</v>
      </c>
      <c r="C127" t="s">
        <v>298</v>
      </c>
      <c r="D127" t="s">
        <v>297</v>
      </c>
      <c r="E127" s="61"/>
      <c r="F127" s="13"/>
      <c r="G127" s="13"/>
      <c r="H127" s="10"/>
      <c r="I127" s="13">
        <v>244</v>
      </c>
      <c r="J127" s="13">
        <v>37320</v>
      </c>
      <c r="K127" s="10">
        <f t="shared" si="5"/>
        <v>653.80493033226151</v>
      </c>
      <c r="L127" s="13">
        <v>243</v>
      </c>
      <c r="M127" s="13">
        <v>38471.826000000001</v>
      </c>
      <c r="N127" s="10">
        <f t="shared" si="6"/>
        <v>631.6310538522398</v>
      </c>
      <c r="O127" s="13">
        <v>38011.843999999983</v>
      </c>
      <c r="P127" s="13">
        <v>38471.825999999994</v>
      </c>
      <c r="Q127" s="13">
        <v>38893.545999999973</v>
      </c>
      <c r="R127" s="13"/>
      <c r="S127" s="13"/>
      <c r="T127" s="11"/>
      <c r="U127" s="13">
        <v>167</v>
      </c>
      <c r="V127" s="13">
        <v>196</v>
      </c>
      <c r="W127" s="11">
        <f t="shared" si="9"/>
        <v>0.85204081632653061</v>
      </c>
      <c r="X127" s="13">
        <v>702</v>
      </c>
      <c r="Y127" s="13">
        <v>780</v>
      </c>
      <c r="Z127" s="11">
        <f t="shared" si="8"/>
        <v>0.9</v>
      </c>
      <c r="AA127" s="70">
        <v>258.35163257056399</v>
      </c>
      <c r="AB127" s="70">
        <v>220.428457147362</v>
      </c>
      <c r="AC127" s="70">
        <v>250.29295779313401</v>
      </c>
      <c r="AD127" s="70">
        <v>180</v>
      </c>
      <c r="AE127" s="70">
        <v>545</v>
      </c>
      <c r="AF127" s="70">
        <v>465</v>
      </c>
      <c r="AG127" s="70">
        <v>528</v>
      </c>
      <c r="AH127" s="70"/>
      <c r="AI127" s="13">
        <v>180049</v>
      </c>
      <c r="AJ127" s="13">
        <v>180049</v>
      </c>
      <c r="AK127" s="13">
        <v>180049</v>
      </c>
      <c r="AL127" s="13">
        <v>180049</v>
      </c>
      <c r="AU127">
        <v>4163</v>
      </c>
      <c r="AV127">
        <v>4156</v>
      </c>
      <c r="AW127">
        <v>4018</v>
      </c>
      <c r="AX127">
        <v>3990</v>
      </c>
      <c r="AY127">
        <v>4445</v>
      </c>
      <c r="AZ127">
        <v>4431</v>
      </c>
      <c r="BA127">
        <v>4307</v>
      </c>
      <c r="BB127">
        <v>4245</v>
      </c>
      <c r="BC127">
        <v>2376.1107000000002</v>
      </c>
      <c r="BD127">
        <v>865</v>
      </c>
      <c r="BE127">
        <v>37807</v>
      </c>
    </row>
    <row r="128" spans="1:57" x14ac:dyDescent="0.25">
      <c r="A128" t="s">
        <v>299</v>
      </c>
      <c r="B128" t="s">
        <v>299</v>
      </c>
      <c r="C128" t="s">
        <v>300</v>
      </c>
      <c r="D128" t="s">
        <v>299</v>
      </c>
      <c r="E128" s="61"/>
      <c r="F128" s="13"/>
      <c r="G128" s="13"/>
      <c r="H128" s="10"/>
      <c r="I128" s="13">
        <v>1104</v>
      </c>
      <c r="J128" s="13">
        <v>194191</v>
      </c>
      <c r="K128" s="10">
        <f t="shared" si="5"/>
        <v>568.512443934065</v>
      </c>
      <c r="L128" s="13">
        <v>1105</v>
      </c>
      <c r="M128" s="13">
        <v>200517.36600000001</v>
      </c>
      <c r="N128" s="10">
        <f t="shared" si="6"/>
        <v>551.07446404417658</v>
      </c>
      <c r="O128" s="13">
        <v>197626.07299999983</v>
      </c>
      <c r="P128" s="13">
        <v>200517.36599999957</v>
      </c>
      <c r="Q128" s="13">
        <v>203591.05699999991</v>
      </c>
      <c r="R128" s="13"/>
      <c r="S128" s="13"/>
      <c r="T128" s="11"/>
      <c r="U128" s="13">
        <v>1145</v>
      </c>
      <c r="V128" s="13">
        <v>1380</v>
      </c>
      <c r="W128" s="11">
        <f t="shared" si="9"/>
        <v>0.82971014492753625</v>
      </c>
      <c r="X128" s="13">
        <v>1190</v>
      </c>
      <c r="Y128" s="13">
        <v>1400</v>
      </c>
      <c r="Z128" s="11">
        <f t="shared" si="8"/>
        <v>0.85</v>
      </c>
      <c r="AA128" s="70">
        <v>206.45068619188501</v>
      </c>
      <c r="AB128" s="70">
        <v>188.286770944164</v>
      </c>
      <c r="AC128" s="70">
        <v>217.68609768532099</v>
      </c>
      <c r="AD128" s="70">
        <v>244</v>
      </c>
      <c r="AE128" s="70">
        <v>2205</v>
      </c>
      <c r="AF128" s="70">
        <v>2011</v>
      </c>
      <c r="AG128" s="70">
        <v>2325</v>
      </c>
      <c r="AH128" s="70"/>
      <c r="AI128" s="13">
        <v>879560</v>
      </c>
      <c r="AJ128" s="13">
        <v>879560</v>
      </c>
      <c r="AK128" s="13">
        <v>879560</v>
      </c>
      <c r="AL128" s="13">
        <v>879560</v>
      </c>
      <c r="AU128">
        <v>18248</v>
      </c>
      <c r="AV128">
        <v>18410</v>
      </c>
      <c r="AW128">
        <v>18712</v>
      </c>
      <c r="AX128">
        <v>17487</v>
      </c>
      <c r="AY128">
        <v>19509</v>
      </c>
      <c r="AZ128">
        <v>19667</v>
      </c>
      <c r="BA128">
        <v>20044</v>
      </c>
      <c r="BB128">
        <v>18603</v>
      </c>
      <c r="BC128">
        <v>2111.0884999999998</v>
      </c>
      <c r="BD128">
        <v>4080</v>
      </c>
      <c r="BE128">
        <v>195404</v>
      </c>
    </row>
    <row r="129" spans="1:57" x14ac:dyDescent="0.25">
      <c r="A129" t="s">
        <v>301</v>
      </c>
      <c r="B129" t="s">
        <v>301</v>
      </c>
      <c r="C129" t="s">
        <v>302</v>
      </c>
      <c r="D129" t="s">
        <v>1892</v>
      </c>
      <c r="E129" s="61"/>
      <c r="F129" s="13"/>
      <c r="G129" s="13"/>
      <c r="H129" s="10"/>
      <c r="I129" s="13">
        <v>440</v>
      </c>
      <c r="J129" s="13">
        <v>58933</v>
      </c>
      <c r="K129" s="10">
        <f t="shared" si="5"/>
        <v>746.61055775202351</v>
      </c>
      <c r="L129" s="13">
        <v>353</v>
      </c>
      <c r="M129" s="13">
        <v>60402.845999999998</v>
      </c>
      <c r="N129" s="10">
        <f t="shared" si="6"/>
        <v>584.4095491791893</v>
      </c>
      <c r="O129" s="13">
        <v>59778.931999999972</v>
      </c>
      <c r="P129" s="13">
        <v>60402.84599999999</v>
      </c>
      <c r="Q129" s="13">
        <v>61104.804999999964</v>
      </c>
      <c r="R129" s="13"/>
      <c r="S129" s="13"/>
      <c r="T129" s="11"/>
      <c r="U129" s="13">
        <v>140</v>
      </c>
      <c r="V129" s="13">
        <v>155</v>
      </c>
      <c r="W129" s="11">
        <f t="shared" si="9"/>
        <v>0.90322580645161288</v>
      </c>
      <c r="X129" s="13">
        <v>140</v>
      </c>
      <c r="Y129" s="13">
        <v>155</v>
      </c>
      <c r="Z129" s="11">
        <f t="shared" si="8"/>
        <v>0.90322580645161288</v>
      </c>
      <c r="AA129" s="70">
        <v>235.28990113487299</v>
      </c>
      <c r="AB129" s="70">
        <v>213.525585279897</v>
      </c>
      <c r="AC129" s="70">
        <v>245.58383430952401</v>
      </c>
      <c r="AD129" s="70">
        <v>223</v>
      </c>
      <c r="AE129" s="70">
        <v>800</v>
      </c>
      <c r="AF129" s="70">
        <v>726</v>
      </c>
      <c r="AG129" s="70">
        <v>835</v>
      </c>
      <c r="AH129" s="70"/>
      <c r="AI129" s="13">
        <v>291775</v>
      </c>
      <c r="AJ129" s="13">
        <v>291775</v>
      </c>
      <c r="AK129" s="13">
        <v>291775</v>
      </c>
      <c r="AL129" s="13">
        <v>291775</v>
      </c>
      <c r="AU129">
        <v>6123</v>
      </c>
      <c r="AV129">
        <v>5868</v>
      </c>
      <c r="AW129">
        <v>6382</v>
      </c>
      <c r="AX129">
        <v>6401</v>
      </c>
      <c r="AY129">
        <v>6734</v>
      </c>
      <c r="AZ129">
        <v>6452</v>
      </c>
      <c r="BA129">
        <v>6938</v>
      </c>
      <c r="BB129">
        <v>6973</v>
      </c>
      <c r="BC129">
        <v>2392.3471</v>
      </c>
      <c r="BD129">
        <v>1495</v>
      </c>
      <c r="BE129">
        <v>59604</v>
      </c>
    </row>
    <row r="130" spans="1:57" x14ac:dyDescent="0.25">
      <c r="A130" t="s">
        <v>303</v>
      </c>
      <c r="B130" t="s">
        <v>303</v>
      </c>
      <c r="C130" t="s">
        <v>304</v>
      </c>
      <c r="D130" t="s">
        <v>303</v>
      </c>
      <c r="E130" s="61"/>
      <c r="F130" s="13"/>
      <c r="G130" s="13"/>
      <c r="H130" s="10"/>
      <c r="I130" s="13">
        <v>166</v>
      </c>
      <c r="J130" s="13">
        <v>36948</v>
      </c>
      <c r="K130" s="10">
        <f t="shared" si="5"/>
        <v>449.28006928656492</v>
      </c>
      <c r="L130" s="13">
        <v>251</v>
      </c>
      <c r="M130" s="13">
        <v>38390.800999999999</v>
      </c>
      <c r="N130" s="10">
        <f t="shared" si="6"/>
        <v>653.80245647909248</v>
      </c>
      <c r="O130" s="13">
        <v>37583.265000000007</v>
      </c>
      <c r="P130" s="13">
        <v>38390.800999999992</v>
      </c>
      <c r="Q130" s="13">
        <v>39199.954999999973</v>
      </c>
      <c r="R130" s="13"/>
      <c r="S130" s="13"/>
      <c r="T130" s="11"/>
      <c r="U130" s="13">
        <v>92</v>
      </c>
      <c r="V130" s="13">
        <v>102</v>
      </c>
      <c r="W130" s="11">
        <f t="shared" si="9"/>
        <v>0.90196078431372551</v>
      </c>
      <c r="X130" s="13">
        <v>92</v>
      </c>
      <c r="Y130" s="13">
        <v>102</v>
      </c>
      <c r="Z130" s="11">
        <f t="shared" si="8"/>
        <v>0.90196078431372551</v>
      </c>
      <c r="AA130" s="70">
        <v>286.51604580622399</v>
      </c>
      <c r="AB130" s="70">
        <v>260.89265959591103</v>
      </c>
      <c r="AC130" s="70">
        <v>298.16303953818402</v>
      </c>
      <c r="AD130" s="70">
        <v>280</v>
      </c>
      <c r="AE130" s="70">
        <v>615</v>
      </c>
      <c r="AF130" s="70">
        <v>560</v>
      </c>
      <c r="AG130" s="70">
        <v>640</v>
      </c>
      <c r="AH130" s="70"/>
      <c r="AI130" s="13">
        <v>197213</v>
      </c>
      <c r="AJ130" s="13">
        <v>197213</v>
      </c>
      <c r="AK130" s="13">
        <v>197213</v>
      </c>
      <c r="AL130" s="13">
        <v>197213</v>
      </c>
      <c r="AU130">
        <v>4074</v>
      </c>
      <c r="AV130">
        <v>3913</v>
      </c>
      <c r="AW130">
        <v>4050</v>
      </c>
      <c r="AX130">
        <v>3825</v>
      </c>
      <c r="AY130">
        <v>4347</v>
      </c>
      <c r="AZ130">
        <v>4190</v>
      </c>
      <c r="BA130">
        <v>4337</v>
      </c>
      <c r="BB130">
        <v>4096</v>
      </c>
      <c r="BC130">
        <v>1511.3648000000001</v>
      </c>
      <c r="BD130">
        <v>545</v>
      </c>
      <c r="BE130">
        <v>37518</v>
      </c>
    </row>
    <row r="131" spans="1:57" x14ac:dyDescent="0.25">
      <c r="A131" t="s">
        <v>305</v>
      </c>
      <c r="B131" t="s">
        <v>305</v>
      </c>
      <c r="C131" t="s">
        <v>306</v>
      </c>
      <c r="D131" t="s">
        <v>305</v>
      </c>
      <c r="E131" s="61"/>
      <c r="F131" s="13"/>
      <c r="G131" s="13"/>
      <c r="H131" s="10"/>
      <c r="I131" s="13">
        <v>390</v>
      </c>
      <c r="J131" s="13">
        <v>44414</v>
      </c>
      <c r="K131" s="10">
        <f t="shared" si="5"/>
        <v>878.10149952717609</v>
      </c>
      <c r="L131" s="13">
        <v>275</v>
      </c>
      <c r="M131" s="13">
        <v>45548.361999999899</v>
      </c>
      <c r="N131" s="10">
        <f t="shared" si="6"/>
        <v>603.75387373974195</v>
      </c>
      <c r="O131" s="13">
        <v>44983.187999999951</v>
      </c>
      <c r="P131" s="13">
        <v>45548.361999999936</v>
      </c>
      <c r="Q131" s="13">
        <v>46093.628999999957</v>
      </c>
      <c r="R131" s="13"/>
      <c r="S131" s="13"/>
      <c r="T131" s="11"/>
      <c r="U131" s="13">
        <v>50</v>
      </c>
      <c r="V131" s="13">
        <v>76</v>
      </c>
      <c r="W131" s="11">
        <f t="shared" si="9"/>
        <v>0.65789473684210531</v>
      </c>
      <c r="X131" s="13">
        <v>404</v>
      </c>
      <c r="Y131" s="13">
        <v>518</v>
      </c>
      <c r="Z131" s="11">
        <f t="shared" si="8"/>
        <v>0.77992277992277992</v>
      </c>
      <c r="AA131" s="70">
        <v>282.48660302872401</v>
      </c>
      <c r="AB131" s="70">
        <v>251.05712842901301</v>
      </c>
      <c r="AC131" s="70">
        <v>318.460098052489</v>
      </c>
      <c r="AD131" s="70">
        <v>706</v>
      </c>
      <c r="AE131" s="70">
        <v>746</v>
      </c>
      <c r="AF131" s="70">
        <v>663</v>
      </c>
      <c r="AG131" s="70">
        <v>841</v>
      </c>
      <c r="AH131" s="70"/>
      <c r="AI131" s="13">
        <v>256622</v>
      </c>
      <c r="AJ131" s="13">
        <v>256622</v>
      </c>
      <c r="AK131" s="13">
        <v>256622</v>
      </c>
      <c r="AL131" s="13">
        <v>256622</v>
      </c>
      <c r="AU131">
        <v>5424</v>
      </c>
      <c r="AV131">
        <v>5712</v>
      </c>
      <c r="AW131">
        <v>5857</v>
      </c>
      <c r="AX131">
        <v>5179</v>
      </c>
      <c r="AY131">
        <v>5714</v>
      </c>
      <c r="AZ131">
        <v>5978</v>
      </c>
      <c r="BA131">
        <v>6151</v>
      </c>
      <c r="BB131">
        <v>5452</v>
      </c>
      <c r="BC131">
        <v>1634.3041000000001</v>
      </c>
      <c r="BD131">
        <v>710</v>
      </c>
      <c r="BE131">
        <v>44568</v>
      </c>
    </row>
    <row r="132" spans="1:57" x14ac:dyDescent="0.25">
      <c r="A132" t="s">
        <v>307</v>
      </c>
      <c r="B132" t="s">
        <v>307</v>
      </c>
      <c r="C132" t="s">
        <v>308</v>
      </c>
      <c r="D132" t="s">
        <v>307</v>
      </c>
      <c r="E132" s="61"/>
      <c r="F132" s="13"/>
      <c r="G132" s="13"/>
      <c r="H132" s="10"/>
      <c r="I132" s="13">
        <v>808</v>
      </c>
      <c r="J132" s="13">
        <v>181498</v>
      </c>
      <c r="K132" s="10">
        <f t="shared" si="5"/>
        <v>445.18396896935508</v>
      </c>
      <c r="L132" s="13">
        <v>1050</v>
      </c>
      <c r="M132" s="13">
        <v>188749.54699999999</v>
      </c>
      <c r="N132" s="10">
        <f t="shared" si="6"/>
        <v>556.29272583101886</v>
      </c>
      <c r="O132" s="13">
        <v>185395.65299999987</v>
      </c>
      <c r="P132" s="13">
        <v>188749.54699999999</v>
      </c>
      <c r="Q132" s="13">
        <v>192296.93599999984</v>
      </c>
      <c r="R132" s="13"/>
      <c r="S132" s="13"/>
      <c r="T132" s="11"/>
      <c r="U132" s="13">
        <v>543</v>
      </c>
      <c r="V132" s="13">
        <v>693</v>
      </c>
      <c r="W132" s="11">
        <f t="shared" si="9"/>
        <v>0.78354978354978355</v>
      </c>
      <c r="X132" s="13">
        <v>3617</v>
      </c>
      <c r="Y132" s="13">
        <v>4485</v>
      </c>
      <c r="Z132" s="11">
        <f t="shared" si="8"/>
        <v>0.80646599777034556</v>
      </c>
      <c r="AA132" s="70">
        <v>186.96367860950801</v>
      </c>
      <c r="AB132" s="70">
        <v>164.750172240062</v>
      </c>
      <c r="AC132" s="70">
        <v>138.114532658179</v>
      </c>
      <c r="AD132" s="70">
        <v>163</v>
      </c>
      <c r="AE132" s="70">
        <v>1818</v>
      </c>
      <c r="AF132" s="70">
        <v>1602</v>
      </c>
      <c r="AG132" s="70">
        <v>1343</v>
      </c>
      <c r="AH132" s="70"/>
      <c r="AI132" s="13">
        <v>761350</v>
      </c>
      <c r="AJ132" s="13">
        <v>761350</v>
      </c>
      <c r="AK132" s="13">
        <v>761350</v>
      </c>
      <c r="AL132" s="13">
        <v>761350</v>
      </c>
      <c r="AU132">
        <v>15135</v>
      </c>
      <c r="AV132">
        <v>15379</v>
      </c>
      <c r="AW132">
        <v>15045</v>
      </c>
      <c r="AX132">
        <v>17231</v>
      </c>
      <c r="AY132">
        <v>16174</v>
      </c>
      <c r="AZ132">
        <v>16494</v>
      </c>
      <c r="BA132">
        <v>16026</v>
      </c>
      <c r="BB132">
        <v>18330</v>
      </c>
      <c r="BC132">
        <v>1658.3336999999999</v>
      </c>
      <c r="BD132">
        <v>3120</v>
      </c>
      <c r="BE132">
        <v>180481</v>
      </c>
    </row>
    <row r="133" spans="1:57" x14ac:dyDescent="0.25">
      <c r="A133" t="s">
        <v>309</v>
      </c>
      <c r="B133" t="s">
        <v>309</v>
      </c>
      <c r="C133" t="s">
        <v>310</v>
      </c>
      <c r="D133" t="s">
        <v>309</v>
      </c>
      <c r="E133" s="61"/>
      <c r="F133" s="13"/>
      <c r="G133" s="13"/>
      <c r="H133" s="10"/>
      <c r="I133" s="13">
        <v>567</v>
      </c>
      <c r="J133" s="13">
        <v>55209</v>
      </c>
      <c r="K133" s="10">
        <f t="shared" si="5"/>
        <v>1027.0064663370104</v>
      </c>
      <c r="L133" s="13">
        <v>560</v>
      </c>
      <c r="M133" s="13">
        <v>57245.930999999997</v>
      </c>
      <c r="N133" s="10">
        <f t="shared" si="6"/>
        <v>978.23546620282934</v>
      </c>
      <c r="O133" s="13">
        <v>56205.088999999964</v>
      </c>
      <c r="P133" s="13">
        <v>57245.930999999968</v>
      </c>
      <c r="Q133" s="13">
        <v>58326.35499999996</v>
      </c>
      <c r="R133" s="13"/>
      <c r="S133" s="13"/>
      <c r="T133" s="11"/>
      <c r="U133" s="13">
        <v>168</v>
      </c>
      <c r="V133" s="13">
        <v>254</v>
      </c>
      <c r="W133" s="11">
        <f t="shared" si="9"/>
        <v>0.66141732283464572</v>
      </c>
      <c r="X133" s="13">
        <v>279</v>
      </c>
      <c r="Y133" s="13">
        <v>350</v>
      </c>
      <c r="Z133" s="11">
        <f t="shared" si="8"/>
        <v>0.79714285714285715</v>
      </c>
      <c r="AA133" s="70">
        <v>295.51733412510202</v>
      </c>
      <c r="AB133" s="70">
        <v>265.33007956393601</v>
      </c>
      <c r="AC133" s="70">
        <v>292.97524953047702</v>
      </c>
      <c r="AD133" s="70">
        <v>213.202766744446</v>
      </c>
      <c r="AE133" s="70">
        <v>930</v>
      </c>
      <c r="AF133" s="70">
        <v>835</v>
      </c>
      <c r="AG133" s="70">
        <v>922</v>
      </c>
      <c r="AH133" s="70"/>
      <c r="AI133" s="13">
        <v>277417</v>
      </c>
      <c r="AJ133" s="13">
        <v>277417</v>
      </c>
      <c r="AK133" s="13">
        <v>277417</v>
      </c>
      <c r="AL133" s="13">
        <v>277417</v>
      </c>
      <c r="AU133">
        <v>6035</v>
      </c>
      <c r="AV133">
        <v>5910</v>
      </c>
      <c r="AW133">
        <v>5780</v>
      </c>
      <c r="AX133">
        <v>6361</v>
      </c>
      <c r="AY133">
        <v>6771</v>
      </c>
      <c r="AZ133">
        <v>6646</v>
      </c>
      <c r="BA133">
        <v>6469</v>
      </c>
      <c r="BB133">
        <v>6693</v>
      </c>
      <c r="BC133">
        <v>2709.8310000000001</v>
      </c>
      <c r="BD133">
        <v>1485</v>
      </c>
      <c r="BE133">
        <v>56639</v>
      </c>
    </row>
    <row r="134" spans="1:57" x14ac:dyDescent="0.25">
      <c r="A134" t="s">
        <v>311</v>
      </c>
      <c r="B134" t="s">
        <v>311</v>
      </c>
      <c r="C134" t="s">
        <v>312</v>
      </c>
      <c r="D134" t="s">
        <v>311</v>
      </c>
      <c r="E134" s="61"/>
      <c r="F134" s="13"/>
      <c r="G134" s="13"/>
      <c r="H134" s="10"/>
      <c r="I134" s="13">
        <v>1277</v>
      </c>
      <c r="J134" s="13">
        <v>229900</v>
      </c>
      <c r="K134" s="10">
        <f t="shared" si="5"/>
        <v>555.45889517181388</v>
      </c>
      <c r="L134" s="13">
        <v>1200</v>
      </c>
      <c r="M134" s="13">
        <v>235814.927</v>
      </c>
      <c r="N134" s="10">
        <f t="shared" si="6"/>
        <v>508.87363886002004</v>
      </c>
      <c r="O134" s="13">
        <v>232820.48999999955</v>
      </c>
      <c r="P134" s="13">
        <v>235814.92699999979</v>
      </c>
      <c r="Q134" s="13">
        <v>239307.16399999976</v>
      </c>
      <c r="R134" s="13"/>
      <c r="S134" s="13"/>
      <c r="T134" s="11"/>
      <c r="U134" s="13">
        <v>434</v>
      </c>
      <c r="V134" s="13">
        <v>639</v>
      </c>
      <c r="W134" s="11">
        <f t="shared" si="9"/>
        <v>0.67918622848200316</v>
      </c>
      <c r="X134" s="13">
        <v>460</v>
      </c>
      <c r="Y134" s="13">
        <v>654</v>
      </c>
      <c r="Z134" s="11">
        <f t="shared" si="8"/>
        <v>0.70336391437308865</v>
      </c>
      <c r="AA134" s="70">
        <v>158.02094122334199</v>
      </c>
      <c r="AB134" s="70">
        <v>134.76308494640901</v>
      </c>
      <c r="AC134" s="70">
        <v>138.66392792956501</v>
      </c>
      <c r="AD134" s="70">
        <v>127.562767454621</v>
      </c>
      <c r="AE134" s="70">
        <v>2147</v>
      </c>
      <c r="AF134" s="70">
        <v>1831</v>
      </c>
      <c r="AG134" s="70">
        <v>1884</v>
      </c>
      <c r="AH134" s="70"/>
      <c r="AI134" s="13">
        <v>1196236</v>
      </c>
      <c r="AJ134" s="13">
        <v>1196236</v>
      </c>
      <c r="AK134" s="13">
        <v>1196236</v>
      </c>
      <c r="AL134" s="13">
        <v>1196236</v>
      </c>
      <c r="AU134">
        <v>20182</v>
      </c>
      <c r="AV134">
        <v>18881</v>
      </c>
      <c r="AW134">
        <v>18816</v>
      </c>
      <c r="AX134">
        <v>21700</v>
      </c>
      <c r="AY134">
        <v>22380</v>
      </c>
      <c r="AZ134">
        <v>20621</v>
      </c>
      <c r="BA134">
        <v>20608</v>
      </c>
      <c r="BB134">
        <v>24000</v>
      </c>
      <c r="BC134">
        <v>2124.4706999999999</v>
      </c>
      <c r="BD134">
        <v>5380</v>
      </c>
      <c r="BE134">
        <v>228579</v>
      </c>
    </row>
    <row r="135" spans="1:57" x14ac:dyDescent="0.25">
      <c r="A135" t="s">
        <v>313</v>
      </c>
      <c r="B135" t="s">
        <v>313</v>
      </c>
      <c r="C135" t="s">
        <v>314</v>
      </c>
      <c r="D135" t="s">
        <v>313</v>
      </c>
      <c r="E135" s="61"/>
      <c r="F135" s="13"/>
      <c r="G135" s="13"/>
      <c r="H135" s="10"/>
      <c r="I135" s="13">
        <v>104</v>
      </c>
      <c r="J135" s="13">
        <v>31916</v>
      </c>
      <c r="K135" s="10">
        <f t="shared" si="5"/>
        <v>325.85537034716128</v>
      </c>
      <c r="L135" s="13">
        <v>93</v>
      </c>
      <c r="M135" s="13">
        <v>32793.207000000002</v>
      </c>
      <c r="N135" s="10">
        <f t="shared" si="6"/>
        <v>283.59531899396114</v>
      </c>
      <c r="O135" s="13">
        <v>32374.848999999984</v>
      </c>
      <c r="P135" s="13">
        <v>32793.206999999951</v>
      </c>
      <c r="Q135" s="13">
        <v>33238.193999999989</v>
      </c>
      <c r="R135" s="13"/>
      <c r="S135" s="13"/>
      <c r="T135" s="11"/>
      <c r="U135" s="13">
        <v>168</v>
      </c>
      <c r="V135" s="13">
        <v>208</v>
      </c>
      <c r="W135" s="11">
        <f t="shared" si="9"/>
        <v>0.80769230769230771</v>
      </c>
      <c r="X135" s="13">
        <v>175</v>
      </c>
      <c r="Y135" s="13">
        <v>215</v>
      </c>
      <c r="Z135" s="11">
        <f t="shared" si="8"/>
        <v>0.81395348837209303</v>
      </c>
      <c r="AA135" s="70">
        <v>148.778570797387</v>
      </c>
      <c r="AB135" s="70">
        <v>116.371357356372</v>
      </c>
      <c r="AC135" s="70">
        <v>153.688754652087</v>
      </c>
      <c r="AD135" s="70">
        <v>114</v>
      </c>
      <c r="AE135" s="70">
        <v>303</v>
      </c>
      <c r="AF135" s="70">
        <v>237</v>
      </c>
      <c r="AG135" s="70">
        <v>313</v>
      </c>
      <c r="AH135" s="70"/>
      <c r="AI135" s="13">
        <v>206349</v>
      </c>
      <c r="AJ135" s="13">
        <v>206349</v>
      </c>
      <c r="AK135" s="13">
        <v>206349</v>
      </c>
      <c r="AL135" s="13">
        <v>206349</v>
      </c>
      <c r="AU135">
        <v>3335</v>
      </c>
      <c r="AV135">
        <v>3269</v>
      </c>
      <c r="AW135">
        <v>3183</v>
      </c>
      <c r="AX135">
        <v>3400</v>
      </c>
      <c r="AY135">
        <v>3556</v>
      </c>
      <c r="AZ135">
        <v>3478</v>
      </c>
      <c r="BA135">
        <v>3425</v>
      </c>
      <c r="BB135">
        <v>3545</v>
      </c>
      <c r="BC135">
        <v>2080.9513999999999</v>
      </c>
      <c r="BD135">
        <v>690</v>
      </c>
      <c r="BE135">
        <v>31864</v>
      </c>
    </row>
    <row r="136" spans="1:57" x14ac:dyDescent="0.25">
      <c r="A136" t="s">
        <v>315</v>
      </c>
      <c r="B136" t="s">
        <v>315</v>
      </c>
      <c r="C136" t="s">
        <v>316</v>
      </c>
      <c r="D136" t="s">
        <v>315</v>
      </c>
      <c r="E136" s="61"/>
      <c r="F136" s="13"/>
      <c r="G136" s="13"/>
      <c r="H136" s="10"/>
      <c r="I136" s="13">
        <v>166</v>
      </c>
      <c r="J136" s="13">
        <v>36873</v>
      </c>
      <c r="K136" s="10">
        <f t="shared" si="5"/>
        <v>450.19390882217334</v>
      </c>
      <c r="L136" s="13">
        <v>167</v>
      </c>
      <c r="M136" s="13">
        <v>38609.307000000001</v>
      </c>
      <c r="N136" s="10">
        <f t="shared" si="6"/>
        <v>432.53819603651527</v>
      </c>
      <c r="O136" s="13">
        <v>37751.387999999977</v>
      </c>
      <c r="P136" s="13">
        <v>38609.306999999972</v>
      </c>
      <c r="Q136" s="13">
        <v>39524.106999999982</v>
      </c>
      <c r="R136" s="13"/>
      <c r="S136" s="13"/>
      <c r="T136" s="11"/>
      <c r="U136" s="13">
        <v>168</v>
      </c>
      <c r="V136" s="13">
        <v>190</v>
      </c>
      <c r="W136" s="11">
        <f t="shared" si="9"/>
        <v>0.88421052631578945</v>
      </c>
      <c r="X136" s="13">
        <v>161</v>
      </c>
      <c r="Y136" s="13">
        <v>190</v>
      </c>
      <c r="Z136" s="11">
        <f t="shared" si="8"/>
        <v>0.84736842105263155</v>
      </c>
      <c r="AA136" s="70">
        <v>197.19246892624599</v>
      </c>
      <c r="AB136" s="70">
        <v>170.55644915843001</v>
      </c>
      <c r="AC136" s="70">
        <v>136.61700461556899</v>
      </c>
      <c r="AD136" s="70">
        <v>210</v>
      </c>
      <c r="AE136" s="70">
        <v>459</v>
      </c>
      <c r="AF136" s="70">
        <v>397</v>
      </c>
      <c r="AG136" s="70">
        <v>318</v>
      </c>
      <c r="AH136" s="70"/>
      <c r="AI136" s="13">
        <v>222881</v>
      </c>
      <c r="AJ136" s="13">
        <v>222881</v>
      </c>
      <c r="AK136" s="13">
        <v>222881</v>
      </c>
      <c r="AL136" s="13">
        <v>222881</v>
      </c>
      <c r="AU136">
        <v>4334</v>
      </c>
      <c r="AV136">
        <v>4562</v>
      </c>
      <c r="AW136">
        <v>4548</v>
      </c>
      <c r="AX136">
        <v>4632</v>
      </c>
      <c r="AY136">
        <v>4862</v>
      </c>
      <c r="AZ136">
        <v>5116</v>
      </c>
      <c r="BA136">
        <v>5101</v>
      </c>
      <c r="BB136">
        <v>5135</v>
      </c>
      <c r="BC136">
        <v>1914.6550999999999</v>
      </c>
      <c r="BD136">
        <v>710</v>
      </c>
      <c r="BE136">
        <v>37382</v>
      </c>
    </row>
    <row r="137" spans="1:57" x14ac:dyDescent="0.25">
      <c r="A137" t="s">
        <v>317</v>
      </c>
      <c r="B137" t="s">
        <v>317</v>
      </c>
      <c r="C137" t="s">
        <v>318</v>
      </c>
      <c r="D137" t="s">
        <v>1892</v>
      </c>
      <c r="E137" s="61"/>
      <c r="F137" s="13"/>
      <c r="G137" s="13"/>
      <c r="H137" s="10"/>
      <c r="I137" s="13">
        <v>237</v>
      </c>
      <c r="J137" s="13">
        <v>39976</v>
      </c>
      <c r="K137" s="10">
        <f t="shared" si="5"/>
        <v>592.8557134280569</v>
      </c>
      <c r="L137" s="13">
        <v>266</v>
      </c>
      <c r="M137" s="13">
        <v>41445.052000000003</v>
      </c>
      <c r="N137" s="10">
        <f t="shared" si="6"/>
        <v>641.81364762191629</v>
      </c>
      <c r="O137" s="13">
        <v>40906.728999999985</v>
      </c>
      <c r="P137" s="13">
        <v>41445.051999999989</v>
      </c>
      <c r="Q137" s="13">
        <v>42011.459999999963</v>
      </c>
      <c r="R137" s="13"/>
      <c r="S137" s="13"/>
      <c r="T137" s="11"/>
      <c r="U137" s="13">
        <v>197</v>
      </c>
      <c r="V137" s="13">
        <v>269</v>
      </c>
      <c r="W137" s="11">
        <f t="shared" si="9"/>
        <v>0.73234200743494426</v>
      </c>
      <c r="X137" s="13">
        <v>205</v>
      </c>
      <c r="Y137" s="13">
        <v>269</v>
      </c>
      <c r="Z137" s="11">
        <f t="shared" si="8"/>
        <v>0.76208178438661711</v>
      </c>
      <c r="AA137" s="70">
        <v>331.02266926937602</v>
      </c>
      <c r="AB137" s="70">
        <v>289.74906189196003</v>
      </c>
      <c r="AC137" s="70">
        <v>391.05700727289002</v>
      </c>
      <c r="AD137" s="70">
        <v>771</v>
      </c>
      <c r="AE137" s="70">
        <v>794</v>
      </c>
      <c r="AF137" s="70">
        <v>695</v>
      </c>
      <c r="AG137" s="70">
        <v>938</v>
      </c>
      <c r="AH137" s="70"/>
      <c r="AI137" s="13">
        <v>225197</v>
      </c>
      <c r="AJ137" s="13">
        <v>225197</v>
      </c>
      <c r="AK137" s="13">
        <v>225197</v>
      </c>
      <c r="AL137" s="13">
        <v>225197</v>
      </c>
      <c r="AU137">
        <v>4863</v>
      </c>
      <c r="AV137">
        <v>4863</v>
      </c>
      <c r="AW137">
        <v>4952</v>
      </c>
      <c r="AX137">
        <v>4718</v>
      </c>
      <c r="AY137">
        <v>5210</v>
      </c>
      <c r="AZ137">
        <v>5214</v>
      </c>
      <c r="BA137">
        <v>5412</v>
      </c>
      <c r="BB137">
        <v>5023</v>
      </c>
      <c r="BC137">
        <v>1989.0866000000001</v>
      </c>
      <c r="BD137">
        <v>755</v>
      </c>
      <c r="BE137">
        <v>40703</v>
      </c>
    </row>
    <row r="138" spans="1:57" x14ac:dyDescent="0.25">
      <c r="A138" t="s">
        <v>319</v>
      </c>
      <c r="B138" t="s">
        <v>319</v>
      </c>
      <c r="C138" t="s">
        <v>320</v>
      </c>
      <c r="D138" t="s">
        <v>319</v>
      </c>
      <c r="E138" s="61"/>
      <c r="F138" s="13"/>
      <c r="G138" s="13"/>
      <c r="H138" s="10"/>
      <c r="I138" s="13">
        <v>142</v>
      </c>
      <c r="J138" s="13">
        <v>31739</v>
      </c>
      <c r="K138" s="10">
        <f t="shared" ref="K138:K161" si="10">(I138/J138)*100000</f>
        <v>447.39909890040639</v>
      </c>
      <c r="L138" s="13">
        <v>142</v>
      </c>
      <c r="M138" s="13">
        <v>33097.254000000001</v>
      </c>
      <c r="N138" s="10">
        <f t="shared" ref="N138:N161" si="11">(L138/M138)*100000</f>
        <v>429.03861450258074</v>
      </c>
      <c r="O138" s="13">
        <v>32514.617999999948</v>
      </c>
      <c r="P138" s="13">
        <v>33097.253999999972</v>
      </c>
      <c r="Q138" s="13">
        <v>33838.337999999967</v>
      </c>
      <c r="R138" s="13"/>
      <c r="S138" s="13"/>
      <c r="T138" s="11"/>
      <c r="U138" s="13">
        <v>186</v>
      </c>
      <c r="V138" s="13">
        <v>221</v>
      </c>
      <c r="W138" s="11">
        <f t="shared" ref="W138:W161" si="12">U138/V138</f>
        <v>0.84162895927601811</v>
      </c>
      <c r="X138" s="13">
        <v>180</v>
      </c>
      <c r="Y138" s="13">
        <v>225</v>
      </c>
      <c r="Z138" s="11">
        <f t="shared" ref="Z138:Z161" si="13">X138/Y138</f>
        <v>0.8</v>
      </c>
      <c r="AA138" s="70">
        <v>101.068915899001</v>
      </c>
      <c r="AB138" s="70">
        <v>72.043996461338907</v>
      </c>
      <c r="AC138" s="70">
        <v>92.776081773954402</v>
      </c>
      <c r="AD138" s="70">
        <v>119</v>
      </c>
      <c r="AE138" s="70">
        <v>195</v>
      </c>
      <c r="AF138" s="70">
        <v>139</v>
      </c>
      <c r="AG138" s="70">
        <v>179</v>
      </c>
      <c r="AH138" s="70"/>
      <c r="AI138" s="13">
        <v>181322</v>
      </c>
      <c r="AJ138" s="13">
        <v>181322</v>
      </c>
      <c r="AK138" s="13">
        <v>181322</v>
      </c>
      <c r="AL138" s="13">
        <v>181322</v>
      </c>
      <c r="AU138">
        <v>3590</v>
      </c>
      <c r="AV138">
        <v>3525</v>
      </c>
      <c r="AW138">
        <v>3542</v>
      </c>
      <c r="AX138">
        <v>3502</v>
      </c>
      <c r="AY138">
        <v>3867</v>
      </c>
      <c r="AZ138">
        <v>3800</v>
      </c>
      <c r="BA138">
        <v>3799</v>
      </c>
      <c r="BB138">
        <v>3786</v>
      </c>
      <c r="BC138">
        <v>1506.1863000000001</v>
      </c>
      <c r="BD138">
        <v>465</v>
      </c>
      <c r="BE138">
        <v>32973</v>
      </c>
    </row>
    <row r="139" spans="1:57" x14ac:dyDescent="0.25">
      <c r="A139" t="s">
        <v>321</v>
      </c>
      <c r="B139" t="s">
        <v>321</v>
      </c>
      <c r="C139" t="s">
        <v>322</v>
      </c>
      <c r="D139" t="s">
        <v>321</v>
      </c>
      <c r="E139" s="61"/>
      <c r="F139" s="13"/>
      <c r="G139" s="13"/>
      <c r="H139" s="10"/>
      <c r="I139" s="13">
        <v>157</v>
      </c>
      <c r="J139" s="13">
        <v>24098</v>
      </c>
      <c r="K139" s="10">
        <f t="shared" si="10"/>
        <v>651.50634907461199</v>
      </c>
      <c r="L139" s="13">
        <v>178</v>
      </c>
      <c r="M139" s="13">
        <v>24891.687999999998</v>
      </c>
      <c r="N139" s="10">
        <f t="shared" si="11"/>
        <v>715.09814842609319</v>
      </c>
      <c r="O139" s="13">
        <v>24627.775999999991</v>
      </c>
      <c r="P139" s="13">
        <v>24891.687999999973</v>
      </c>
      <c r="Q139" s="13">
        <v>25198.184999999987</v>
      </c>
      <c r="R139" s="13"/>
      <c r="S139" s="13"/>
      <c r="T139" s="11"/>
      <c r="U139" s="13">
        <v>82</v>
      </c>
      <c r="V139" s="13">
        <v>90</v>
      </c>
      <c r="W139" s="11">
        <f t="shared" si="12"/>
        <v>0.91111111111111109</v>
      </c>
      <c r="X139" s="13">
        <v>74</v>
      </c>
      <c r="Y139" s="13">
        <v>85</v>
      </c>
      <c r="Z139" s="11">
        <f t="shared" si="13"/>
        <v>0.87058823529411766</v>
      </c>
      <c r="AA139" s="70">
        <v>199.11617850723201</v>
      </c>
      <c r="AB139" s="70">
        <v>157.766173385922</v>
      </c>
      <c r="AC139" s="70">
        <v>188.93771570814101</v>
      </c>
      <c r="AD139" s="70">
        <v>190</v>
      </c>
      <c r="AE139" s="70">
        <v>313</v>
      </c>
      <c r="AF139" s="70">
        <v>248</v>
      </c>
      <c r="AG139" s="70">
        <v>297</v>
      </c>
      <c r="AH139" s="70"/>
      <c r="AI139" s="13">
        <v>175531</v>
      </c>
      <c r="AJ139" s="13">
        <v>175531</v>
      </c>
      <c r="AK139" s="13">
        <v>175531</v>
      </c>
      <c r="AL139" s="13">
        <v>175531</v>
      </c>
      <c r="AU139">
        <v>3002</v>
      </c>
      <c r="AV139">
        <v>2915</v>
      </c>
      <c r="AW139">
        <v>2827</v>
      </c>
      <c r="AX139">
        <v>3325</v>
      </c>
      <c r="AY139">
        <v>3158</v>
      </c>
      <c r="AZ139">
        <v>3056</v>
      </c>
      <c r="BA139">
        <v>3003</v>
      </c>
      <c r="BB139">
        <v>3500</v>
      </c>
      <c r="BC139">
        <v>2574.2734999999998</v>
      </c>
      <c r="BD139">
        <v>590</v>
      </c>
      <c r="BE139">
        <v>23953</v>
      </c>
    </row>
    <row r="140" spans="1:57" x14ac:dyDescent="0.25">
      <c r="A140" t="s">
        <v>323</v>
      </c>
      <c r="B140" t="s">
        <v>323</v>
      </c>
      <c r="C140" t="s">
        <v>324</v>
      </c>
      <c r="D140" t="s">
        <v>323</v>
      </c>
      <c r="E140" s="61"/>
      <c r="F140" s="13"/>
      <c r="G140" s="13"/>
      <c r="H140" s="10"/>
      <c r="I140" s="13">
        <v>287</v>
      </c>
      <c r="J140" s="13">
        <v>37143</v>
      </c>
      <c r="K140" s="10">
        <f t="shared" si="10"/>
        <v>772.68933581024692</v>
      </c>
      <c r="L140" s="13">
        <v>241</v>
      </c>
      <c r="M140" s="13">
        <v>38292.46</v>
      </c>
      <c r="N140" s="10">
        <f t="shared" si="11"/>
        <v>629.36672128142197</v>
      </c>
      <c r="O140" s="13">
        <v>37634.004999999961</v>
      </c>
      <c r="P140" s="13">
        <v>38292.459999999963</v>
      </c>
      <c r="Q140" s="13">
        <v>39035.726999999999</v>
      </c>
      <c r="R140" s="13"/>
      <c r="S140" s="13"/>
      <c r="T140" s="11"/>
      <c r="U140" s="13">
        <v>289</v>
      </c>
      <c r="V140" s="13">
        <v>375</v>
      </c>
      <c r="W140" s="11">
        <f t="shared" si="12"/>
        <v>0.77066666666666672</v>
      </c>
      <c r="X140" s="13">
        <v>294</v>
      </c>
      <c r="Y140" s="13">
        <v>382</v>
      </c>
      <c r="Z140" s="11">
        <f t="shared" si="13"/>
        <v>0.76963350785340312</v>
      </c>
      <c r="AA140" s="70">
        <v>171.26936904602201</v>
      </c>
      <c r="AB140" s="70">
        <v>170.755046616454</v>
      </c>
      <c r="AC140" s="70">
        <v>188.75633165132101</v>
      </c>
      <c r="AD140" s="70">
        <v>172.095320780375</v>
      </c>
      <c r="AE140" s="70">
        <v>333</v>
      </c>
      <c r="AF140" s="70">
        <v>332</v>
      </c>
      <c r="AG140" s="70">
        <v>367</v>
      </c>
      <c r="AH140" s="70"/>
      <c r="AI140" s="13">
        <v>136218</v>
      </c>
      <c r="AJ140" s="13">
        <v>136218</v>
      </c>
      <c r="AK140" s="13">
        <v>136218</v>
      </c>
      <c r="AL140" s="13">
        <v>136218</v>
      </c>
      <c r="AU140">
        <v>2721</v>
      </c>
      <c r="AV140">
        <v>2652</v>
      </c>
      <c r="AW140">
        <v>2715</v>
      </c>
      <c r="AX140">
        <v>2446.8356513589501</v>
      </c>
      <c r="AY140">
        <v>3028</v>
      </c>
      <c r="AZ140">
        <v>2919</v>
      </c>
      <c r="BA140">
        <v>3029</v>
      </c>
      <c r="BB140">
        <v>2699.6193387503499</v>
      </c>
      <c r="BC140">
        <v>1891.2454</v>
      </c>
      <c r="BD140">
        <v>745</v>
      </c>
      <c r="BE140">
        <v>37324</v>
      </c>
    </row>
    <row r="141" spans="1:57" x14ac:dyDescent="0.25">
      <c r="A141" t="s">
        <v>325</v>
      </c>
      <c r="B141" t="s">
        <v>325</v>
      </c>
      <c r="C141" t="s">
        <v>326</v>
      </c>
      <c r="D141" t="s">
        <v>325</v>
      </c>
      <c r="E141" s="61"/>
      <c r="F141" s="13"/>
      <c r="G141" s="13"/>
      <c r="H141" s="10"/>
      <c r="I141" s="13">
        <v>81</v>
      </c>
      <c r="J141" s="13">
        <v>21771</v>
      </c>
      <c r="K141" s="10">
        <f t="shared" si="10"/>
        <v>372.05456800330717</v>
      </c>
      <c r="L141" s="13">
        <v>75</v>
      </c>
      <c r="M141" s="13">
        <v>23551.777999999998</v>
      </c>
      <c r="N141" s="10">
        <f t="shared" si="11"/>
        <v>318.44729514688868</v>
      </c>
      <c r="O141" s="13">
        <v>22589.774999999983</v>
      </c>
      <c r="P141" s="13">
        <v>23551.778000000002</v>
      </c>
      <c r="Q141" s="13">
        <v>24563.062999999987</v>
      </c>
      <c r="R141" s="13"/>
      <c r="S141" s="13"/>
      <c r="T141" s="11"/>
      <c r="U141" s="13">
        <v>66</v>
      </c>
      <c r="V141" s="13">
        <v>207</v>
      </c>
      <c r="W141" s="11">
        <f t="shared" si="12"/>
        <v>0.3188405797101449</v>
      </c>
      <c r="X141" s="13">
        <v>181</v>
      </c>
      <c r="Y141" s="13">
        <v>226</v>
      </c>
      <c r="Z141" s="11">
        <f t="shared" si="13"/>
        <v>0.80088495575221241</v>
      </c>
      <c r="AA141" s="70">
        <v>58.9980030961718</v>
      </c>
      <c r="AB141" s="70">
        <v>52.255374170895003</v>
      </c>
      <c r="AC141" s="70">
        <v>51.693488427121999</v>
      </c>
      <c r="AD141" s="70">
        <v>29</v>
      </c>
      <c r="AE141" s="70">
        <v>105</v>
      </c>
      <c r="AF141" s="70">
        <v>93</v>
      </c>
      <c r="AG141" s="70">
        <v>92</v>
      </c>
      <c r="AH141" s="70"/>
      <c r="AI141" s="13">
        <v>324745</v>
      </c>
      <c r="AJ141" s="13">
        <v>324745</v>
      </c>
      <c r="AK141" s="13">
        <v>324745</v>
      </c>
      <c r="AL141" s="13">
        <v>324745</v>
      </c>
      <c r="AU141">
        <v>3928</v>
      </c>
      <c r="AV141">
        <v>3881</v>
      </c>
      <c r="AW141">
        <v>3849</v>
      </c>
      <c r="AX141">
        <v>3997</v>
      </c>
      <c r="AY141">
        <v>4103</v>
      </c>
      <c r="AZ141">
        <v>4008</v>
      </c>
      <c r="BA141">
        <v>3994</v>
      </c>
      <c r="BB141">
        <v>4139</v>
      </c>
      <c r="BC141">
        <v>2522.5470999999998</v>
      </c>
      <c r="BD141">
        <v>420</v>
      </c>
      <c r="BE141">
        <v>17606</v>
      </c>
    </row>
    <row r="142" spans="1:57" x14ac:dyDescent="0.25">
      <c r="A142" t="s">
        <v>327</v>
      </c>
      <c r="B142" t="s">
        <v>327</v>
      </c>
      <c r="C142" t="s">
        <v>328</v>
      </c>
      <c r="D142" t="s">
        <v>1892</v>
      </c>
      <c r="E142" s="61"/>
      <c r="F142" s="13"/>
      <c r="G142" s="13"/>
      <c r="H142" s="10"/>
      <c r="I142" s="13">
        <v>338</v>
      </c>
      <c r="J142" s="13">
        <v>41443</v>
      </c>
      <c r="K142" s="10">
        <f t="shared" si="10"/>
        <v>815.57802282653279</v>
      </c>
      <c r="L142" s="13">
        <v>234</v>
      </c>
      <c r="M142" s="13">
        <v>42393.574999999997</v>
      </c>
      <c r="N142" s="10">
        <f t="shared" si="11"/>
        <v>551.97043419905026</v>
      </c>
      <c r="O142" s="13">
        <v>41945.671999999999</v>
      </c>
      <c r="P142" s="13">
        <v>42393.574999999983</v>
      </c>
      <c r="Q142" s="13">
        <v>42961.930999999975</v>
      </c>
      <c r="R142" s="13"/>
      <c r="S142" s="13"/>
      <c r="T142" s="11"/>
      <c r="U142" s="13">
        <v>179</v>
      </c>
      <c r="V142" s="13">
        <v>194</v>
      </c>
      <c r="W142" s="11">
        <f t="shared" si="12"/>
        <v>0.92268041237113407</v>
      </c>
      <c r="X142" s="13">
        <v>219</v>
      </c>
      <c r="Y142" s="13">
        <v>238</v>
      </c>
      <c r="Z142" s="11">
        <f t="shared" si="13"/>
        <v>0.92016806722689071</v>
      </c>
      <c r="AA142" s="70">
        <v>194.34018327526499</v>
      </c>
      <c r="AB142" s="70">
        <v>170.795890024258</v>
      </c>
      <c r="AC142" s="70">
        <v>185.16189946554999</v>
      </c>
      <c r="AD142" s="70">
        <v>166</v>
      </c>
      <c r="AE142" s="70">
        <v>487</v>
      </c>
      <c r="AF142" s="70">
        <v>428</v>
      </c>
      <c r="AG142" s="70">
        <v>464</v>
      </c>
      <c r="AH142" s="70"/>
      <c r="AI142" s="13">
        <v>236370</v>
      </c>
      <c r="AJ142" s="13">
        <v>236370</v>
      </c>
      <c r="AK142" s="13">
        <v>236370</v>
      </c>
      <c r="AL142" s="13">
        <v>236370</v>
      </c>
      <c r="AU142">
        <v>4288</v>
      </c>
      <c r="AV142">
        <v>4247</v>
      </c>
      <c r="AW142">
        <v>4256</v>
      </c>
      <c r="AX142">
        <v>4286</v>
      </c>
      <c r="AY142">
        <v>4681</v>
      </c>
      <c r="AZ142">
        <v>4643</v>
      </c>
      <c r="BA142">
        <v>4680</v>
      </c>
      <c r="BB142">
        <v>4680</v>
      </c>
      <c r="BC142">
        <v>2159.1298000000002</v>
      </c>
      <c r="BD142">
        <v>935</v>
      </c>
      <c r="BE142">
        <v>41469</v>
      </c>
    </row>
    <row r="143" spans="1:57" x14ac:dyDescent="0.25">
      <c r="A143" t="s">
        <v>329</v>
      </c>
      <c r="B143" t="s">
        <v>329</v>
      </c>
      <c r="C143" t="s">
        <v>330</v>
      </c>
      <c r="D143" t="s">
        <v>329</v>
      </c>
      <c r="E143" s="61"/>
      <c r="F143" s="13"/>
      <c r="G143" s="13"/>
      <c r="H143" s="10"/>
      <c r="I143" s="13">
        <v>480</v>
      </c>
      <c r="J143" s="13">
        <v>66961</v>
      </c>
      <c r="K143" s="10">
        <f t="shared" si="10"/>
        <v>716.83517271247445</v>
      </c>
      <c r="L143" s="13">
        <v>478</v>
      </c>
      <c r="M143" s="13">
        <v>69691.149999999994</v>
      </c>
      <c r="N143" s="10">
        <f t="shared" si="11"/>
        <v>685.88335821693295</v>
      </c>
      <c r="O143" s="13">
        <v>68541.80899999995</v>
      </c>
      <c r="P143" s="13">
        <v>69691.149999999965</v>
      </c>
      <c r="Q143" s="13">
        <v>71057.292999999961</v>
      </c>
      <c r="R143" s="13"/>
      <c r="S143" s="13"/>
      <c r="T143" s="11"/>
      <c r="U143" s="13">
        <v>159</v>
      </c>
      <c r="V143" s="13">
        <v>179</v>
      </c>
      <c r="W143" s="11">
        <f t="shared" si="12"/>
        <v>0.88826815642458101</v>
      </c>
      <c r="X143" s="13">
        <v>193</v>
      </c>
      <c r="Y143" s="13">
        <v>223</v>
      </c>
      <c r="Z143" s="11">
        <f t="shared" si="13"/>
        <v>0.86547085201793716</v>
      </c>
      <c r="AA143" s="70">
        <v>199.33330089189599</v>
      </c>
      <c r="AB143" s="70">
        <v>178.254975340664</v>
      </c>
      <c r="AC143" s="70">
        <v>213.38551792605</v>
      </c>
      <c r="AD143" s="70">
        <v>220</v>
      </c>
      <c r="AE143" s="70">
        <v>766</v>
      </c>
      <c r="AF143" s="70">
        <v>685</v>
      </c>
      <c r="AG143" s="70">
        <v>820</v>
      </c>
      <c r="AH143" s="70"/>
      <c r="AI143" s="13">
        <v>348312</v>
      </c>
      <c r="AJ143" s="13">
        <v>348312</v>
      </c>
      <c r="AK143" s="13">
        <v>348312</v>
      </c>
      <c r="AL143" s="13">
        <v>348312</v>
      </c>
      <c r="AU143">
        <v>7412</v>
      </c>
      <c r="AV143">
        <v>7612</v>
      </c>
      <c r="AW143">
        <v>7502</v>
      </c>
      <c r="AX143">
        <v>7456</v>
      </c>
      <c r="AY143">
        <v>8089</v>
      </c>
      <c r="AZ143">
        <v>8303</v>
      </c>
      <c r="BA143">
        <v>8231</v>
      </c>
      <c r="BB143">
        <v>8147</v>
      </c>
      <c r="BC143">
        <v>1985.1049</v>
      </c>
      <c r="BD143">
        <v>1260</v>
      </c>
      <c r="BE143">
        <v>67050</v>
      </c>
    </row>
    <row r="144" spans="1:57" x14ac:dyDescent="0.25">
      <c r="A144" t="s">
        <v>331</v>
      </c>
      <c r="B144" t="s">
        <v>331</v>
      </c>
      <c r="C144" t="s">
        <v>332</v>
      </c>
      <c r="D144" t="s">
        <v>331</v>
      </c>
      <c r="E144" s="61"/>
      <c r="F144" s="13"/>
      <c r="G144" s="13"/>
      <c r="H144" s="10"/>
      <c r="I144" s="13">
        <v>286</v>
      </c>
      <c r="J144" s="13">
        <v>50053</v>
      </c>
      <c r="K144" s="10">
        <f t="shared" si="10"/>
        <v>571.3943220186602</v>
      </c>
      <c r="L144" s="13">
        <v>300</v>
      </c>
      <c r="M144" s="13">
        <v>50990.178999999996</v>
      </c>
      <c r="N144" s="10">
        <f t="shared" si="11"/>
        <v>588.34859159839391</v>
      </c>
      <c r="O144" s="13">
        <v>50709.228999999963</v>
      </c>
      <c r="P144" s="13">
        <v>50990.17899999996</v>
      </c>
      <c r="Q144" s="13">
        <v>51423.517999999967</v>
      </c>
      <c r="R144" s="13"/>
      <c r="S144" s="13"/>
      <c r="T144" s="11"/>
      <c r="U144" s="13">
        <v>237</v>
      </c>
      <c r="V144" s="13">
        <v>298</v>
      </c>
      <c r="W144" s="11">
        <f t="shared" si="12"/>
        <v>0.79530201342281881</v>
      </c>
      <c r="X144" s="13">
        <v>333</v>
      </c>
      <c r="Y144" s="13">
        <v>405</v>
      </c>
      <c r="Z144" s="11">
        <f t="shared" si="13"/>
        <v>0.82222222222222219</v>
      </c>
      <c r="AA144" s="70">
        <v>305.52611045372697</v>
      </c>
      <c r="AB144" s="70">
        <v>283.43988560165002</v>
      </c>
      <c r="AC144" s="70">
        <v>327.277695535318</v>
      </c>
      <c r="AD144" s="70">
        <v>301</v>
      </c>
      <c r="AE144" s="70">
        <v>913</v>
      </c>
      <c r="AF144" s="70">
        <v>847</v>
      </c>
      <c r="AG144" s="70">
        <v>978</v>
      </c>
      <c r="AH144" s="70"/>
      <c r="AI144" s="13">
        <v>283378</v>
      </c>
      <c r="AJ144" s="13">
        <v>283378</v>
      </c>
      <c r="AK144" s="13">
        <v>283378</v>
      </c>
      <c r="AL144" s="13">
        <v>283378</v>
      </c>
      <c r="AU144">
        <v>5905</v>
      </c>
      <c r="AV144">
        <v>5863</v>
      </c>
      <c r="AW144">
        <v>5888</v>
      </c>
      <c r="AX144">
        <v>5910</v>
      </c>
      <c r="AY144">
        <v>6143</v>
      </c>
      <c r="AZ144">
        <v>6131</v>
      </c>
      <c r="BA144">
        <v>6212</v>
      </c>
      <c r="BB144">
        <v>6156</v>
      </c>
      <c r="BC144">
        <v>2098.355</v>
      </c>
      <c r="BD144">
        <v>1085</v>
      </c>
      <c r="BE144">
        <v>49649</v>
      </c>
    </row>
    <row r="145" spans="1:57" x14ac:dyDescent="0.25">
      <c r="A145" t="s">
        <v>333</v>
      </c>
      <c r="B145" t="s">
        <v>333</v>
      </c>
      <c r="C145" t="s">
        <v>334</v>
      </c>
      <c r="D145" t="s">
        <v>333</v>
      </c>
      <c r="E145" s="61"/>
      <c r="F145" s="13"/>
      <c r="G145" s="13"/>
      <c r="H145" s="10"/>
      <c r="I145" s="13">
        <v>129</v>
      </c>
      <c r="J145" s="13">
        <v>30507</v>
      </c>
      <c r="K145" s="10">
        <f t="shared" si="10"/>
        <v>422.85377126561116</v>
      </c>
      <c r="L145" s="13">
        <v>155</v>
      </c>
      <c r="M145" s="13">
        <v>31539.561000000002</v>
      </c>
      <c r="N145" s="10">
        <f t="shared" si="11"/>
        <v>491.44628233728429</v>
      </c>
      <c r="O145" s="13">
        <v>30950.660999999989</v>
      </c>
      <c r="P145" s="13">
        <v>31539.560999999991</v>
      </c>
      <c r="Q145" s="13">
        <v>32154.682999999965</v>
      </c>
      <c r="R145" s="13"/>
      <c r="S145" s="13"/>
      <c r="T145" s="11"/>
      <c r="U145" s="13">
        <v>173</v>
      </c>
      <c r="V145" s="13">
        <v>204</v>
      </c>
      <c r="W145" s="11">
        <f t="shared" si="12"/>
        <v>0.84803921568627449</v>
      </c>
      <c r="X145" s="13">
        <v>158</v>
      </c>
      <c r="Y145" s="13">
        <v>173</v>
      </c>
      <c r="Z145" s="11">
        <f t="shared" si="13"/>
        <v>0.91329479768786126</v>
      </c>
      <c r="AA145" s="70">
        <v>191.46265095915001</v>
      </c>
      <c r="AB145" s="70">
        <v>173.338759242143</v>
      </c>
      <c r="AC145" s="70">
        <v>180.77420199783799</v>
      </c>
      <c r="AD145" s="70">
        <v>172</v>
      </c>
      <c r="AE145" s="70">
        <v>412</v>
      </c>
      <c r="AF145" s="70">
        <v>373</v>
      </c>
      <c r="AG145" s="70">
        <v>389</v>
      </c>
      <c r="AH145" s="70"/>
      <c r="AI145" s="13">
        <v>276983</v>
      </c>
      <c r="AJ145" s="13">
        <v>276983</v>
      </c>
      <c r="AK145" s="13">
        <v>276983</v>
      </c>
      <c r="AL145" s="13">
        <v>276983</v>
      </c>
      <c r="AU145">
        <v>4447</v>
      </c>
      <c r="AV145">
        <v>4469</v>
      </c>
      <c r="AW145">
        <v>4475</v>
      </c>
      <c r="AX145">
        <v>3453</v>
      </c>
      <c r="AY145">
        <v>4677</v>
      </c>
      <c r="AZ145">
        <v>4704</v>
      </c>
      <c r="BA145">
        <v>4717</v>
      </c>
      <c r="BB145">
        <v>3651</v>
      </c>
      <c r="BC145">
        <v>1604.0032000000001</v>
      </c>
      <c r="BD145">
        <v>445</v>
      </c>
      <c r="BE145">
        <v>28584</v>
      </c>
    </row>
    <row r="146" spans="1:57" x14ac:dyDescent="0.25">
      <c r="A146" t="s">
        <v>335</v>
      </c>
      <c r="B146" t="s">
        <v>335</v>
      </c>
      <c r="C146" t="s">
        <v>336</v>
      </c>
      <c r="D146" t="s">
        <v>335</v>
      </c>
      <c r="E146" s="61"/>
      <c r="F146" s="13"/>
      <c r="G146" s="13"/>
      <c r="H146" s="10"/>
      <c r="I146" s="13">
        <v>163</v>
      </c>
      <c r="J146" s="13">
        <v>32000</v>
      </c>
      <c r="K146" s="10">
        <f t="shared" si="10"/>
        <v>509.375</v>
      </c>
      <c r="L146" s="13">
        <v>163</v>
      </c>
      <c r="M146" s="13">
        <v>33572.309000000001</v>
      </c>
      <c r="N146" s="10">
        <f t="shared" si="11"/>
        <v>485.519181894817</v>
      </c>
      <c r="O146" s="13">
        <v>32899.998999999967</v>
      </c>
      <c r="P146" s="13">
        <v>33572.308999999972</v>
      </c>
      <c r="Q146" s="13">
        <v>34210.059999999976</v>
      </c>
      <c r="R146" s="13"/>
      <c r="S146" s="13"/>
      <c r="T146" s="11"/>
      <c r="U146" s="13">
        <v>150</v>
      </c>
      <c r="V146" s="13">
        <v>156</v>
      </c>
      <c r="W146" s="11">
        <f t="shared" si="12"/>
        <v>0.96153846153846156</v>
      </c>
      <c r="X146" s="13">
        <v>162</v>
      </c>
      <c r="Y146" s="13">
        <v>170</v>
      </c>
      <c r="Z146" s="11">
        <f t="shared" si="13"/>
        <v>0.95294117647058818</v>
      </c>
      <c r="AA146" s="70">
        <v>157.69214561333101</v>
      </c>
      <c r="AB146" s="70">
        <v>143.54562067704299</v>
      </c>
      <c r="AC146" s="70">
        <v>161.436813978819</v>
      </c>
      <c r="AD146" s="70">
        <v>144.5</v>
      </c>
      <c r="AE146" s="70">
        <v>379</v>
      </c>
      <c r="AF146" s="70">
        <v>345</v>
      </c>
      <c r="AG146" s="70">
        <v>388</v>
      </c>
      <c r="AH146" s="70"/>
      <c r="AI146" s="13">
        <v>329677</v>
      </c>
      <c r="AJ146" s="13">
        <v>329677</v>
      </c>
      <c r="AK146" s="13">
        <v>329677</v>
      </c>
      <c r="AL146" s="13">
        <v>329677</v>
      </c>
      <c r="AU146">
        <v>4435</v>
      </c>
      <c r="AV146">
        <v>4502</v>
      </c>
      <c r="AW146">
        <v>4630</v>
      </c>
      <c r="AX146">
        <v>4463.2304999999997</v>
      </c>
      <c r="AY146">
        <v>4733</v>
      </c>
      <c r="AZ146">
        <v>4806</v>
      </c>
      <c r="BA146">
        <v>4970</v>
      </c>
      <c r="BB146">
        <v>4761</v>
      </c>
      <c r="BC146">
        <v>2245.6646000000001</v>
      </c>
      <c r="BD146">
        <v>700</v>
      </c>
      <c r="BE146">
        <v>31627</v>
      </c>
    </row>
    <row r="147" spans="1:57" x14ac:dyDescent="0.25">
      <c r="A147" t="s">
        <v>337</v>
      </c>
      <c r="B147" t="s">
        <v>337</v>
      </c>
      <c r="C147" t="s">
        <v>338</v>
      </c>
      <c r="D147" t="s">
        <v>337</v>
      </c>
      <c r="E147" s="61"/>
      <c r="F147" s="13"/>
      <c r="G147" s="13"/>
      <c r="H147" s="10"/>
      <c r="I147" s="13">
        <v>206</v>
      </c>
      <c r="J147" s="13">
        <v>40052</v>
      </c>
      <c r="K147" s="10">
        <f t="shared" si="10"/>
        <v>514.33136922001404</v>
      </c>
      <c r="L147" s="13">
        <v>240</v>
      </c>
      <c r="M147" s="13">
        <v>41563.103999999999</v>
      </c>
      <c r="N147" s="10">
        <f t="shared" si="11"/>
        <v>577.43521754294386</v>
      </c>
      <c r="O147" s="13">
        <v>40887.068999999996</v>
      </c>
      <c r="P147" s="13">
        <v>41563.10399999997</v>
      </c>
      <c r="Q147" s="13">
        <v>42271.927999999956</v>
      </c>
      <c r="R147" s="13"/>
      <c r="S147" s="13"/>
      <c r="T147" s="11"/>
      <c r="U147" s="13">
        <v>156</v>
      </c>
      <c r="V147" s="13">
        <v>191</v>
      </c>
      <c r="W147" s="11">
        <f t="shared" si="12"/>
        <v>0.81675392670157065</v>
      </c>
      <c r="X147" s="13">
        <v>697</v>
      </c>
      <c r="Y147" s="13">
        <v>850</v>
      </c>
      <c r="Z147" s="11">
        <f t="shared" si="13"/>
        <v>0.82</v>
      </c>
      <c r="AA147" s="70">
        <v>169.19308901737799</v>
      </c>
      <c r="AB147" s="70">
        <v>178.592705073899</v>
      </c>
      <c r="AC147" s="70">
        <v>228.58157228357899</v>
      </c>
      <c r="AD147" s="70">
        <v>107</v>
      </c>
      <c r="AE147" s="70">
        <v>396</v>
      </c>
      <c r="AF147" s="70">
        <v>418</v>
      </c>
      <c r="AG147" s="70">
        <v>535</v>
      </c>
      <c r="AH147" s="70"/>
      <c r="AI147" s="13">
        <v>209547</v>
      </c>
      <c r="AJ147" s="13">
        <v>209547</v>
      </c>
      <c r="AK147" s="13">
        <v>209547</v>
      </c>
      <c r="AL147" s="13">
        <v>209547</v>
      </c>
      <c r="AU147">
        <v>3969</v>
      </c>
      <c r="AV147">
        <v>4080</v>
      </c>
      <c r="AW147">
        <v>4279</v>
      </c>
      <c r="AX147">
        <v>3938</v>
      </c>
      <c r="AY147">
        <v>4223</v>
      </c>
      <c r="AZ147">
        <v>4294</v>
      </c>
      <c r="BA147">
        <v>4506</v>
      </c>
      <c r="BB147">
        <v>4190</v>
      </c>
      <c r="BC147">
        <v>2097.6053000000002</v>
      </c>
      <c r="BD147">
        <v>825</v>
      </c>
      <c r="BE147">
        <v>40362</v>
      </c>
    </row>
    <row r="148" spans="1:57" x14ac:dyDescent="0.25">
      <c r="A148" t="s">
        <v>339</v>
      </c>
      <c r="B148" t="s">
        <v>339</v>
      </c>
      <c r="C148" t="s">
        <v>340</v>
      </c>
      <c r="D148" t="s">
        <v>339</v>
      </c>
      <c r="E148" s="61"/>
      <c r="F148" s="13"/>
      <c r="G148" s="13"/>
      <c r="H148" s="10"/>
      <c r="I148" s="13">
        <v>677</v>
      </c>
      <c r="J148" s="13">
        <v>121235</v>
      </c>
      <c r="K148" s="10">
        <f t="shared" si="10"/>
        <v>558.41959830082067</v>
      </c>
      <c r="L148" s="13">
        <v>780</v>
      </c>
      <c r="M148" s="13">
        <v>125708.698</v>
      </c>
      <c r="N148" s="10">
        <f t="shared" si="11"/>
        <v>620.4821244747917</v>
      </c>
      <c r="O148" s="13">
        <v>123673.00799999993</v>
      </c>
      <c r="P148" s="13">
        <v>125708.69799999995</v>
      </c>
      <c r="Q148" s="13">
        <v>127643.83399999996</v>
      </c>
      <c r="R148" s="13"/>
      <c r="S148" s="13"/>
      <c r="T148" s="11"/>
      <c r="U148" s="13">
        <v>352</v>
      </c>
      <c r="V148" s="13">
        <v>368</v>
      </c>
      <c r="W148" s="11">
        <f t="shared" si="12"/>
        <v>0.95652173913043481</v>
      </c>
      <c r="X148" s="13">
        <v>291</v>
      </c>
      <c r="Y148" s="13">
        <v>309</v>
      </c>
      <c r="Z148" s="11">
        <f t="shared" si="13"/>
        <v>0.94174757281553401</v>
      </c>
      <c r="AA148" s="70">
        <v>176.35567720380001</v>
      </c>
      <c r="AB148" s="70">
        <v>175.63936657340199</v>
      </c>
      <c r="AC148" s="70">
        <v>194.40670508981</v>
      </c>
      <c r="AD148" s="70">
        <v>170</v>
      </c>
      <c r="AE148" s="70">
        <v>1231</v>
      </c>
      <c r="AF148" s="70">
        <v>1226</v>
      </c>
      <c r="AG148" s="70">
        <v>1357</v>
      </c>
      <c r="AH148" s="70"/>
      <c r="AI148" s="13">
        <v>577933</v>
      </c>
      <c r="AJ148" s="13">
        <v>577933</v>
      </c>
      <c r="AK148" s="13">
        <v>577933</v>
      </c>
      <c r="AL148" s="13">
        <v>577933</v>
      </c>
      <c r="AU148">
        <v>12278</v>
      </c>
      <c r="AV148">
        <v>12382</v>
      </c>
      <c r="AW148">
        <v>12280</v>
      </c>
      <c r="AX148">
        <v>11908</v>
      </c>
      <c r="AY148">
        <v>12813</v>
      </c>
      <c r="AZ148">
        <v>12946</v>
      </c>
      <c r="BA148">
        <v>12875</v>
      </c>
      <c r="BB148">
        <v>12464</v>
      </c>
      <c r="BC148">
        <v>2002.9057</v>
      </c>
      <c r="BD148">
        <v>2540</v>
      </c>
      <c r="BE148">
        <v>123463</v>
      </c>
    </row>
    <row r="149" spans="1:57" x14ac:dyDescent="0.25">
      <c r="A149" t="s">
        <v>341</v>
      </c>
      <c r="B149" t="s">
        <v>341</v>
      </c>
      <c r="C149" t="s">
        <v>342</v>
      </c>
      <c r="D149" t="s">
        <v>341</v>
      </c>
      <c r="E149" s="61"/>
      <c r="F149" s="13"/>
      <c r="G149" s="13"/>
      <c r="H149" s="10"/>
      <c r="I149" s="13">
        <v>189</v>
      </c>
      <c r="J149" s="13">
        <v>31106</v>
      </c>
      <c r="K149" s="10">
        <f t="shared" si="10"/>
        <v>607.59981997042371</v>
      </c>
      <c r="L149" s="13">
        <v>199</v>
      </c>
      <c r="M149" s="13">
        <v>32532.778999999999</v>
      </c>
      <c r="N149" s="10">
        <f t="shared" si="11"/>
        <v>611.69075042743816</v>
      </c>
      <c r="O149" s="13">
        <v>31865.490999999955</v>
      </c>
      <c r="P149" s="13">
        <v>32532.778999999973</v>
      </c>
      <c r="Q149" s="13">
        <v>33257.28899999999</v>
      </c>
      <c r="R149" s="13"/>
      <c r="S149" s="13"/>
      <c r="T149" s="11"/>
      <c r="U149" s="13">
        <v>159</v>
      </c>
      <c r="V149" s="13">
        <v>180</v>
      </c>
      <c r="W149" s="11">
        <f t="shared" si="12"/>
        <v>0.8833333333333333</v>
      </c>
      <c r="X149" s="13">
        <v>162</v>
      </c>
      <c r="Y149" s="13">
        <v>190</v>
      </c>
      <c r="Z149" s="11">
        <f t="shared" si="13"/>
        <v>0.85263157894736841</v>
      </c>
      <c r="AA149" s="70">
        <v>130.186213047949</v>
      </c>
      <c r="AB149" s="70">
        <v>127.451208572151</v>
      </c>
      <c r="AC149" s="70">
        <v>132.374216628586</v>
      </c>
      <c r="AD149" s="70">
        <v>129</v>
      </c>
      <c r="AE149" s="70">
        <v>238</v>
      </c>
      <c r="AF149" s="70">
        <v>233</v>
      </c>
      <c r="AG149" s="70">
        <v>242</v>
      </c>
      <c r="AH149" s="70"/>
      <c r="AI149" s="13">
        <v>158465</v>
      </c>
      <c r="AJ149" s="13">
        <v>158465</v>
      </c>
      <c r="AK149" s="13">
        <v>158465</v>
      </c>
      <c r="AL149" s="13">
        <v>158465</v>
      </c>
      <c r="AU149">
        <v>2536</v>
      </c>
      <c r="AV149">
        <v>2570</v>
      </c>
      <c r="AW149">
        <v>2619</v>
      </c>
      <c r="AX149">
        <v>2631</v>
      </c>
      <c r="AY149">
        <v>2774</v>
      </c>
      <c r="AZ149">
        <v>2806</v>
      </c>
      <c r="BA149">
        <v>2875</v>
      </c>
      <c r="BB149">
        <v>2891</v>
      </c>
      <c r="BC149">
        <v>1779.2865999999999</v>
      </c>
      <c r="BD149">
        <v>565</v>
      </c>
      <c r="BE149">
        <v>31789</v>
      </c>
    </row>
    <row r="150" spans="1:57" x14ac:dyDescent="0.25">
      <c r="A150" t="s">
        <v>351</v>
      </c>
      <c r="B150" t="s">
        <v>351</v>
      </c>
      <c r="C150" t="s">
        <v>352</v>
      </c>
      <c r="D150" t="s">
        <v>351</v>
      </c>
      <c r="E150" s="61"/>
      <c r="F150" s="13"/>
      <c r="G150" s="13"/>
      <c r="H150" s="10"/>
      <c r="I150" s="13">
        <v>749</v>
      </c>
      <c r="J150" s="13">
        <v>123422</v>
      </c>
      <c r="K150" s="10">
        <f t="shared" si="10"/>
        <v>606.86101343358564</v>
      </c>
      <c r="L150" s="13">
        <v>745</v>
      </c>
      <c r="M150" s="13">
        <v>126432.13699999997</v>
      </c>
      <c r="N150" s="10">
        <f t="shared" si="11"/>
        <v>589.24891857202431</v>
      </c>
      <c r="O150" s="13">
        <v>124714.10999999997</v>
      </c>
      <c r="P150" s="13">
        <v>126432.13699999997</v>
      </c>
      <c r="Q150" s="13">
        <v>128397.19599999994</v>
      </c>
      <c r="R150" s="13"/>
      <c r="S150" s="13"/>
      <c r="T150" s="11"/>
      <c r="U150" s="13">
        <v>85</v>
      </c>
      <c r="V150" s="13">
        <v>101</v>
      </c>
      <c r="W150" s="11">
        <f t="shared" si="12"/>
        <v>0.84158415841584155</v>
      </c>
      <c r="X150" s="13">
        <v>420</v>
      </c>
      <c r="Y150" s="13">
        <v>490</v>
      </c>
      <c r="Z150" s="11">
        <v>0.8571428571428571</v>
      </c>
      <c r="AA150" s="70">
        <v>197.2</v>
      </c>
      <c r="AB150" s="70">
        <v>182</v>
      </c>
      <c r="AC150" s="70">
        <v>207.4</v>
      </c>
      <c r="AD150" s="70">
        <v>170</v>
      </c>
      <c r="AE150" s="70">
        <v>1283</v>
      </c>
      <c r="AF150" s="70">
        <v>1184</v>
      </c>
      <c r="AG150" s="70">
        <v>1349</v>
      </c>
      <c r="AH150" s="70"/>
      <c r="AI150" s="13">
        <v>500012</v>
      </c>
      <c r="AJ150" s="13">
        <v>500012</v>
      </c>
      <c r="AK150" s="13">
        <v>500012</v>
      </c>
      <c r="AL150" s="13">
        <v>500012</v>
      </c>
      <c r="AU150">
        <v>10272</v>
      </c>
      <c r="AV150">
        <v>10399</v>
      </c>
      <c r="AW150">
        <v>10322</v>
      </c>
      <c r="AX150">
        <v>10710</v>
      </c>
      <c r="AY150">
        <v>11000</v>
      </c>
      <c r="AZ150">
        <v>11136</v>
      </c>
      <c r="BA150">
        <v>11107</v>
      </c>
      <c r="BB150">
        <v>11367</v>
      </c>
      <c r="BC150">
        <v>1900.9295</v>
      </c>
      <c r="BD150">
        <v>2310</v>
      </c>
      <c r="BE150">
        <v>122247</v>
      </c>
    </row>
    <row r="151" spans="1:57" x14ac:dyDescent="0.25">
      <c r="A151" t="s">
        <v>1414</v>
      </c>
      <c r="B151" t="s">
        <v>343</v>
      </c>
      <c r="C151" t="s">
        <v>344</v>
      </c>
      <c r="D151" t="s">
        <v>1415</v>
      </c>
      <c r="E151" s="61"/>
      <c r="F151" s="13"/>
      <c r="G151" s="13"/>
      <c r="H151" s="10"/>
      <c r="I151" s="13">
        <v>321</v>
      </c>
      <c r="J151" s="13">
        <v>72609</v>
      </c>
      <c r="K151" s="10">
        <f t="shared" si="10"/>
        <v>442.09395529479815</v>
      </c>
      <c r="L151" s="13">
        <v>418</v>
      </c>
      <c r="M151" s="13">
        <v>76142.312820780498</v>
      </c>
      <c r="N151" s="10">
        <f t="shared" si="11"/>
        <v>548.97202949937298</v>
      </c>
      <c r="O151" s="13">
        <v>74657.197261547102</v>
      </c>
      <c r="P151" s="13">
        <v>76142.312820780455</v>
      </c>
      <c r="Q151" s="13">
        <v>77713.168001323997</v>
      </c>
      <c r="R151" s="13"/>
      <c r="S151" s="13"/>
      <c r="T151" s="11"/>
      <c r="U151" s="13">
        <v>119</v>
      </c>
      <c r="V151" s="13">
        <v>142</v>
      </c>
      <c r="W151" s="11">
        <f t="shared" si="12"/>
        <v>0.8380281690140845</v>
      </c>
      <c r="X151" s="13">
        <v>240</v>
      </c>
      <c r="Y151" s="13">
        <v>303</v>
      </c>
      <c r="Z151" s="11">
        <f t="shared" si="13"/>
        <v>0.79207920792079212</v>
      </c>
      <c r="AA151" s="70">
        <v>227.08197908038099</v>
      </c>
      <c r="AB151" s="70">
        <v>192.163845613749</v>
      </c>
      <c r="AC151" s="70">
        <v>242.82937260454801</v>
      </c>
      <c r="AD151" s="70">
        <v>1020</v>
      </c>
      <c r="AE151" s="70">
        <v>995</v>
      </c>
      <c r="AF151" s="70">
        <v>842</v>
      </c>
      <c r="AG151" s="70">
        <v>1064</v>
      </c>
      <c r="AH151" s="70"/>
      <c r="AI151" s="13">
        <v>426462</v>
      </c>
      <c r="AJ151" s="13">
        <v>426462</v>
      </c>
      <c r="AK151" s="13">
        <v>426462</v>
      </c>
      <c r="AL151" s="13">
        <v>426462</v>
      </c>
      <c r="AU151">
        <v>7046</v>
      </c>
      <c r="AV151">
        <v>6947</v>
      </c>
      <c r="AW151">
        <v>7169</v>
      </c>
      <c r="AX151">
        <v>6001.6092322487575</v>
      </c>
      <c r="AY151">
        <v>7470</v>
      </c>
      <c r="AZ151">
        <v>7398</v>
      </c>
      <c r="BA151">
        <v>7653</v>
      </c>
      <c r="BB151">
        <v>6340</v>
      </c>
      <c r="BC151">
        <v>2598.1066000000001</v>
      </c>
      <c r="BD151">
        <v>1855</v>
      </c>
      <c r="BE151">
        <v>73287</v>
      </c>
    </row>
    <row r="152" spans="1:57" x14ac:dyDescent="0.25">
      <c r="A152" t="s">
        <v>345</v>
      </c>
      <c r="B152" t="s">
        <v>345</v>
      </c>
      <c r="C152" t="s">
        <v>346</v>
      </c>
      <c r="D152" t="s">
        <v>345</v>
      </c>
      <c r="E152" s="61"/>
      <c r="F152" s="13"/>
      <c r="G152" s="13"/>
      <c r="H152" s="10"/>
      <c r="I152" s="13">
        <v>951</v>
      </c>
      <c r="J152" s="13">
        <v>200968</v>
      </c>
      <c r="K152" s="10">
        <f t="shared" si="10"/>
        <v>473.20966522033353</v>
      </c>
      <c r="L152" s="13">
        <v>1244</v>
      </c>
      <c r="M152" s="13">
        <v>208802.20300000001</v>
      </c>
      <c r="N152" s="10">
        <f t="shared" si="11"/>
        <v>595.77915468640913</v>
      </c>
      <c r="O152" s="13">
        <v>205424.74099999978</v>
      </c>
      <c r="P152" s="13">
        <v>208802.20300000001</v>
      </c>
      <c r="Q152" s="13">
        <v>212751.467</v>
      </c>
      <c r="R152" s="13"/>
      <c r="S152" s="13"/>
      <c r="T152" s="11"/>
      <c r="U152" s="13">
        <v>119</v>
      </c>
      <c r="V152" s="13">
        <v>198</v>
      </c>
      <c r="W152" s="11">
        <f t="shared" si="12"/>
        <v>0.60101010101010099</v>
      </c>
      <c r="X152" s="13">
        <v>228</v>
      </c>
      <c r="Y152" s="13">
        <v>291</v>
      </c>
      <c r="Z152" s="11">
        <f t="shared" si="13"/>
        <v>0.78350515463917525</v>
      </c>
      <c r="AA152" s="70">
        <v>147.51311331866799</v>
      </c>
      <c r="AB152" s="70">
        <v>124.032897225417</v>
      </c>
      <c r="AC152" s="70">
        <v>120.179273973471</v>
      </c>
      <c r="AD152" s="70">
        <v>119</v>
      </c>
      <c r="AE152" s="70">
        <v>1646</v>
      </c>
      <c r="AF152" s="70">
        <v>1384</v>
      </c>
      <c r="AG152" s="70">
        <v>1341</v>
      </c>
      <c r="AH152" s="70"/>
      <c r="AI152" s="13">
        <v>863980</v>
      </c>
      <c r="AJ152" s="13">
        <v>863980</v>
      </c>
      <c r="AK152" s="13">
        <v>863980</v>
      </c>
      <c r="AL152" s="13">
        <v>863980</v>
      </c>
      <c r="AU152">
        <v>15492</v>
      </c>
      <c r="AV152">
        <v>15595</v>
      </c>
      <c r="AW152">
        <v>15313</v>
      </c>
      <c r="AX152">
        <v>14895</v>
      </c>
      <c r="AY152">
        <v>17811</v>
      </c>
      <c r="AZ152">
        <v>17656</v>
      </c>
      <c r="BA152">
        <v>17312</v>
      </c>
      <c r="BB152">
        <v>17114</v>
      </c>
      <c r="BC152">
        <v>2314.9277999999999</v>
      </c>
      <c r="BD152">
        <v>5125</v>
      </c>
      <c r="BE152">
        <v>202708</v>
      </c>
    </row>
    <row r="153" spans="1:57" x14ac:dyDescent="0.25">
      <c r="A153" t="s">
        <v>347</v>
      </c>
      <c r="B153" t="s">
        <v>347</v>
      </c>
      <c r="C153" t="s">
        <v>348</v>
      </c>
      <c r="D153" t="s">
        <v>347</v>
      </c>
      <c r="E153" s="61"/>
      <c r="F153" s="13"/>
      <c r="G153" s="13"/>
      <c r="H153" s="10"/>
      <c r="I153" s="13">
        <v>124</v>
      </c>
      <c r="J153" s="13">
        <v>33900</v>
      </c>
      <c r="K153" s="10">
        <f t="shared" si="10"/>
        <v>365.78171091445427</v>
      </c>
      <c r="L153" s="13">
        <v>129</v>
      </c>
      <c r="M153" s="13">
        <v>35766.432000000001</v>
      </c>
      <c r="N153" s="10">
        <f t="shared" si="11"/>
        <v>360.67338223728888</v>
      </c>
      <c r="O153" s="13">
        <v>34703.285999999978</v>
      </c>
      <c r="P153" s="13">
        <v>35766.431999999972</v>
      </c>
      <c r="Q153" s="13">
        <v>36898.651999999958</v>
      </c>
      <c r="R153" s="13"/>
      <c r="S153" s="13"/>
      <c r="T153" s="11"/>
      <c r="U153" s="13">
        <v>124</v>
      </c>
      <c r="V153" s="13">
        <v>138</v>
      </c>
      <c r="W153" s="11">
        <f t="shared" si="12"/>
        <v>0.89855072463768115</v>
      </c>
      <c r="X153" s="13">
        <v>134</v>
      </c>
      <c r="Y153" s="13">
        <v>150</v>
      </c>
      <c r="Z153" s="11">
        <f t="shared" si="13"/>
        <v>0.89333333333333331</v>
      </c>
      <c r="AA153" s="70">
        <v>73.257961043161401</v>
      </c>
      <c r="AB153" s="70">
        <v>72.095136264698596</v>
      </c>
      <c r="AC153" s="70">
        <v>74.420785821624307</v>
      </c>
      <c r="AD153" s="70">
        <v>56</v>
      </c>
      <c r="AE153" s="70">
        <v>126</v>
      </c>
      <c r="AF153" s="70">
        <v>124</v>
      </c>
      <c r="AG153" s="70">
        <v>128</v>
      </c>
      <c r="AH153" s="70"/>
      <c r="AI153" s="13">
        <v>261317</v>
      </c>
      <c r="AJ153" s="13">
        <v>261317</v>
      </c>
      <c r="AK153" s="13">
        <v>261317</v>
      </c>
      <c r="AL153" s="13">
        <v>261317</v>
      </c>
      <c r="AU153">
        <v>3154</v>
      </c>
      <c r="AV153">
        <v>3269</v>
      </c>
      <c r="AW153">
        <v>3323</v>
      </c>
      <c r="AX153">
        <v>3029</v>
      </c>
      <c r="AY153">
        <v>3398</v>
      </c>
      <c r="AZ153">
        <v>3488</v>
      </c>
      <c r="BA153">
        <v>3530</v>
      </c>
      <c r="BB153">
        <v>3221</v>
      </c>
      <c r="BC153">
        <v>2047.3526999999999</v>
      </c>
      <c r="BD153">
        <v>505</v>
      </c>
      <c r="BE153">
        <v>24991</v>
      </c>
    </row>
    <row r="154" spans="1:57" x14ac:dyDescent="0.25">
      <c r="A154" t="s">
        <v>349</v>
      </c>
      <c r="B154" t="s">
        <v>349</v>
      </c>
      <c r="C154" t="s">
        <v>350</v>
      </c>
      <c r="D154" t="s">
        <v>1892</v>
      </c>
      <c r="E154" s="61"/>
      <c r="F154" s="13"/>
      <c r="G154" s="13"/>
      <c r="H154" s="10"/>
      <c r="I154" s="13">
        <v>434</v>
      </c>
      <c r="J154" s="13">
        <v>63420</v>
      </c>
      <c r="K154" s="10">
        <f t="shared" si="10"/>
        <v>684.32671081677711</v>
      </c>
      <c r="L154" s="13">
        <v>438</v>
      </c>
      <c r="M154" s="13">
        <v>64761.83</v>
      </c>
      <c r="N154" s="10">
        <f t="shared" si="11"/>
        <v>676.32431016850512</v>
      </c>
      <c r="O154" s="13">
        <v>64017.677999999971</v>
      </c>
      <c r="P154" s="13">
        <v>64761.829999999965</v>
      </c>
      <c r="Q154" s="13">
        <v>65776.442999999999</v>
      </c>
      <c r="R154" s="13"/>
      <c r="S154" s="13"/>
      <c r="T154" s="11"/>
      <c r="U154" s="13">
        <v>263</v>
      </c>
      <c r="V154" s="13">
        <v>297</v>
      </c>
      <c r="W154" s="11">
        <f t="shared" si="12"/>
        <v>0.88552188552188549</v>
      </c>
      <c r="X154" s="13">
        <v>257</v>
      </c>
      <c r="Y154" s="13">
        <v>283</v>
      </c>
      <c r="Z154" s="11">
        <f t="shared" si="13"/>
        <v>0.90812720848056538</v>
      </c>
      <c r="AA154" s="70">
        <v>244.034107620833</v>
      </c>
      <c r="AB154" s="70">
        <v>214.42906281875901</v>
      </c>
      <c r="AC154" s="70">
        <v>237.94708906339699</v>
      </c>
      <c r="AD154" s="70">
        <v>210.1</v>
      </c>
      <c r="AE154" s="70">
        <v>882</v>
      </c>
      <c r="AF154" s="70">
        <v>775</v>
      </c>
      <c r="AG154" s="70">
        <v>860</v>
      </c>
      <c r="AH154" s="70"/>
      <c r="AI154" s="13">
        <v>326088</v>
      </c>
      <c r="AJ154" s="13">
        <v>326088</v>
      </c>
      <c r="AK154" s="13">
        <v>326088</v>
      </c>
      <c r="AL154" s="13">
        <v>326088</v>
      </c>
      <c r="AU154">
        <v>6017</v>
      </c>
      <c r="AV154">
        <v>5871</v>
      </c>
      <c r="AW154">
        <v>5943</v>
      </c>
      <c r="AX154">
        <v>6147</v>
      </c>
      <c r="AY154">
        <v>6837</v>
      </c>
      <c r="AZ154">
        <v>6588</v>
      </c>
      <c r="BA154">
        <v>6670</v>
      </c>
      <c r="BB154">
        <v>6891</v>
      </c>
      <c r="BC154">
        <v>3271.6626000000001</v>
      </c>
      <c r="BD154">
        <v>1910</v>
      </c>
      <c r="BE154">
        <v>63983</v>
      </c>
    </row>
    <row r="155" spans="1:57" x14ac:dyDescent="0.25">
      <c r="A155" t="s">
        <v>353</v>
      </c>
      <c r="B155" t="s">
        <v>353</v>
      </c>
      <c r="C155" t="s">
        <v>354</v>
      </c>
      <c r="D155" t="s">
        <v>353</v>
      </c>
      <c r="E155" s="61"/>
      <c r="F155" s="13"/>
      <c r="G155" s="13"/>
      <c r="H155" s="10"/>
      <c r="I155" s="13">
        <v>404</v>
      </c>
      <c r="J155" s="13">
        <v>110358</v>
      </c>
      <c r="K155" s="10">
        <f t="shared" si="10"/>
        <v>366.08129904492648</v>
      </c>
      <c r="L155" s="13">
        <v>438</v>
      </c>
      <c r="M155" s="13">
        <v>114407.83900000001</v>
      </c>
      <c r="N155" s="10">
        <f t="shared" si="11"/>
        <v>382.84089956458314</v>
      </c>
      <c r="O155" s="13">
        <v>112184.15999999992</v>
      </c>
      <c r="P155" s="13">
        <v>114407.83899999996</v>
      </c>
      <c r="Q155" s="13">
        <v>116878.80000000002</v>
      </c>
      <c r="R155" s="13"/>
      <c r="S155" s="13"/>
      <c r="T155" s="11"/>
      <c r="U155" s="13">
        <v>216</v>
      </c>
      <c r="V155" s="13">
        <v>330</v>
      </c>
      <c r="W155" s="11">
        <f t="shared" si="12"/>
        <v>0.65454545454545454</v>
      </c>
      <c r="X155" s="13">
        <v>216</v>
      </c>
      <c r="Y155" s="13">
        <v>330</v>
      </c>
      <c r="Z155" s="11">
        <f t="shared" si="13"/>
        <v>0.65454545454545454</v>
      </c>
      <c r="AA155" s="70">
        <v>134.46123306622201</v>
      </c>
      <c r="AB155" s="70">
        <v>130.294377214349</v>
      </c>
      <c r="AC155" s="70">
        <v>135.90360624571699</v>
      </c>
      <c r="AD155" s="70">
        <v>562</v>
      </c>
      <c r="AE155" s="70">
        <v>839</v>
      </c>
      <c r="AF155" s="70">
        <v>813</v>
      </c>
      <c r="AG155" s="70">
        <v>848</v>
      </c>
      <c r="AH155" s="70"/>
      <c r="AI155" s="13">
        <v>504070</v>
      </c>
      <c r="AJ155" s="13">
        <v>504070</v>
      </c>
      <c r="AK155" s="13">
        <v>504070</v>
      </c>
      <c r="AL155" s="13">
        <v>504070</v>
      </c>
      <c r="AU155">
        <v>8931</v>
      </c>
      <c r="AV155">
        <v>8986</v>
      </c>
      <c r="AW155">
        <v>9083</v>
      </c>
      <c r="AX155">
        <v>8487</v>
      </c>
      <c r="AY155">
        <v>9765</v>
      </c>
      <c r="AZ155">
        <v>9797</v>
      </c>
      <c r="BA155">
        <v>9936</v>
      </c>
      <c r="BB155">
        <v>9113</v>
      </c>
      <c r="BC155">
        <v>2233.5102999999999</v>
      </c>
      <c r="BD155">
        <v>2600</v>
      </c>
      <c r="BE155">
        <v>112461</v>
      </c>
    </row>
    <row r="156" spans="1:57" x14ac:dyDescent="0.25">
      <c r="A156" t="s">
        <v>355</v>
      </c>
      <c r="B156" t="s">
        <v>355</v>
      </c>
      <c r="C156" t="s">
        <v>356</v>
      </c>
      <c r="D156" t="s">
        <v>355</v>
      </c>
      <c r="E156" s="61"/>
      <c r="F156" s="13"/>
      <c r="G156" s="13"/>
      <c r="H156" s="10"/>
      <c r="I156" s="13">
        <v>149</v>
      </c>
      <c r="J156" s="13">
        <v>28514</v>
      </c>
      <c r="K156" s="10">
        <f t="shared" si="10"/>
        <v>522.55032615557275</v>
      </c>
      <c r="L156" s="13">
        <v>250</v>
      </c>
      <c r="M156" s="13">
        <v>29440.656999999999</v>
      </c>
      <c r="N156" s="10">
        <f t="shared" si="11"/>
        <v>849.16583213479237</v>
      </c>
      <c r="O156" s="13">
        <v>29052.780999999992</v>
      </c>
      <c r="P156" s="13">
        <v>29440.656999999992</v>
      </c>
      <c r="Q156" s="13">
        <v>29931.87</v>
      </c>
      <c r="R156" s="13"/>
      <c r="S156" s="13"/>
      <c r="T156" s="11"/>
      <c r="U156" s="13">
        <v>79</v>
      </c>
      <c r="V156" s="13">
        <v>87</v>
      </c>
      <c r="W156" s="11">
        <f t="shared" si="12"/>
        <v>0.90804597701149425</v>
      </c>
      <c r="X156" s="13">
        <v>91</v>
      </c>
      <c r="Y156" s="13">
        <v>104</v>
      </c>
      <c r="Z156" s="11">
        <f t="shared" si="13"/>
        <v>0.875</v>
      </c>
      <c r="AA156" s="70">
        <v>54.440334228680499</v>
      </c>
      <c r="AB156" s="70">
        <v>12.2929786967988</v>
      </c>
      <c r="AC156" s="70">
        <v>14.049118510627199</v>
      </c>
      <c r="AD156" s="70">
        <v>76</v>
      </c>
      <c r="AE156" s="70">
        <v>93</v>
      </c>
      <c r="AF156" s="70">
        <v>21</v>
      </c>
      <c r="AG156" s="70">
        <v>24</v>
      </c>
      <c r="AH156" s="70"/>
      <c r="AI156" s="13">
        <v>151273</v>
      </c>
      <c r="AJ156" s="13">
        <v>151273</v>
      </c>
      <c r="AK156" s="13">
        <v>151273</v>
      </c>
      <c r="AL156" s="13">
        <v>151273</v>
      </c>
      <c r="AU156">
        <v>2019</v>
      </c>
      <c r="AV156">
        <v>519</v>
      </c>
      <c r="AW156">
        <v>485</v>
      </c>
      <c r="AX156">
        <v>1763</v>
      </c>
      <c r="AY156">
        <v>2272</v>
      </c>
      <c r="AZ156">
        <v>575</v>
      </c>
      <c r="BA156">
        <v>539</v>
      </c>
      <c r="BB156">
        <v>1921</v>
      </c>
      <c r="BC156">
        <v>1907.4703999999999</v>
      </c>
      <c r="BD156">
        <v>590</v>
      </c>
      <c r="BE156">
        <v>28510</v>
      </c>
    </row>
    <row r="157" spans="1:57" x14ac:dyDescent="0.25">
      <c r="A157" t="s">
        <v>357</v>
      </c>
      <c r="B157" t="s">
        <v>357</v>
      </c>
      <c r="C157" t="s">
        <v>358</v>
      </c>
      <c r="D157" t="s">
        <v>357</v>
      </c>
      <c r="E157" s="61"/>
      <c r="F157" s="13"/>
      <c r="G157" s="13"/>
      <c r="H157" s="10"/>
      <c r="I157" s="13">
        <v>460</v>
      </c>
      <c r="J157" s="13">
        <v>71289</v>
      </c>
      <c r="K157" s="10">
        <f t="shared" si="10"/>
        <v>645.26083968073613</v>
      </c>
      <c r="L157" s="13">
        <v>600</v>
      </c>
      <c r="M157" s="13">
        <v>73525.373999999996</v>
      </c>
      <c r="N157" s="10">
        <f t="shared" si="11"/>
        <v>816.04481195838594</v>
      </c>
      <c r="O157" s="13">
        <v>72467.215999999957</v>
      </c>
      <c r="P157" s="13">
        <v>73525.373999999967</v>
      </c>
      <c r="Q157" s="13">
        <v>74727.120999999985</v>
      </c>
      <c r="R157" s="13"/>
      <c r="S157" s="13"/>
      <c r="T157" s="11"/>
      <c r="U157" s="13">
        <v>310</v>
      </c>
      <c r="V157" s="13">
        <v>331</v>
      </c>
      <c r="W157" s="11">
        <f t="shared" si="12"/>
        <v>0.93655589123867067</v>
      </c>
      <c r="X157" s="13">
        <v>537</v>
      </c>
      <c r="Y157" s="13">
        <v>645</v>
      </c>
      <c r="Z157" s="11">
        <f t="shared" si="13"/>
        <v>0.83255813953488367</v>
      </c>
      <c r="AA157" s="70">
        <v>202.73300512354399</v>
      </c>
      <c r="AB157" s="70">
        <v>169.80175556032799</v>
      </c>
      <c r="AC157" s="70">
        <v>193.21381579667701</v>
      </c>
      <c r="AD157" s="70">
        <v>914</v>
      </c>
      <c r="AE157" s="70">
        <v>788</v>
      </c>
      <c r="AF157" s="70">
        <v>660</v>
      </c>
      <c r="AG157" s="70">
        <v>751</v>
      </c>
      <c r="AH157" s="70"/>
      <c r="AI157" s="13">
        <v>323235</v>
      </c>
      <c r="AJ157" s="13">
        <v>323235</v>
      </c>
      <c r="AK157" s="13">
        <v>323235</v>
      </c>
      <c r="AL157" s="13">
        <v>323235</v>
      </c>
      <c r="AU157">
        <v>6684</v>
      </c>
      <c r="AV157">
        <v>7040</v>
      </c>
      <c r="AW157">
        <v>7404</v>
      </c>
      <c r="AX157">
        <v>7358</v>
      </c>
      <c r="AY157">
        <v>7176</v>
      </c>
      <c r="AZ157">
        <v>7542</v>
      </c>
      <c r="BA157">
        <v>7949</v>
      </c>
      <c r="BB157">
        <v>7878</v>
      </c>
      <c r="BC157">
        <v>2805.5639000000001</v>
      </c>
      <c r="BD157">
        <v>2015</v>
      </c>
      <c r="BE157">
        <v>70819</v>
      </c>
    </row>
    <row r="158" spans="1:57" x14ac:dyDescent="0.25">
      <c r="A158" t="s">
        <v>359</v>
      </c>
      <c r="B158" t="s">
        <v>359</v>
      </c>
      <c r="C158" t="s">
        <v>360</v>
      </c>
      <c r="D158" t="s">
        <v>359</v>
      </c>
      <c r="E158" s="61"/>
      <c r="F158" s="13"/>
      <c r="G158" s="13"/>
      <c r="H158" s="10"/>
      <c r="I158" s="13">
        <v>65</v>
      </c>
      <c r="J158" s="13">
        <v>30571</v>
      </c>
      <c r="K158" s="10">
        <f t="shared" si="10"/>
        <v>212.61980308135159</v>
      </c>
      <c r="L158" s="13">
        <v>112</v>
      </c>
      <c r="M158" s="13">
        <v>31901.142</v>
      </c>
      <c r="N158" s="10">
        <f t="shared" si="11"/>
        <v>351.08461007446067</v>
      </c>
      <c r="O158" s="13">
        <v>31230.269999999964</v>
      </c>
      <c r="P158" s="13">
        <v>31901.141999999978</v>
      </c>
      <c r="Q158" s="13">
        <v>32665.570999999989</v>
      </c>
      <c r="R158" s="13"/>
      <c r="S158" s="13"/>
      <c r="T158" s="11"/>
      <c r="U158" s="13">
        <v>121</v>
      </c>
      <c r="V158" s="13">
        <v>156</v>
      </c>
      <c r="W158" s="11">
        <f t="shared" si="12"/>
        <v>0.77564102564102566</v>
      </c>
      <c r="X158" s="13">
        <v>535</v>
      </c>
      <c r="Y158" s="13">
        <v>630</v>
      </c>
      <c r="Z158" s="11">
        <f t="shared" si="13"/>
        <v>0.84920634920634919</v>
      </c>
      <c r="AA158" s="70">
        <v>140.20565960139001</v>
      </c>
      <c r="AB158" s="70">
        <v>94.532603822149596</v>
      </c>
      <c r="AC158" s="70">
        <v>141.26782368927999</v>
      </c>
      <c r="AD158" s="70">
        <v>124</v>
      </c>
      <c r="AE158" s="70">
        <v>264</v>
      </c>
      <c r="AF158" s="70">
        <v>178</v>
      </c>
      <c r="AG158" s="70">
        <v>266</v>
      </c>
      <c r="AH158" s="70"/>
      <c r="AI158" s="13">
        <v>173945</v>
      </c>
      <c r="AJ158" s="13">
        <v>173945</v>
      </c>
      <c r="AK158" s="13">
        <v>173945</v>
      </c>
      <c r="AL158" s="13">
        <v>173945</v>
      </c>
      <c r="AU158">
        <v>2539</v>
      </c>
      <c r="AV158">
        <v>2345</v>
      </c>
      <c r="AW158">
        <v>2305</v>
      </c>
      <c r="AX158">
        <v>2490</v>
      </c>
      <c r="AY158">
        <v>2756</v>
      </c>
      <c r="AZ158">
        <v>2581</v>
      </c>
      <c r="BA158">
        <v>2523</v>
      </c>
      <c r="BB158">
        <v>2736</v>
      </c>
      <c r="BC158">
        <v>1951.5622000000001</v>
      </c>
      <c r="BD158">
        <v>635</v>
      </c>
      <c r="BE158">
        <v>30779</v>
      </c>
    </row>
    <row r="159" spans="1:57" x14ac:dyDescent="0.25">
      <c r="A159" t="s">
        <v>361</v>
      </c>
      <c r="B159" t="s">
        <v>361</v>
      </c>
      <c r="C159" t="s">
        <v>362</v>
      </c>
      <c r="D159" t="s">
        <v>361</v>
      </c>
      <c r="E159" s="61"/>
      <c r="F159" s="13"/>
      <c r="G159" s="13"/>
      <c r="H159" s="10"/>
      <c r="I159" s="13">
        <v>317</v>
      </c>
      <c r="J159" s="13">
        <v>43806</v>
      </c>
      <c r="K159" s="10">
        <f t="shared" si="10"/>
        <v>723.64516276309178</v>
      </c>
      <c r="L159" s="13">
        <v>319</v>
      </c>
      <c r="M159" s="13">
        <v>44891.485999999997</v>
      </c>
      <c r="N159" s="10">
        <f t="shared" si="11"/>
        <v>710.60245143143629</v>
      </c>
      <c r="O159" s="13">
        <v>44487.726999999963</v>
      </c>
      <c r="P159" s="13">
        <v>44891.485999999997</v>
      </c>
      <c r="Q159" s="13">
        <v>45377.261999999988</v>
      </c>
      <c r="R159" s="13"/>
      <c r="S159" s="13"/>
      <c r="T159" s="11"/>
      <c r="U159" s="13">
        <v>296</v>
      </c>
      <c r="V159" s="13">
        <v>394</v>
      </c>
      <c r="W159" s="11">
        <f t="shared" si="12"/>
        <v>0.75126903553299496</v>
      </c>
      <c r="X159" s="13">
        <v>304</v>
      </c>
      <c r="Y159" s="13">
        <v>400</v>
      </c>
      <c r="Z159" s="11">
        <f t="shared" si="13"/>
        <v>0.76</v>
      </c>
      <c r="AA159" s="70">
        <v>308.86077223803602</v>
      </c>
      <c r="AB159" s="70">
        <v>272.76499524154298</v>
      </c>
      <c r="AC159" s="70">
        <v>325.978357205446</v>
      </c>
      <c r="AD159" s="70">
        <v>267</v>
      </c>
      <c r="AE159" s="70">
        <v>830</v>
      </c>
      <c r="AF159" s="70">
        <v>733</v>
      </c>
      <c r="AG159" s="70">
        <v>876</v>
      </c>
      <c r="AH159" s="70"/>
      <c r="AI159" s="13">
        <v>263357</v>
      </c>
      <c r="AJ159" s="13">
        <v>263357</v>
      </c>
      <c r="AK159" s="13">
        <v>263357</v>
      </c>
      <c r="AL159" s="13">
        <v>263357</v>
      </c>
      <c r="AU159">
        <v>6250</v>
      </c>
      <c r="AV159">
        <v>6331</v>
      </c>
      <c r="AW159">
        <v>6403</v>
      </c>
      <c r="AX159">
        <v>6190</v>
      </c>
      <c r="AY159">
        <v>6652</v>
      </c>
      <c r="AZ159">
        <v>6772</v>
      </c>
      <c r="BA159">
        <v>6898</v>
      </c>
      <c r="BB159">
        <v>6516</v>
      </c>
      <c r="BC159">
        <v>2371.2053000000001</v>
      </c>
      <c r="BD159">
        <v>1085</v>
      </c>
      <c r="BE159">
        <v>43585</v>
      </c>
    </row>
    <row r="160" spans="1:57" x14ac:dyDescent="0.25">
      <c r="A160" t="s">
        <v>363</v>
      </c>
      <c r="B160" t="s">
        <v>363</v>
      </c>
      <c r="C160" t="s">
        <v>364</v>
      </c>
      <c r="D160" t="s">
        <v>363</v>
      </c>
      <c r="E160" s="61"/>
      <c r="F160" s="13"/>
      <c r="G160" s="13"/>
      <c r="H160" s="10"/>
      <c r="I160" s="13">
        <v>804</v>
      </c>
      <c r="J160" s="13">
        <v>137439</v>
      </c>
      <c r="K160" s="10">
        <f t="shared" si="10"/>
        <v>584.98679414140088</v>
      </c>
      <c r="L160" s="13">
        <v>845</v>
      </c>
      <c r="M160" s="13">
        <v>142737.76</v>
      </c>
      <c r="N160" s="10">
        <f t="shared" si="11"/>
        <v>591.99471814606022</v>
      </c>
      <c r="O160" s="13">
        <v>140470.26999999993</v>
      </c>
      <c r="P160" s="13">
        <v>142737.75999999998</v>
      </c>
      <c r="Q160" s="13">
        <v>145220.74</v>
      </c>
      <c r="R160" s="13"/>
      <c r="S160" s="13"/>
      <c r="T160" s="11"/>
      <c r="U160" s="13">
        <v>497</v>
      </c>
      <c r="V160" s="13">
        <v>615</v>
      </c>
      <c r="W160" s="11">
        <f t="shared" si="12"/>
        <v>0.80813008130081299</v>
      </c>
      <c r="X160" s="13">
        <v>504</v>
      </c>
      <c r="Y160" s="13">
        <v>615</v>
      </c>
      <c r="Z160" s="11">
        <f t="shared" si="13"/>
        <v>0.81951219512195117</v>
      </c>
      <c r="AA160" s="70">
        <v>161.01687889461999</v>
      </c>
      <c r="AB160" s="70">
        <v>149.58215421672</v>
      </c>
      <c r="AC160" s="70">
        <v>174.71195612512901</v>
      </c>
      <c r="AD160" s="70">
        <v>144.91609993631801</v>
      </c>
      <c r="AE160" s="70">
        <v>1211</v>
      </c>
      <c r="AF160" s="70">
        <v>1125</v>
      </c>
      <c r="AG160" s="70">
        <v>1314</v>
      </c>
      <c r="AH160" s="70"/>
      <c r="AI160" s="13">
        <v>595786</v>
      </c>
      <c r="AJ160" s="13">
        <v>595786</v>
      </c>
      <c r="AK160" s="13">
        <v>595786</v>
      </c>
      <c r="AL160" s="13">
        <v>595786</v>
      </c>
      <c r="AU160">
        <v>10054</v>
      </c>
      <c r="AV160">
        <v>10439</v>
      </c>
      <c r="AW160">
        <v>10123</v>
      </c>
      <c r="AX160">
        <v>9386.7938057250121</v>
      </c>
      <c r="AY160">
        <v>11123</v>
      </c>
      <c r="AZ160">
        <v>11521</v>
      </c>
      <c r="BA160">
        <v>11216</v>
      </c>
      <c r="BB160">
        <v>10447.508958422632</v>
      </c>
      <c r="BC160">
        <v>1689.5631000000001</v>
      </c>
      <c r="BD160">
        <v>2360</v>
      </c>
      <c r="BE160">
        <v>138949</v>
      </c>
    </row>
    <row r="161" spans="1:57" x14ac:dyDescent="0.25">
      <c r="A161" t="s">
        <v>365</v>
      </c>
      <c r="B161" t="s">
        <v>365</v>
      </c>
      <c r="C161" t="s">
        <v>366</v>
      </c>
      <c r="D161" t="s">
        <v>365</v>
      </c>
      <c r="E161" s="61"/>
      <c r="F161" s="13"/>
      <c r="G161" s="13"/>
      <c r="H161" s="10"/>
      <c r="I161" s="13">
        <v>194</v>
      </c>
      <c r="J161" s="13">
        <v>38874</v>
      </c>
      <c r="K161" s="10">
        <f t="shared" si="10"/>
        <v>499.04820702783354</v>
      </c>
      <c r="L161" s="13">
        <v>206</v>
      </c>
      <c r="M161" s="13">
        <v>40205.875</v>
      </c>
      <c r="N161" s="10">
        <f t="shared" si="11"/>
        <v>512.36293203418654</v>
      </c>
      <c r="O161" s="13">
        <v>39733.676000000007</v>
      </c>
      <c r="P161" s="13">
        <v>40205.874999999978</v>
      </c>
      <c r="Q161" s="13">
        <v>40850.445999999982</v>
      </c>
      <c r="R161" s="13"/>
      <c r="S161" s="13"/>
      <c r="T161" s="11"/>
      <c r="U161" s="13">
        <v>30</v>
      </c>
      <c r="V161" s="13">
        <v>34</v>
      </c>
      <c r="W161" s="11">
        <f t="shared" si="12"/>
        <v>0.88235294117647056</v>
      </c>
      <c r="X161" s="13">
        <v>31</v>
      </c>
      <c r="Y161" s="13">
        <v>34</v>
      </c>
      <c r="Z161" s="11">
        <f t="shared" si="13"/>
        <v>0.91176470588235292</v>
      </c>
      <c r="AA161" s="70">
        <v>180.03492933152</v>
      </c>
      <c r="AB161" s="70">
        <v>154.12419508529601</v>
      </c>
      <c r="AC161" s="70">
        <v>209.96629475388201</v>
      </c>
      <c r="AD161" s="70">
        <v>182.04796424664301</v>
      </c>
      <c r="AE161" s="70">
        <v>403</v>
      </c>
      <c r="AF161" s="70">
        <v>345</v>
      </c>
      <c r="AG161" s="70">
        <v>470</v>
      </c>
      <c r="AH161" s="70"/>
      <c r="AI161" s="13">
        <v>211012</v>
      </c>
      <c r="AJ161" s="13">
        <v>211012</v>
      </c>
      <c r="AK161" s="13">
        <v>211012</v>
      </c>
      <c r="AL161" s="13">
        <v>211012</v>
      </c>
      <c r="AU161">
        <v>3631</v>
      </c>
      <c r="AV161">
        <v>3642</v>
      </c>
      <c r="AW161">
        <v>3725</v>
      </c>
      <c r="AX161">
        <v>3650.2512276876514</v>
      </c>
      <c r="AY161">
        <v>3805</v>
      </c>
      <c r="AZ161">
        <v>3854</v>
      </c>
      <c r="BA161">
        <v>3944</v>
      </c>
      <c r="BB161">
        <v>3795.7692307692305</v>
      </c>
      <c r="BC161">
        <v>2064.5967000000001</v>
      </c>
      <c r="BD161">
        <v>855</v>
      </c>
      <c r="BE161">
        <v>39000</v>
      </c>
    </row>
    <row r="164" spans="1:57" x14ac:dyDescent="0.25">
      <c r="B164" t="s">
        <v>1414</v>
      </c>
      <c r="C164" t="s">
        <v>1415</v>
      </c>
      <c r="P164">
        <v>142114.87799999994</v>
      </c>
      <c r="Q164">
        <v>144941.89299999989</v>
      </c>
    </row>
    <row r="165" spans="1:57" x14ac:dyDescent="0.25">
      <c r="A165" t="s">
        <v>1414</v>
      </c>
      <c r="B165" t="s">
        <v>233</v>
      </c>
      <c r="C165" t="s">
        <v>234</v>
      </c>
      <c r="D165" t="s">
        <v>1415</v>
      </c>
      <c r="I165">
        <v>443</v>
      </c>
      <c r="J165">
        <v>138216</v>
      </c>
      <c r="O165">
        <v>65607</v>
      </c>
      <c r="P165">
        <f>$O165/SUM($O$165:$O$166)*P$164</f>
        <v>67457.680738452822</v>
      </c>
      <c r="Q165">
        <f t="shared" ref="Q165:Q166" si="14">$O165/SUM($O$165:$O$166)*Q$164</f>
        <v>68799.580179219425</v>
      </c>
      <c r="U165">
        <v>420</v>
      </c>
      <c r="V165">
        <v>568</v>
      </c>
    </row>
    <row r="166" spans="1:57" x14ac:dyDescent="0.25">
      <c r="A166" t="s">
        <v>1414</v>
      </c>
      <c r="B166" t="s">
        <v>343</v>
      </c>
      <c r="C166" t="s">
        <v>344</v>
      </c>
      <c r="D166" t="s">
        <v>1415</v>
      </c>
      <c r="I166">
        <v>443</v>
      </c>
      <c r="J166">
        <v>138216</v>
      </c>
      <c r="O166">
        <v>72609</v>
      </c>
      <c r="P166">
        <f t="shared" ref="P166" si="15">$O166/SUM($O$165:$O$166)*P$164</f>
        <v>74657.197261547102</v>
      </c>
      <c r="Q166">
        <f t="shared" si="14"/>
        <v>76142.312820780455</v>
      </c>
      <c r="U166">
        <v>420</v>
      </c>
      <c r="V166">
        <v>568</v>
      </c>
    </row>
    <row r="168" spans="1:57" x14ac:dyDescent="0.25">
      <c r="A168" t="s">
        <v>115</v>
      </c>
      <c r="C168" t="s">
        <v>1291</v>
      </c>
      <c r="I168">
        <v>531</v>
      </c>
      <c r="J168">
        <v>144840</v>
      </c>
      <c r="O168">
        <v>144840</v>
      </c>
      <c r="P168">
        <v>147671.17299999992</v>
      </c>
      <c r="Q168">
        <v>150700.37699999998</v>
      </c>
      <c r="U168">
        <v>468</v>
      </c>
      <c r="V168">
        <v>561</v>
      </c>
    </row>
    <row r="169" spans="1:57" x14ac:dyDescent="0.25">
      <c r="A169" t="s">
        <v>1339</v>
      </c>
      <c r="C169" t="s">
        <v>1340</v>
      </c>
      <c r="I169">
        <v>13</v>
      </c>
      <c r="J169">
        <v>617</v>
      </c>
      <c r="O169">
        <v>617</v>
      </c>
      <c r="P169">
        <v>538.48799999999994</v>
      </c>
      <c r="Q169">
        <v>532.19799999999964</v>
      </c>
      <c r="U169">
        <v>5</v>
      </c>
      <c r="V169">
        <v>9</v>
      </c>
    </row>
    <row r="171" spans="1:57" x14ac:dyDescent="0.25">
      <c r="A171" t="s">
        <v>1894</v>
      </c>
      <c r="C171" t="s">
        <v>1895</v>
      </c>
      <c r="P171">
        <v>36047.70999999997</v>
      </c>
      <c r="Q171">
        <v>36484.339999999975</v>
      </c>
    </row>
    <row r="172" spans="1:57" x14ac:dyDescent="0.25">
      <c r="A172" t="s">
        <v>1896</v>
      </c>
      <c r="C172" t="s">
        <v>1897</v>
      </c>
      <c r="P172">
        <v>35510.93299999999</v>
      </c>
      <c r="Q172">
        <v>35957.432999999954</v>
      </c>
    </row>
    <row r="173" spans="1:57" x14ac:dyDescent="0.25">
      <c r="A173" t="s">
        <v>1898</v>
      </c>
      <c r="C173" t="s">
        <v>1899</v>
      </c>
      <c r="P173">
        <v>16118.887999999995</v>
      </c>
      <c r="Q173">
        <v>16343.289999999997</v>
      </c>
    </row>
    <row r="175" spans="1:57" x14ac:dyDescent="0.25">
      <c r="A175" t="s">
        <v>1274</v>
      </c>
      <c r="C175" t="s">
        <v>98</v>
      </c>
      <c r="P175">
        <v>105679.53999999998</v>
      </c>
      <c r="Q175">
        <v>107355.61299999994</v>
      </c>
    </row>
    <row r="177" spans="1:17" x14ac:dyDescent="0.25">
      <c r="A177" t="s">
        <v>1900</v>
      </c>
      <c r="C177" t="s">
        <v>136</v>
      </c>
      <c r="P177">
        <v>129822.63799999993</v>
      </c>
      <c r="Q177">
        <v>132135.05099999992</v>
      </c>
    </row>
  </sheetData>
  <mergeCells count="4">
    <mergeCell ref="AA8:AD8"/>
    <mergeCell ref="AE8:AG8"/>
    <mergeCell ref="BC8:BE8"/>
    <mergeCell ref="BC7:BE7"/>
  </mergeCell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S19"/>
  <sheetViews>
    <sheetView showGridLines="0" showRowColHeaders="0" topLeftCell="A8" workbookViewId="0">
      <selection activeCell="G16" sqref="G16"/>
    </sheetView>
  </sheetViews>
  <sheetFormatPr defaultColWidth="0" defaultRowHeight="0" customHeight="1" zeroHeight="1" x14ac:dyDescent="0.25"/>
  <cols>
    <col min="1" max="1" width="4.7109375" customWidth="1"/>
    <col min="2" max="2" width="20.7109375" customWidth="1"/>
    <col min="3" max="3" width="6.7109375" customWidth="1"/>
    <col min="4" max="4" width="26.7109375" customWidth="1"/>
    <col min="5" max="5" width="90.7109375" customWidth="1"/>
    <col min="6" max="6" width="28.85546875" bestFit="1" customWidth="1"/>
    <col min="7" max="7" width="15.7109375" customWidth="1"/>
    <col min="8" max="10" width="25.7109375" customWidth="1"/>
    <col min="11" max="11" width="4.7109375" customWidth="1"/>
    <col min="12" max="12" width="16.7109375" customWidth="1"/>
    <col min="13" max="13" width="4.7109375" customWidth="1"/>
    <col min="14" max="18" width="9.140625" hidden="1" customWidth="1"/>
    <col min="19" max="19" width="4.7109375" hidden="1" customWidth="1"/>
    <col min="20" max="16384" width="9.140625" hidden="1"/>
  </cols>
  <sheetData>
    <row r="1" spans="2:18" ht="15.75" thickBot="1" x14ac:dyDescent="0.3">
      <c r="N1" s="3"/>
      <c r="O1" s="3"/>
      <c r="P1" s="3"/>
      <c r="Q1" s="3"/>
      <c r="R1" s="3"/>
    </row>
    <row r="2" spans="2:18" ht="19.5" thickBot="1" x14ac:dyDescent="0.35">
      <c r="B2" s="379" t="str">
        <f>'2. Cover'!B7</f>
        <v>Better Care Fund 2023-25 Template</v>
      </c>
      <c r="C2" s="407"/>
      <c r="D2" s="380"/>
      <c r="N2" s="3"/>
      <c r="O2" s="3"/>
      <c r="P2" s="3"/>
      <c r="Q2" s="3"/>
      <c r="R2" s="3"/>
    </row>
    <row r="3" spans="2:18" ht="15" x14ac:dyDescent="0.25">
      <c r="B3" s="381" t="s">
        <v>1901</v>
      </c>
      <c r="C3" s="381"/>
      <c r="D3" s="381"/>
      <c r="N3" s="3"/>
      <c r="O3" s="3"/>
      <c r="P3" s="3"/>
      <c r="Q3" s="3"/>
      <c r="R3" s="3"/>
    </row>
    <row r="4" spans="2:18" ht="15" customHeight="1" x14ac:dyDescent="0.25">
      <c r="N4" s="3"/>
      <c r="O4" s="6">
        <f>O5-O6</f>
        <v>0</v>
      </c>
      <c r="P4" s="3"/>
      <c r="Q4" s="3"/>
      <c r="R4" s="3"/>
    </row>
    <row r="5" spans="2:18" ht="15" x14ac:dyDescent="0.25">
      <c r="B5" t="s">
        <v>399</v>
      </c>
      <c r="E5" s="22" t="str">
        <f>IF('Backsheet for muncher'!D9="&lt;Please select a Health and Wellbeing Board&gt;","Please select in '2. Cover' sheet",'Backsheet for muncher'!D9)</f>
        <v>North Tyneside</v>
      </c>
      <c r="F5" s="58"/>
      <c r="N5" s="3"/>
      <c r="O5" s="3">
        <f>COUNTA(O8:Q16)</f>
        <v>27</v>
      </c>
      <c r="P5" s="3"/>
      <c r="Q5" s="3"/>
      <c r="R5" s="3"/>
    </row>
    <row r="6" spans="2:18" ht="15" customHeight="1" x14ac:dyDescent="0.25">
      <c r="L6" s="198"/>
      <c r="N6" s="3"/>
      <c r="O6" s="3">
        <f>SUM(O8:Q16)</f>
        <v>27</v>
      </c>
      <c r="P6" s="3"/>
      <c r="Q6" s="3"/>
      <c r="R6" s="3"/>
    </row>
    <row r="7" spans="2:18" ht="90" customHeight="1" x14ac:dyDescent="0.25">
      <c r="B7" s="125"/>
      <c r="C7" s="125" t="s">
        <v>441</v>
      </c>
      <c r="D7" s="126" t="s">
        <v>1902</v>
      </c>
      <c r="E7" s="126" t="s">
        <v>1903</v>
      </c>
      <c r="F7" s="126" t="s">
        <v>1904</v>
      </c>
      <c r="G7" s="126" t="s">
        <v>1905</v>
      </c>
      <c r="H7" s="126" t="s">
        <v>1906</v>
      </c>
      <c r="I7" s="126" t="s">
        <v>1907</v>
      </c>
      <c r="J7" s="126" t="s">
        <v>1908</v>
      </c>
      <c r="L7" s="197" t="s">
        <v>370</v>
      </c>
      <c r="N7" s="3" t="s">
        <v>57</v>
      </c>
      <c r="O7" s="3"/>
      <c r="P7" s="3"/>
      <c r="Q7" s="3"/>
      <c r="R7" s="3"/>
    </row>
    <row r="8" spans="2:18" ht="158.25" customHeight="1" x14ac:dyDescent="0.25">
      <c r="B8" s="588" t="s">
        <v>443</v>
      </c>
      <c r="C8" s="175" t="s">
        <v>444</v>
      </c>
      <c r="D8" s="176" t="s">
        <v>1909</v>
      </c>
      <c r="E8" s="314" t="s">
        <v>1910</v>
      </c>
      <c r="F8" s="177" t="s">
        <v>1911</v>
      </c>
      <c r="G8" s="199" t="s">
        <v>60</v>
      </c>
      <c r="H8" s="200"/>
      <c r="I8" s="182"/>
      <c r="J8" s="182"/>
      <c r="K8" s="14"/>
      <c r="L8" s="47" t="str">
        <f>IF(R8=1,"Yes","No")</f>
        <v>Yes</v>
      </c>
      <c r="M8" s="14"/>
      <c r="N8" s="3" t="s">
        <v>60</v>
      </c>
      <c r="O8" s="3">
        <f>IF(OR(G8=$N$7,G8=""),0,(COUNTIF($N$8:$N$9,G8)))</f>
        <v>1</v>
      </c>
      <c r="P8" s="3">
        <f t="shared" ref="P8:Q16" si="0">IF($G8=$N$9,(IF(I8="",0,1)),1)</f>
        <v>1</v>
      </c>
      <c r="Q8" s="3">
        <f t="shared" si="0"/>
        <v>1</v>
      </c>
      <c r="R8" s="3">
        <f>IF(COUNTIF(O8:Q8,0)=0,1,0)</f>
        <v>1</v>
      </c>
    </row>
    <row r="9" spans="2:18" ht="228" customHeight="1" x14ac:dyDescent="0.25">
      <c r="B9" s="589"/>
      <c r="C9" s="175" t="s">
        <v>445</v>
      </c>
      <c r="D9" s="176" t="s">
        <v>1912</v>
      </c>
      <c r="E9" s="375" t="s">
        <v>1913</v>
      </c>
      <c r="F9" s="178" t="s">
        <v>1914</v>
      </c>
      <c r="G9" s="199" t="s">
        <v>60</v>
      </c>
      <c r="H9" s="201"/>
      <c r="I9" s="182"/>
      <c r="J9" s="182"/>
      <c r="K9" s="14"/>
      <c r="L9" s="47" t="str">
        <f t="shared" ref="L9:L16" si="1">IF(R9=1,"Yes","No")</f>
        <v>Yes</v>
      </c>
      <c r="M9" s="14"/>
      <c r="N9" s="3" t="s">
        <v>64</v>
      </c>
      <c r="O9" s="3">
        <f>IF(OR(G9=$N$7,G9=""),0,(COUNTIF($N$8:$N$9,G9)))</f>
        <v>1</v>
      </c>
      <c r="P9" s="3">
        <f t="shared" si="0"/>
        <v>1</v>
      </c>
      <c r="Q9" s="3">
        <f t="shared" si="0"/>
        <v>1</v>
      </c>
      <c r="R9" s="3">
        <f t="shared" ref="R9:R16" si="2">IF(COUNTIF(O9:Q9,0)=0,1,0)</f>
        <v>1</v>
      </c>
    </row>
    <row r="10" spans="2:18" ht="118.5" customHeight="1" x14ac:dyDescent="0.25">
      <c r="B10" s="590"/>
      <c r="C10" s="175" t="s">
        <v>446</v>
      </c>
      <c r="D10" s="176" t="s">
        <v>1915</v>
      </c>
      <c r="E10" s="375" t="s">
        <v>1916</v>
      </c>
      <c r="F10" s="178" t="s">
        <v>1917</v>
      </c>
      <c r="G10" s="199" t="s">
        <v>60</v>
      </c>
      <c r="H10" s="201"/>
      <c r="I10" s="182"/>
      <c r="J10" s="182"/>
      <c r="K10" s="14"/>
      <c r="L10" s="47" t="str">
        <f t="shared" si="1"/>
        <v>Yes</v>
      </c>
      <c r="M10" s="14"/>
      <c r="N10" s="3"/>
      <c r="O10" s="3">
        <f t="shared" ref="O10" si="3">IF(OR(G10=$N$7,G10=""),0,(COUNTIF($N$8:$N$9,G10)))</f>
        <v>1</v>
      </c>
      <c r="P10" s="3">
        <f t="shared" si="0"/>
        <v>1</v>
      </c>
      <c r="Q10" s="3">
        <f t="shared" si="0"/>
        <v>1</v>
      </c>
      <c r="R10" s="3">
        <f t="shared" si="2"/>
        <v>1</v>
      </c>
    </row>
    <row r="11" spans="2:18" ht="156" x14ac:dyDescent="0.25">
      <c r="B11" s="179" t="s">
        <v>1918</v>
      </c>
      <c r="C11" s="175" t="s">
        <v>448</v>
      </c>
      <c r="D11" s="176" t="s">
        <v>1919</v>
      </c>
      <c r="E11" s="314" t="s">
        <v>1920</v>
      </c>
      <c r="F11" s="177" t="s">
        <v>1921</v>
      </c>
      <c r="G11" s="199" t="s">
        <v>60</v>
      </c>
      <c r="H11" s="201"/>
      <c r="I11" s="182"/>
      <c r="J11" s="182"/>
      <c r="K11" s="14"/>
      <c r="L11" s="47" t="str">
        <f t="shared" si="1"/>
        <v>Yes</v>
      </c>
      <c r="M11" s="14"/>
      <c r="N11" s="3"/>
      <c r="O11" s="3">
        <f>IF(OR(G11=$N$7,G11=""),0,(COUNTIF($N$8:$N$9,G11)))</f>
        <v>1</v>
      </c>
      <c r="P11" s="3">
        <f t="shared" si="0"/>
        <v>1</v>
      </c>
      <c r="Q11" s="3">
        <f t="shared" si="0"/>
        <v>1</v>
      </c>
      <c r="R11" s="3">
        <f t="shared" si="2"/>
        <v>1</v>
      </c>
    </row>
    <row r="12" spans="2:18" ht="216" x14ac:dyDescent="0.25">
      <c r="B12" s="179" t="s">
        <v>1922</v>
      </c>
      <c r="C12" s="175" t="s">
        <v>450</v>
      </c>
      <c r="D12" s="176" t="s">
        <v>1923</v>
      </c>
      <c r="E12" s="314" t="s">
        <v>1924</v>
      </c>
      <c r="F12" s="177" t="s">
        <v>1925</v>
      </c>
      <c r="G12" s="199" t="s">
        <v>60</v>
      </c>
      <c r="H12" s="201"/>
      <c r="I12" s="182"/>
      <c r="J12" s="182"/>
      <c r="K12" s="14"/>
      <c r="L12" s="47" t="str">
        <f t="shared" si="1"/>
        <v>Yes</v>
      </c>
      <c r="M12" s="14"/>
      <c r="N12" s="3"/>
      <c r="O12" s="3">
        <f>IF(OR(G12=$N$7,G12=""),0,(COUNTIF($N$8:$N$9,G12)))</f>
        <v>1</v>
      </c>
      <c r="P12" s="3">
        <f t="shared" ref="P12" si="4">IF($G12=$N$9,(IF(I12="",0,1)),1)</f>
        <v>1</v>
      </c>
      <c r="Q12" s="3">
        <f t="shared" ref="Q12" si="5">IF($G12=$N$9,(IF(J12="",0,1)),1)</f>
        <v>1</v>
      </c>
      <c r="R12" s="3">
        <f t="shared" ref="R12" si="6">IF(COUNTIF(O12:Q12,0)=0,1,0)</f>
        <v>1</v>
      </c>
    </row>
    <row r="13" spans="2:18" ht="218.25" customHeight="1" x14ac:dyDescent="0.25">
      <c r="B13" s="179" t="s">
        <v>1926</v>
      </c>
      <c r="C13" s="175" t="s">
        <v>452</v>
      </c>
      <c r="D13" s="176" t="s">
        <v>1927</v>
      </c>
      <c r="E13" s="376" t="s">
        <v>1928</v>
      </c>
      <c r="F13" s="180" t="s">
        <v>1929</v>
      </c>
      <c r="G13" s="199" t="s">
        <v>60</v>
      </c>
      <c r="H13" s="201"/>
      <c r="I13" s="182"/>
      <c r="J13" s="182"/>
      <c r="K13" s="14"/>
      <c r="L13" s="47" t="str">
        <f t="shared" si="1"/>
        <v>Yes</v>
      </c>
      <c r="M13" s="14"/>
      <c r="N13" s="3"/>
      <c r="O13" s="3">
        <f>IF(OR(G13=$N$7,G13=""),0,(COUNTIF($N$8:$N$9,G13)))</f>
        <v>1</v>
      </c>
      <c r="P13" s="3">
        <f t="shared" si="0"/>
        <v>1</v>
      </c>
      <c r="Q13" s="3">
        <f t="shared" si="0"/>
        <v>1</v>
      </c>
      <c r="R13" s="3">
        <f t="shared" si="2"/>
        <v>1</v>
      </c>
    </row>
    <row r="14" spans="2:18" ht="105" x14ac:dyDescent="0.25">
      <c r="B14" s="179" t="s">
        <v>1930</v>
      </c>
      <c r="C14" s="175" t="s">
        <v>454</v>
      </c>
      <c r="D14" s="176" t="s">
        <v>1931</v>
      </c>
      <c r="E14" s="314" t="s">
        <v>1932</v>
      </c>
      <c r="F14" s="177" t="s">
        <v>1933</v>
      </c>
      <c r="G14" s="199" t="s">
        <v>60</v>
      </c>
      <c r="H14" s="201"/>
      <c r="I14" s="182"/>
      <c r="J14" s="182"/>
      <c r="K14" s="14"/>
      <c r="L14" s="47" t="str">
        <f t="shared" si="1"/>
        <v>Yes</v>
      </c>
      <c r="M14" s="14"/>
      <c r="N14" s="3"/>
      <c r="O14" s="3">
        <f>IF(OR(G14=$N$7,G14=""),0,(COUNTIF($N$8:$N$9,G14)))</f>
        <v>1</v>
      </c>
      <c r="P14" s="3">
        <f t="shared" si="0"/>
        <v>1</v>
      </c>
      <c r="Q14" s="3">
        <f t="shared" si="0"/>
        <v>1</v>
      </c>
      <c r="R14" s="3">
        <f t="shared" si="2"/>
        <v>1</v>
      </c>
    </row>
    <row r="15" spans="2:18" ht="252" x14ac:dyDescent="0.25">
      <c r="B15" s="181" t="s">
        <v>453</v>
      </c>
      <c r="C15" s="175" t="s">
        <v>456</v>
      </c>
      <c r="D15" s="176" t="s">
        <v>1934</v>
      </c>
      <c r="E15" s="314" t="s">
        <v>1935</v>
      </c>
      <c r="F15" s="177" t="s">
        <v>1936</v>
      </c>
      <c r="G15" s="199" t="s">
        <v>60</v>
      </c>
      <c r="H15" s="201"/>
      <c r="I15" s="182"/>
      <c r="J15" s="182"/>
      <c r="K15" s="14"/>
      <c r="L15" s="47" t="str">
        <f t="shared" si="1"/>
        <v>Yes</v>
      </c>
      <c r="M15" s="14"/>
      <c r="N15" s="3"/>
      <c r="O15" s="3">
        <f>IF(OR(G15=$N$7,G15=""),0,(COUNTIF($N$8:$N$9,G15)))</f>
        <v>1</v>
      </c>
      <c r="P15" s="3">
        <f t="shared" si="0"/>
        <v>1</v>
      </c>
      <c r="Q15" s="3">
        <f t="shared" si="0"/>
        <v>1</v>
      </c>
      <c r="R15" s="3">
        <f t="shared" si="2"/>
        <v>1</v>
      </c>
    </row>
    <row r="16" spans="2:18" ht="142.5" customHeight="1" x14ac:dyDescent="0.25">
      <c r="B16" s="179" t="s">
        <v>455</v>
      </c>
      <c r="C16" s="175" t="s">
        <v>1937</v>
      </c>
      <c r="D16" s="176" t="s">
        <v>1938</v>
      </c>
      <c r="E16" s="314" t="s">
        <v>1939</v>
      </c>
      <c r="F16" s="177" t="s">
        <v>1940</v>
      </c>
      <c r="G16" s="199" t="s">
        <v>60</v>
      </c>
      <c r="H16" s="201"/>
      <c r="I16" s="182"/>
      <c r="J16" s="182"/>
      <c r="K16" s="14"/>
      <c r="L16" s="47" t="str">
        <f t="shared" si="1"/>
        <v>Yes</v>
      </c>
      <c r="M16" s="14"/>
      <c r="N16" s="3"/>
      <c r="O16" s="3">
        <f t="shared" ref="O16" si="7">IF(OR(G16=$N$7,G16=""),0,(COUNTIF($N$8:$N$9,G16)))</f>
        <v>1</v>
      </c>
      <c r="P16" s="3">
        <f t="shared" si="0"/>
        <v>1</v>
      </c>
      <c r="Q16" s="3">
        <f t="shared" si="0"/>
        <v>1</v>
      </c>
      <c r="R16" s="3">
        <f t="shared" si="2"/>
        <v>1</v>
      </c>
    </row>
    <row r="17" spans="14:18" ht="15" customHeight="1" x14ac:dyDescent="0.25">
      <c r="N17" s="3"/>
      <c r="O17" s="3"/>
      <c r="P17" s="3"/>
      <c r="Q17" s="3"/>
      <c r="R17" s="3"/>
    </row>
    <row r="18" spans="14:18" ht="15" customHeight="1" x14ac:dyDescent="0.25">
      <c r="N18" s="3"/>
      <c r="O18" s="3"/>
      <c r="P18" s="3"/>
      <c r="Q18" s="3"/>
      <c r="R18" s="3"/>
    </row>
    <row r="19" spans="14:18" ht="15" customHeight="1" x14ac:dyDescent="0.25">
      <c r="N19" s="3"/>
      <c r="O19" s="3"/>
      <c r="P19" s="3"/>
      <c r="Q19" s="3"/>
      <c r="R19" s="3"/>
    </row>
  </sheetData>
  <sheetProtection algorithmName="SHA-512" hashValue="nqlnmkdeEx9iQ2/cEm1r9hoXJb+JaVPKlr0+Ln2khElyHxLqX+WtLagmK02xvbDlQ/gvG8BqEeET5BjEl9T93A==" saltValue="ZEdqk43qacIMEXJlxWGt+w==" spinCount="100000" sheet="1" objects="1" scenarios="1" formatColumns="0" formatRows="0" autoFilter="0"/>
  <mergeCells count="3">
    <mergeCell ref="B8:B10"/>
    <mergeCell ref="B2:D2"/>
    <mergeCell ref="B3:D3"/>
  </mergeCells>
  <conditionalFormatting sqref="I8:J16">
    <cfRule type="expression" dxfId="1" priority="89">
      <formula>$G8=$N$9</formula>
    </cfRule>
  </conditionalFormatting>
  <conditionalFormatting sqref="L8:L16">
    <cfRule type="cellIs" dxfId="0" priority="1" operator="equal">
      <formula>"Yes"</formula>
    </cfRule>
  </conditionalFormatting>
  <dataValidations count="1">
    <dataValidation type="list" allowBlank="1" showInputMessage="1" showErrorMessage="1" sqref="G8:G16" xr:uid="{A3124C67-F093-4DDE-8D57-9BBC232BF5BB}">
      <formula1>$N$7:$N$9</formula1>
    </dataValidation>
  </dataValidations>
  <pageMargins left="0.7" right="0.7" top="0.75" bottom="0.75" header="0.3" footer="0.3"/>
  <pageSetup paperSize="9" scale="47" fitToHeight="0" orientation="landscape" r:id="rId1"/>
  <rowBreaks count="1" manualBreakCount="1">
    <brk id="14" max="9" man="1"/>
  </rowBreaks>
  <colBreaks count="1" manualBreakCount="1">
    <brk id="6" max="1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00"/>
  </sheetPr>
  <dimension ref="A1:FV413"/>
  <sheetViews>
    <sheetView workbookViewId="0">
      <selection activeCell="AI15" sqref="AI15"/>
    </sheetView>
  </sheetViews>
  <sheetFormatPr defaultRowHeight="15" x14ac:dyDescent="0.25"/>
  <cols>
    <col min="20" max="20" width="21.5703125" bestFit="1" customWidth="1"/>
    <col min="21" max="21" width="42.5703125" bestFit="1" customWidth="1"/>
    <col min="22" max="22" width="6.85546875" bestFit="1" customWidth="1"/>
    <col min="23" max="23" width="7.42578125" bestFit="1" customWidth="1"/>
    <col min="24" max="24" width="6.7109375" bestFit="1" customWidth="1"/>
    <col min="25" max="25" width="6.140625" bestFit="1" customWidth="1"/>
    <col min="26" max="26" width="7.140625" bestFit="1" customWidth="1"/>
    <col min="27" max="27" width="7" bestFit="1" customWidth="1"/>
    <col min="28" max="28" width="6.7109375" bestFit="1" customWidth="1"/>
    <col min="29" max="29" width="7.28515625" bestFit="1" customWidth="1"/>
    <col min="30" max="30" width="7" bestFit="1" customWidth="1"/>
    <col min="31" max="31" width="6.5703125" bestFit="1" customWidth="1"/>
    <col min="32" max="32" width="7" bestFit="1" customWidth="1"/>
    <col min="33" max="33" width="7.140625" bestFit="1" customWidth="1"/>
    <col min="34" max="34" width="29.42578125" customWidth="1"/>
    <col min="35" max="49" width="7.140625" customWidth="1"/>
    <col min="50" max="50" width="36.85546875" customWidth="1"/>
    <col min="51" max="74" width="7.140625" customWidth="1"/>
  </cols>
  <sheetData>
    <row r="1" spans="2:178" x14ac:dyDescent="0.25">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row>
    <row r="4" spans="2:178" x14ac:dyDescent="0.25">
      <c r="D4" t="s">
        <v>7</v>
      </c>
      <c r="T4" t="s">
        <v>393</v>
      </c>
      <c r="BN4" t="s">
        <v>18</v>
      </c>
      <c r="CH4" t="s">
        <v>394</v>
      </c>
      <c r="CZ4" t="s">
        <v>43</v>
      </c>
      <c r="EL4" t="s">
        <v>51</v>
      </c>
      <c r="FV4" t="s">
        <v>7</v>
      </c>
    </row>
    <row r="5" spans="2:178" x14ac:dyDescent="0.25">
      <c r="D5" t="s">
        <v>7</v>
      </c>
      <c r="E5" t="s">
        <v>7</v>
      </c>
      <c r="F5" t="s">
        <v>7</v>
      </c>
      <c r="G5" t="s">
        <v>7</v>
      </c>
      <c r="J5" t="s">
        <v>7</v>
      </c>
      <c r="K5" t="s">
        <v>7</v>
      </c>
      <c r="L5" t="s">
        <v>7</v>
      </c>
      <c r="M5" t="s">
        <v>7</v>
      </c>
      <c r="N5" t="s">
        <v>7</v>
      </c>
      <c r="O5" t="s">
        <v>7</v>
      </c>
      <c r="P5" t="s">
        <v>7</v>
      </c>
      <c r="Q5" t="s">
        <v>7</v>
      </c>
      <c r="R5" t="s">
        <v>7</v>
      </c>
      <c r="S5" t="s">
        <v>7</v>
      </c>
      <c r="T5" t="s">
        <v>393</v>
      </c>
      <c r="U5" t="s">
        <v>1941</v>
      </c>
      <c r="V5" t="s">
        <v>1941</v>
      </c>
      <c r="W5" t="s">
        <v>1941</v>
      </c>
      <c r="X5" t="s">
        <v>1941</v>
      </c>
      <c r="Y5" t="s">
        <v>1941</v>
      </c>
      <c r="Z5" t="s">
        <v>1941</v>
      </c>
      <c r="AA5" t="s">
        <v>1941</v>
      </c>
      <c r="AB5" t="s">
        <v>1941</v>
      </c>
      <c r="AC5" t="s">
        <v>1941</v>
      </c>
      <c r="AD5" t="s">
        <v>1941</v>
      </c>
      <c r="AE5" t="s">
        <v>1941</v>
      </c>
      <c r="AF5" t="s">
        <v>1941</v>
      </c>
      <c r="AG5" t="s">
        <v>1941</v>
      </c>
      <c r="AH5" t="s">
        <v>915</v>
      </c>
      <c r="AI5" t="s">
        <v>915</v>
      </c>
      <c r="AJ5" t="s">
        <v>915</v>
      </c>
      <c r="AK5" t="s">
        <v>915</v>
      </c>
      <c r="AL5" t="s">
        <v>915</v>
      </c>
      <c r="AM5" t="s">
        <v>915</v>
      </c>
      <c r="AN5" t="s">
        <v>915</v>
      </c>
      <c r="AO5" t="s">
        <v>915</v>
      </c>
      <c r="AP5" t="s">
        <v>915</v>
      </c>
      <c r="AQ5" t="s">
        <v>915</v>
      </c>
      <c r="AR5" t="s">
        <v>915</v>
      </c>
      <c r="AS5" t="s">
        <v>915</v>
      </c>
      <c r="AT5" t="s">
        <v>915</v>
      </c>
      <c r="AU5" t="s">
        <v>915</v>
      </c>
      <c r="AV5" t="s">
        <v>915</v>
      </c>
      <c r="AW5" t="s">
        <v>915</v>
      </c>
      <c r="AX5" t="s">
        <v>925</v>
      </c>
      <c r="AY5" t="s">
        <v>925</v>
      </c>
      <c r="AZ5" t="s">
        <v>925</v>
      </c>
      <c r="BA5" t="s">
        <v>925</v>
      </c>
      <c r="BB5" t="s">
        <v>925</v>
      </c>
      <c r="BC5" t="s">
        <v>925</v>
      </c>
      <c r="BD5" t="s">
        <v>925</v>
      </c>
      <c r="BE5" t="s">
        <v>925</v>
      </c>
      <c r="BF5" t="s">
        <v>925</v>
      </c>
      <c r="BG5" t="s">
        <v>925</v>
      </c>
      <c r="BH5" t="s">
        <v>925</v>
      </c>
      <c r="BI5" t="s">
        <v>925</v>
      </c>
      <c r="BJ5" t="s">
        <v>925</v>
      </c>
      <c r="BK5" t="s">
        <v>925</v>
      </c>
      <c r="BL5" t="s">
        <v>925</v>
      </c>
      <c r="BM5" t="s">
        <v>925</v>
      </c>
      <c r="BN5" t="s">
        <v>18</v>
      </c>
      <c r="BO5" t="s">
        <v>18</v>
      </c>
      <c r="BP5" t="s">
        <v>18</v>
      </c>
      <c r="BQ5" t="s">
        <v>18</v>
      </c>
      <c r="BR5" t="s">
        <v>18</v>
      </c>
      <c r="BS5" t="s">
        <v>18</v>
      </c>
      <c r="BT5" t="s">
        <v>18</v>
      </c>
      <c r="BU5" t="s">
        <v>18</v>
      </c>
      <c r="BV5" t="s">
        <v>18</v>
      </c>
      <c r="BW5" t="s">
        <v>18</v>
      </c>
      <c r="BX5" t="s">
        <v>18</v>
      </c>
      <c r="BY5" t="s">
        <v>18</v>
      </c>
      <c r="BZ5" t="s">
        <v>18</v>
      </c>
      <c r="CA5" t="s">
        <v>18</v>
      </c>
      <c r="CB5" t="s">
        <v>18</v>
      </c>
      <c r="CC5" t="s">
        <v>18</v>
      </c>
      <c r="CD5" t="s">
        <v>18</v>
      </c>
      <c r="CE5" t="s">
        <v>18</v>
      </c>
      <c r="CF5" t="s">
        <v>18</v>
      </c>
      <c r="CG5" t="s">
        <v>18</v>
      </c>
      <c r="CH5" t="s">
        <v>394</v>
      </c>
      <c r="CI5" t="s">
        <v>394</v>
      </c>
      <c r="CJ5" t="s">
        <v>394</v>
      </c>
      <c r="CK5" t="s">
        <v>394</v>
      </c>
      <c r="CL5" t="s">
        <v>394</v>
      </c>
      <c r="CM5" t="s">
        <v>394</v>
      </c>
      <c r="CN5" t="s">
        <v>394</v>
      </c>
      <c r="CP5" t="s">
        <v>394</v>
      </c>
      <c r="CQ5" t="s">
        <v>394</v>
      </c>
      <c r="CR5" t="s">
        <v>394</v>
      </c>
      <c r="CS5" t="s">
        <v>394</v>
      </c>
      <c r="CT5" t="s">
        <v>394</v>
      </c>
      <c r="CU5" t="s">
        <v>394</v>
      </c>
      <c r="CV5" t="s">
        <v>394</v>
      </c>
      <c r="CW5" t="s">
        <v>394</v>
      </c>
      <c r="CX5" t="s">
        <v>394</v>
      </c>
      <c r="CY5" t="s">
        <v>394</v>
      </c>
      <c r="CZ5" t="s">
        <v>43</v>
      </c>
      <c r="DA5" t="s">
        <v>43</v>
      </c>
      <c r="DB5" t="s">
        <v>43</v>
      </c>
      <c r="DC5" t="s">
        <v>43</v>
      </c>
      <c r="DD5" t="s">
        <v>43</v>
      </c>
      <c r="DE5" t="s">
        <v>43</v>
      </c>
      <c r="DF5" t="s">
        <v>43</v>
      </c>
      <c r="DG5" t="s">
        <v>43</v>
      </c>
      <c r="DH5" t="s">
        <v>43</v>
      </c>
      <c r="DI5" t="s">
        <v>43</v>
      </c>
      <c r="DJ5" t="s">
        <v>43</v>
      </c>
      <c r="DK5" t="s">
        <v>43</v>
      </c>
      <c r="DL5" t="s">
        <v>43</v>
      </c>
      <c r="DM5" t="s">
        <v>43</v>
      </c>
      <c r="DN5" t="s">
        <v>43</v>
      </c>
      <c r="DO5" t="s">
        <v>43</v>
      </c>
      <c r="DP5" t="s">
        <v>43</v>
      </c>
      <c r="DQ5" t="s">
        <v>43</v>
      </c>
      <c r="DR5" t="s">
        <v>43</v>
      </c>
      <c r="DS5" t="s">
        <v>43</v>
      </c>
      <c r="DT5" t="s">
        <v>43</v>
      </c>
      <c r="DU5" t="s">
        <v>43</v>
      </c>
      <c r="DV5" t="s">
        <v>43</v>
      </c>
      <c r="DW5" t="s">
        <v>43</v>
      </c>
      <c r="DX5" t="s">
        <v>43</v>
      </c>
      <c r="DY5" t="s">
        <v>43</v>
      </c>
      <c r="DZ5" t="s">
        <v>43</v>
      </c>
      <c r="EA5" t="s">
        <v>43</v>
      </c>
      <c r="EB5" t="s">
        <v>43</v>
      </c>
      <c r="EC5" t="s">
        <v>43</v>
      </c>
      <c r="ED5" t="s">
        <v>43</v>
      </c>
      <c r="EE5" t="s">
        <v>43</v>
      </c>
      <c r="EF5" t="s">
        <v>43</v>
      </c>
      <c r="EG5" t="s">
        <v>43</v>
      </c>
      <c r="EH5" t="s">
        <v>43</v>
      </c>
      <c r="EI5" t="s">
        <v>43</v>
      </c>
      <c r="EJ5" t="s">
        <v>43</v>
      </c>
      <c r="EK5" t="s">
        <v>43</v>
      </c>
      <c r="EL5" t="s">
        <v>51</v>
      </c>
      <c r="EM5" t="s">
        <v>51</v>
      </c>
      <c r="EN5" t="s">
        <v>51</v>
      </c>
      <c r="EO5" t="s">
        <v>51</v>
      </c>
      <c r="EP5" t="s">
        <v>51</v>
      </c>
      <c r="EQ5" t="s">
        <v>51</v>
      </c>
      <c r="ER5" t="s">
        <v>51</v>
      </c>
      <c r="ES5" t="s">
        <v>51</v>
      </c>
      <c r="EU5" t="s">
        <v>51</v>
      </c>
      <c r="EV5" t="s">
        <v>51</v>
      </c>
      <c r="EW5" t="s">
        <v>51</v>
      </c>
      <c r="EX5" t="s">
        <v>51</v>
      </c>
      <c r="EZ5" t="s">
        <v>51</v>
      </c>
      <c r="FA5" t="s">
        <v>51</v>
      </c>
      <c r="FB5" t="s">
        <v>51</v>
      </c>
      <c r="FC5" t="s">
        <v>51</v>
      </c>
      <c r="FD5" t="s">
        <v>51</v>
      </c>
      <c r="FE5" t="s">
        <v>51</v>
      </c>
      <c r="FF5" t="s">
        <v>51</v>
      </c>
      <c r="FG5" t="s">
        <v>51</v>
      </c>
      <c r="FI5" t="s">
        <v>51</v>
      </c>
      <c r="FJ5" t="s">
        <v>51</v>
      </c>
      <c r="FK5" t="s">
        <v>51</v>
      </c>
      <c r="FL5" t="s">
        <v>51</v>
      </c>
      <c r="FM5" t="s">
        <v>51</v>
      </c>
      <c r="FN5" t="s">
        <v>51</v>
      </c>
      <c r="FO5" t="s">
        <v>51</v>
      </c>
      <c r="FP5" t="s">
        <v>51</v>
      </c>
      <c r="FR5" t="s">
        <v>51</v>
      </c>
      <c r="FS5" t="s">
        <v>51</v>
      </c>
      <c r="FT5" t="s">
        <v>51</v>
      </c>
      <c r="FU5" t="s">
        <v>51</v>
      </c>
      <c r="FV5" t="s">
        <v>7</v>
      </c>
    </row>
    <row r="6" spans="2:178" x14ac:dyDescent="0.25">
      <c r="D6" t="s">
        <v>1942</v>
      </c>
      <c r="E6" t="s">
        <v>1943</v>
      </c>
      <c r="F6" t="s">
        <v>1944</v>
      </c>
      <c r="G6" t="s">
        <v>1945</v>
      </c>
      <c r="J6" t="s">
        <v>1946</v>
      </c>
      <c r="K6" t="s">
        <v>1947</v>
      </c>
      <c r="L6" t="s">
        <v>1948</v>
      </c>
      <c r="M6" t="s">
        <v>1949</v>
      </c>
      <c r="N6" t="s">
        <v>1950</v>
      </c>
      <c r="O6" t="s">
        <v>1951</v>
      </c>
      <c r="P6" t="s">
        <v>1952</v>
      </c>
      <c r="Q6" t="s">
        <v>1953</v>
      </c>
      <c r="R6" t="s">
        <v>1954</v>
      </c>
      <c r="S6" t="s">
        <v>1955</v>
      </c>
      <c r="CH6" t="s">
        <v>1956</v>
      </c>
      <c r="CI6" t="s">
        <v>1957</v>
      </c>
      <c r="CJ6" t="s">
        <v>1958</v>
      </c>
      <c r="CK6" t="s">
        <v>1959</v>
      </c>
      <c r="CL6" t="s">
        <v>1960</v>
      </c>
      <c r="CM6" t="s">
        <v>1961</v>
      </c>
      <c r="CN6" t="s">
        <v>1961</v>
      </c>
      <c r="CP6" t="s">
        <v>1962</v>
      </c>
      <c r="CQ6" t="s">
        <v>1963</v>
      </c>
      <c r="CR6" t="s">
        <v>1964</v>
      </c>
      <c r="CS6" t="s">
        <v>1965</v>
      </c>
      <c r="CT6" t="s">
        <v>1966</v>
      </c>
      <c r="CU6" t="s">
        <v>1967</v>
      </c>
      <c r="CV6" t="s">
        <v>1968</v>
      </c>
      <c r="CW6" t="s">
        <v>1969</v>
      </c>
      <c r="EL6" t="s">
        <v>1970</v>
      </c>
      <c r="EM6" t="s">
        <v>1971</v>
      </c>
      <c r="EN6" t="s">
        <v>1972</v>
      </c>
      <c r="EO6" t="s">
        <v>1973</v>
      </c>
      <c r="EP6" t="s">
        <v>1974</v>
      </c>
      <c r="EQ6" t="s">
        <v>1975</v>
      </c>
      <c r="ER6" t="s">
        <v>1976</v>
      </c>
      <c r="ES6" t="s">
        <v>1977</v>
      </c>
      <c r="ET6" t="s">
        <v>1978</v>
      </c>
      <c r="EU6" t="s">
        <v>1979</v>
      </c>
      <c r="EV6" t="s">
        <v>1980</v>
      </c>
      <c r="EW6" t="s">
        <v>1981</v>
      </c>
      <c r="EX6" t="s">
        <v>1982</v>
      </c>
      <c r="EY6" t="s">
        <v>1983</v>
      </c>
      <c r="EZ6" t="s">
        <v>1984</v>
      </c>
      <c r="FA6" t="s">
        <v>1985</v>
      </c>
      <c r="FB6" t="s">
        <v>1986</v>
      </c>
      <c r="FC6" t="s">
        <v>1987</v>
      </c>
      <c r="FD6" t="s">
        <v>1988</v>
      </c>
      <c r="FE6" t="s">
        <v>1989</v>
      </c>
      <c r="FF6" t="s">
        <v>1990</v>
      </c>
      <c r="FG6" t="s">
        <v>1991</v>
      </c>
      <c r="FH6" t="s">
        <v>1992</v>
      </c>
      <c r="FI6" t="s">
        <v>1993</v>
      </c>
      <c r="FJ6" t="s">
        <v>1994</v>
      </c>
      <c r="FK6" t="s">
        <v>1995</v>
      </c>
      <c r="FL6" t="s">
        <v>1996</v>
      </c>
      <c r="FM6" t="s">
        <v>1997</v>
      </c>
      <c r="FN6" t="s">
        <v>1998</v>
      </c>
      <c r="FO6" t="s">
        <v>1999</v>
      </c>
      <c r="FP6" t="s">
        <v>2000</v>
      </c>
      <c r="FQ6" t="s">
        <v>2001</v>
      </c>
      <c r="FR6" t="s">
        <v>2002</v>
      </c>
      <c r="FS6" t="s">
        <v>2003</v>
      </c>
      <c r="FT6" t="s">
        <v>2004</v>
      </c>
      <c r="FU6" t="s">
        <v>2005</v>
      </c>
      <c r="FV6" t="s">
        <v>2006</v>
      </c>
    </row>
    <row r="8" spans="2:178" x14ac:dyDescent="0.25">
      <c r="B8" t="s">
        <v>441</v>
      </c>
      <c r="C8" t="s">
        <v>2007</v>
      </c>
      <c r="D8" t="s">
        <v>2008</v>
      </c>
      <c r="E8" t="s">
        <v>372</v>
      </c>
      <c r="F8" t="s">
        <v>373</v>
      </c>
      <c r="G8" t="s">
        <v>374</v>
      </c>
      <c r="H8" t="s">
        <v>375</v>
      </c>
      <c r="I8" t="s">
        <v>378</v>
      </c>
      <c r="J8" t="s">
        <v>2009</v>
      </c>
      <c r="K8" t="s">
        <v>2010</v>
      </c>
      <c r="L8" t="s">
        <v>2011</v>
      </c>
      <c r="M8" t="s">
        <v>2012</v>
      </c>
      <c r="N8" t="s">
        <v>2013</v>
      </c>
      <c r="O8" t="s">
        <v>2014</v>
      </c>
      <c r="P8" t="s">
        <v>2015</v>
      </c>
      <c r="Q8" t="s">
        <v>2016</v>
      </c>
      <c r="R8" t="s">
        <v>2017</v>
      </c>
      <c r="S8" t="s">
        <v>2018</v>
      </c>
      <c r="T8" t="s">
        <v>2019</v>
      </c>
      <c r="U8" t="s">
        <v>2020</v>
      </c>
      <c r="V8" s="285">
        <v>45017</v>
      </c>
      <c r="W8" s="285">
        <v>45047</v>
      </c>
      <c r="X8" s="285">
        <v>45078</v>
      </c>
      <c r="Y8" s="285">
        <v>45108</v>
      </c>
      <c r="Z8" s="285">
        <v>45139</v>
      </c>
      <c r="AA8" s="285">
        <v>45170</v>
      </c>
      <c r="AB8" s="285">
        <v>45200</v>
      </c>
      <c r="AC8" s="285">
        <v>45231</v>
      </c>
      <c r="AD8" s="285">
        <v>45261</v>
      </c>
      <c r="AE8" s="285">
        <v>45292</v>
      </c>
      <c r="AF8" s="285">
        <v>45323</v>
      </c>
      <c r="AG8" s="285">
        <v>45352</v>
      </c>
      <c r="AH8" s="285" t="s">
        <v>2021</v>
      </c>
      <c r="AI8" s="285">
        <v>45017</v>
      </c>
      <c r="AJ8" s="285">
        <v>45047</v>
      </c>
      <c r="AK8" s="285">
        <v>45078</v>
      </c>
      <c r="AL8" s="285">
        <v>45108</v>
      </c>
      <c r="AM8" s="285">
        <v>45139</v>
      </c>
      <c r="AN8" s="285">
        <v>45170</v>
      </c>
      <c r="AO8" s="285">
        <v>45200</v>
      </c>
      <c r="AP8" s="285">
        <v>45231</v>
      </c>
      <c r="AQ8" s="285">
        <v>45261</v>
      </c>
      <c r="AR8" s="285">
        <v>45292</v>
      </c>
      <c r="AS8" s="285">
        <v>45323</v>
      </c>
      <c r="AT8" s="285">
        <v>45352</v>
      </c>
      <c r="AU8" s="285" t="s">
        <v>2022</v>
      </c>
      <c r="AV8" s="285" t="s">
        <v>2023</v>
      </c>
      <c r="AW8" s="285" t="s">
        <v>2024</v>
      </c>
      <c r="AX8" s="285" t="s">
        <v>2025</v>
      </c>
      <c r="AY8" s="285">
        <v>45017</v>
      </c>
      <c r="AZ8" s="285">
        <v>45047</v>
      </c>
      <c r="BA8" s="285">
        <v>45078</v>
      </c>
      <c r="BB8" s="285">
        <v>45108</v>
      </c>
      <c r="BC8" s="285">
        <v>45139</v>
      </c>
      <c r="BD8" s="285">
        <v>45170</v>
      </c>
      <c r="BE8" s="285">
        <v>45200</v>
      </c>
      <c r="BF8" s="285">
        <v>45231</v>
      </c>
      <c r="BG8" s="285">
        <v>45261</v>
      </c>
      <c r="BH8" s="285">
        <v>45292</v>
      </c>
      <c r="BI8" s="285">
        <v>45323</v>
      </c>
      <c r="BJ8" s="285">
        <v>45352</v>
      </c>
      <c r="BK8" s="285" t="s">
        <v>2022</v>
      </c>
      <c r="BL8" s="285" t="s">
        <v>2023</v>
      </c>
      <c r="BM8" s="285" t="s">
        <v>2024</v>
      </c>
      <c r="BN8" s="285" t="s">
        <v>408</v>
      </c>
      <c r="BO8" s="285" t="s">
        <v>2026</v>
      </c>
      <c r="BP8" s="285" t="s">
        <v>2027</v>
      </c>
      <c r="BQ8" s="285" t="s">
        <v>413</v>
      </c>
      <c r="BR8" s="285" t="s">
        <v>2028</v>
      </c>
      <c r="BS8" s="285" t="s">
        <v>2029</v>
      </c>
      <c r="BT8" s="285" t="s">
        <v>410</v>
      </c>
      <c r="BU8" s="285" t="s">
        <v>2030</v>
      </c>
      <c r="BV8" s="285" t="s">
        <v>2031</v>
      </c>
      <c r="BW8" t="s">
        <v>2032</v>
      </c>
      <c r="BX8" t="s">
        <v>2033</v>
      </c>
      <c r="BY8" t="s">
        <v>935</v>
      </c>
      <c r="BZ8" t="s">
        <v>936</v>
      </c>
      <c r="CA8" t="s">
        <v>2034</v>
      </c>
      <c r="CB8" t="s">
        <v>2035</v>
      </c>
      <c r="CC8" t="s">
        <v>412</v>
      </c>
      <c r="CD8" t="s">
        <v>2036</v>
      </c>
      <c r="CE8" t="s">
        <v>2037</v>
      </c>
      <c r="CF8" t="s">
        <v>2038</v>
      </c>
      <c r="CG8" t="s">
        <v>2039</v>
      </c>
      <c r="CH8" t="s">
        <v>1754</v>
      </c>
      <c r="CI8" t="s">
        <v>1755</v>
      </c>
      <c r="CJ8" t="s">
        <v>1756</v>
      </c>
      <c r="CK8" t="s">
        <v>1587</v>
      </c>
      <c r="CL8" t="s">
        <v>1757</v>
      </c>
      <c r="CM8" t="s">
        <v>1758</v>
      </c>
      <c r="CN8" t="s">
        <v>2040</v>
      </c>
      <c r="CO8" t="s">
        <v>1589</v>
      </c>
      <c r="CP8" t="s">
        <v>1648</v>
      </c>
      <c r="CQ8" t="s">
        <v>1761</v>
      </c>
      <c r="CR8" t="s">
        <v>1649</v>
      </c>
      <c r="CS8" t="s">
        <v>1762</v>
      </c>
      <c r="CT8" t="s">
        <v>1763</v>
      </c>
      <c r="CU8" t="s">
        <v>1650</v>
      </c>
      <c r="CV8" t="s">
        <v>1651</v>
      </c>
      <c r="CW8" t="s">
        <v>1765</v>
      </c>
      <c r="CX8" t="s">
        <v>1766</v>
      </c>
      <c r="CY8" t="s">
        <v>1767</v>
      </c>
      <c r="CZ8" t="s">
        <v>2041</v>
      </c>
      <c r="DA8" t="s">
        <v>2042</v>
      </c>
      <c r="DB8" t="s">
        <v>2043</v>
      </c>
      <c r="DC8" t="s">
        <v>2044</v>
      </c>
      <c r="DD8" t="s">
        <v>2045</v>
      </c>
      <c r="DE8" t="s">
        <v>2046</v>
      </c>
      <c r="DF8" t="s">
        <v>2047</v>
      </c>
      <c r="DG8" t="s">
        <v>2048</v>
      </c>
      <c r="DH8" t="s">
        <v>2049</v>
      </c>
      <c r="DI8" t="s">
        <v>2050</v>
      </c>
      <c r="DJ8" t="s">
        <v>2051</v>
      </c>
      <c r="DK8" t="s">
        <v>2052</v>
      </c>
      <c r="DL8" t="s">
        <v>2053</v>
      </c>
      <c r="DM8" t="s">
        <v>2054</v>
      </c>
      <c r="DN8" t="s">
        <v>2055</v>
      </c>
      <c r="DO8" t="s">
        <v>2055</v>
      </c>
      <c r="DP8" t="s">
        <v>2055</v>
      </c>
      <c r="DQ8" t="s">
        <v>2055</v>
      </c>
      <c r="DR8" t="s">
        <v>2056</v>
      </c>
      <c r="DS8" t="s">
        <v>2057</v>
      </c>
      <c r="DT8" t="s">
        <v>2058</v>
      </c>
      <c r="DU8" t="s">
        <v>2059</v>
      </c>
      <c r="DV8" t="s">
        <v>2060</v>
      </c>
      <c r="DW8" t="s">
        <v>2061</v>
      </c>
      <c r="DX8" t="s">
        <v>2062</v>
      </c>
      <c r="DY8" t="s">
        <v>2063</v>
      </c>
      <c r="DZ8" t="s">
        <v>2064</v>
      </c>
      <c r="EA8" t="s">
        <v>2065</v>
      </c>
      <c r="EB8" t="s">
        <v>2066</v>
      </c>
      <c r="EC8" t="s">
        <v>2067</v>
      </c>
      <c r="ED8" t="s">
        <v>2068</v>
      </c>
      <c r="EE8" t="s">
        <v>2069</v>
      </c>
      <c r="EF8" t="s">
        <v>2070</v>
      </c>
      <c r="EG8" t="s">
        <v>2071</v>
      </c>
      <c r="EH8" t="s">
        <v>2072</v>
      </c>
      <c r="EI8" t="s">
        <v>2073</v>
      </c>
      <c r="EJ8" t="s">
        <v>2074</v>
      </c>
      <c r="EK8" t="s">
        <v>2075</v>
      </c>
      <c r="EL8" t="s">
        <v>2076</v>
      </c>
      <c r="EM8" t="s">
        <v>2077</v>
      </c>
      <c r="EN8" t="s">
        <v>2078</v>
      </c>
      <c r="EO8" t="s">
        <v>2079</v>
      </c>
      <c r="EP8" t="s">
        <v>2080</v>
      </c>
      <c r="EQ8" t="s">
        <v>2081</v>
      </c>
      <c r="ER8" t="s">
        <v>2082</v>
      </c>
      <c r="ES8" t="s">
        <v>2083</v>
      </c>
      <c r="ET8" t="s">
        <v>2084</v>
      </c>
      <c r="EU8" t="s">
        <v>2085</v>
      </c>
      <c r="EV8" t="s">
        <v>2086</v>
      </c>
      <c r="EW8" t="s">
        <v>2087</v>
      </c>
      <c r="EX8" t="s">
        <v>2088</v>
      </c>
      <c r="EY8" t="s">
        <v>2089</v>
      </c>
      <c r="EZ8" t="s">
        <v>2090</v>
      </c>
      <c r="FA8" t="s">
        <v>2091</v>
      </c>
      <c r="FB8" t="s">
        <v>2092</v>
      </c>
      <c r="FC8" t="s">
        <v>2093</v>
      </c>
      <c r="FD8" t="s">
        <v>2094</v>
      </c>
      <c r="FE8" t="s">
        <v>2095</v>
      </c>
      <c r="FF8" t="s">
        <v>2096</v>
      </c>
      <c r="FG8" t="s">
        <v>2097</v>
      </c>
      <c r="FH8" t="s">
        <v>2098</v>
      </c>
      <c r="FI8" t="s">
        <v>2099</v>
      </c>
      <c r="FJ8" t="s">
        <v>2100</v>
      </c>
      <c r="FK8" t="s">
        <v>2101</v>
      </c>
      <c r="FL8" t="s">
        <v>2102</v>
      </c>
      <c r="FM8" t="s">
        <v>2103</v>
      </c>
      <c r="FN8" t="s">
        <v>2104</v>
      </c>
      <c r="FO8" t="s">
        <v>2105</v>
      </c>
      <c r="FP8" t="s">
        <v>2106</v>
      </c>
      <c r="FQ8" t="s">
        <v>2107</v>
      </c>
      <c r="FR8" t="s">
        <v>2108</v>
      </c>
      <c r="FS8" t="s">
        <v>2109</v>
      </c>
      <c r="FT8" t="s">
        <v>2110</v>
      </c>
      <c r="FU8" t="s">
        <v>2111</v>
      </c>
      <c r="FV8" t="s">
        <v>2112</v>
      </c>
    </row>
    <row r="9" spans="2:178" x14ac:dyDescent="0.25">
      <c r="B9" t="str">
        <f>IFERROR(VLOOKUP($D$9,$B$261:$C$413,2,FALSE),"")</f>
        <v>E08000022</v>
      </c>
      <c r="C9">
        <v>1</v>
      </c>
      <c r="D9" t="str">
        <f>IF('2. Cover'!$D$14="","",'2. Cover'!$D$14)</f>
        <v>North Tyneside</v>
      </c>
      <c r="E9" t="str">
        <f>IF('2. Cover'!$D$15="","",'2. Cover'!$D$15)</f>
        <v>Sue Graham</v>
      </c>
      <c r="F9" t="str">
        <f>IF('2. Cover'!$D$16="","",'2. Cover'!$D$16)</f>
        <v>sue.graham@northtyneside.gov.uk</v>
      </c>
      <c r="G9" t="str">
        <f>IF('2. Cover'!$D$17="","",'2. Cover'!$D$17)</f>
        <v>07753 113741</v>
      </c>
      <c r="H9" t="str">
        <f>IF('2. Cover'!$D$18="","",'2. Cover'!$D$18)</f>
        <v>Yes</v>
      </c>
      <c r="I9" t="str">
        <f>IF('2. Cover'!$D$19="","",'2. Cover'!$D$19)</f>
        <v/>
      </c>
      <c r="J9" t="str">
        <f>IF('2. Cover'!C23="","",'2. Cover'!C23)</f>
        <v>Health and Wellbeing Board Chair</v>
      </c>
      <c r="K9" t="str">
        <f>IF('2. Cover'!E23="","",'2. Cover'!E23)</f>
        <v>Ms</v>
      </c>
      <c r="L9" t="str">
        <f>IF('2. Cover'!F23="","",'2. Cover'!F23)</f>
        <v>Karen</v>
      </c>
      <c r="M9" t="str">
        <f>IF('2. Cover'!G23="","",'2. Cover'!G23)</f>
        <v>Clark</v>
      </c>
      <c r="N9" t="str">
        <f>IF('2. Cover'!H23="","",'2. Cover'!H23)</f>
        <v>karen.clark@northtynesdie.gov.uk</v>
      </c>
      <c r="O9" t="str">
        <f>IF('2. Cover'!C40="","",'2. Cover'!C40)</f>
        <v>Yes</v>
      </c>
      <c r="P9" t="str">
        <f>IF('2. Cover'!C42="","",'2. Cover'!C42)</f>
        <v>Yes</v>
      </c>
      <c r="Q9" t="str">
        <f ca="1">IF('2. Cover'!C43="","",'2. Cover'!C43)</f>
        <v>No</v>
      </c>
      <c r="R9" t="str">
        <f>IF('2. Cover'!C44="","",'2. Cover'!C44)</f>
        <v>Yes</v>
      </c>
      <c r="S9" t="str">
        <f>IF('2. Cover'!C45="","",'2. Cover'!C45)</f>
        <v>Yes</v>
      </c>
      <c r="T9" t="str">
        <f>'4. Capacity&amp;Demand'!G69</f>
        <v xml:space="preserve">Average hours for a short term extra care step down packge is 15 hours per week, average for short term homecare 
Length of stay  Reablement in a bedded setting -  28 days
Length of stay Rehabilitation in a bedded setting - 26 days
</v>
      </c>
      <c r="U9" t="s">
        <v>908</v>
      </c>
      <c r="V9">
        <f>'4. Capacity&amp;Demand'!H1515</f>
        <v>140</v>
      </c>
      <c r="W9">
        <f>'4. Capacity&amp;Demand'!I1515</f>
        <v>140</v>
      </c>
      <c r="X9">
        <f>'4. Capacity&amp;Demand'!J1515</f>
        <v>140</v>
      </c>
      <c r="Y9">
        <f>'4. Capacity&amp;Demand'!K1515</f>
        <v>140</v>
      </c>
      <c r="Z9">
        <f>'4. Capacity&amp;Demand'!L1515</f>
        <v>140</v>
      </c>
      <c r="AA9">
        <f>'4. Capacity&amp;Demand'!M1515</f>
        <v>140</v>
      </c>
      <c r="AB9">
        <f>'4. Capacity&amp;Demand'!N1515</f>
        <v>140</v>
      </c>
      <c r="AC9">
        <f>'4. Capacity&amp;Demand'!O1515</f>
        <v>140</v>
      </c>
      <c r="AD9">
        <f>'4. Capacity&amp;Demand'!P1515</f>
        <v>140</v>
      </c>
      <c r="AE9">
        <f>'4. Capacity&amp;Demand'!Q1515</f>
        <v>140</v>
      </c>
      <c r="AF9">
        <f>'4. Capacity&amp;Demand'!R1515</f>
        <v>140</v>
      </c>
      <c r="AG9">
        <f>'4. Capacity&amp;Demand'!S1515</f>
        <v>140</v>
      </c>
      <c r="AH9" t="s">
        <v>919</v>
      </c>
      <c r="AI9">
        <f>'4. Capacity&amp;Demand'!H1529</f>
        <v>30</v>
      </c>
      <c r="AJ9">
        <f>'4. Capacity&amp;Demand'!I1529</f>
        <v>30</v>
      </c>
      <c r="AK9">
        <f>'4. Capacity&amp;Demand'!J1529</f>
        <v>30</v>
      </c>
      <c r="AL9">
        <f>'4. Capacity&amp;Demand'!K1529</f>
        <v>30</v>
      </c>
      <c r="AM9">
        <f>'4. Capacity&amp;Demand'!L1529</f>
        <v>30</v>
      </c>
      <c r="AN9">
        <f>'4. Capacity&amp;Demand'!M1529</f>
        <v>30</v>
      </c>
      <c r="AO9">
        <f>'4. Capacity&amp;Demand'!N1529</f>
        <v>80</v>
      </c>
      <c r="AP9">
        <f>'4. Capacity&amp;Demand'!O1529</f>
        <v>80</v>
      </c>
      <c r="AQ9">
        <f>'4. Capacity&amp;Demand'!P1529</f>
        <v>80</v>
      </c>
      <c r="AR9">
        <f>'4. Capacity&amp;Demand'!Q1529</f>
        <v>80</v>
      </c>
      <c r="AS9">
        <f>'4. Capacity&amp;Demand'!R1529</f>
        <v>80</v>
      </c>
      <c r="AT9">
        <f>'4. Capacity&amp;Demand'!S1529</f>
        <v>80</v>
      </c>
      <c r="AU9">
        <f>'4. Capacity&amp;Demand'!U1529</f>
        <v>0</v>
      </c>
      <c r="AV9">
        <f>'4. Capacity&amp;Demand'!V1529</f>
        <v>1</v>
      </c>
      <c r="AW9">
        <f>'4. Capacity&amp;Demand'!W1529</f>
        <v>0</v>
      </c>
      <c r="AX9" t="s">
        <v>908</v>
      </c>
      <c r="AY9">
        <f>'4. Capacity&amp;Demand'!H1543</f>
        <v>140</v>
      </c>
      <c r="AZ9">
        <f>'4. Capacity&amp;Demand'!I1543</f>
        <v>140</v>
      </c>
      <c r="BA9">
        <f>'4. Capacity&amp;Demand'!J1543</f>
        <v>140</v>
      </c>
      <c r="BB9">
        <f>'4. Capacity&amp;Demand'!K1543</f>
        <v>140</v>
      </c>
      <c r="BC9">
        <f>'4. Capacity&amp;Demand'!L1543</f>
        <v>140</v>
      </c>
      <c r="BD9">
        <f>'4. Capacity&amp;Demand'!M1543</f>
        <v>140</v>
      </c>
      <c r="BE9">
        <f>'4. Capacity&amp;Demand'!N1543</f>
        <v>140</v>
      </c>
      <c r="BF9">
        <f>'4. Capacity&amp;Demand'!O1543</f>
        <v>140</v>
      </c>
      <c r="BG9">
        <f>'4. Capacity&amp;Demand'!P1543</f>
        <v>140</v>
      </c>
      <c r="BH9">
        <f>'4. Capacity&amp;Demand'!Q1543</f>
        <v>140</v>
      </c>
      <c r="BI9">
        <f>'4. Capacity&amp;Demand'!R1543</f>
        <v>140</v>
      </c>
      <c r="BJ9">
        <f>'4. Capacity&amp;Demand'!S1543</f>
        <v>140</v>
      </c>
      <c r="BK9">
        <f>'4. Capacity&amp;Demand'!U1543</f>
        <v>0</v>
      </c>
      <c r="BL9">
        <f>'4. Capacity&amp;Demand'!V1543</f>
        <v>1</v>
      </c>
      <c r="BM9">
        <f>'4. Capacity&amp;Demand'!W1543</f>
        <v>0</v>
      </c>
      <c r="BN9" t="str">
        <f>'5. Income'!B9</f>
        <v>North Tyneside</v>
      </c>
      <c r="BO9">
        <f>'5. Income'!C9</f>
        <v>1869024</v>
      </c>
      <c r="BP9">
        <f>'5. Income'!D9</f>
        <v>1869024</v>
      </c>
      <c r="BQ9" t="str">
        <f>'5. Income'!B28</f>
        <v>North Tyneside</v>
      </c>
      <c r="BR9">
        <f>'5. Income'!C28</f>
        <v>1342892.7660161501</v>
      </c>
      <c r="BS9">
        <f>'5. Income'!D28</f>
        <v>2229202</v>
      </c>
      <c r="BT9" t="str">
        <f>'5. Income'!B39</f>
        <v>North Tyneside</v>
      </c>
      <c r="BU9">
        <f>'5. Income'!C39</f>
        <v>9578513.9661395401</v>
      </c>
      <c r="BV9">
        <f>'5. Income'!D39</f>
        <v>9578514</v>
      </c>
      <c r="BW9" t="str">
        <f>IF('5. Income'!$C$43="","",'5. Income'!$C$43)</f>
        <v>Yes</v>
      </c>
      <c r="BX9" t="str">
        <f>IF('5. Income'!B46="","",'5. Income'!B46)</f>
        <v>North Tyneside</v>
      </c>
      <c r="BY9">
        <f>IF('5. Income'!C46="","",'5. Income'!C46)</f>
        <v>1257308</v>
      </c>
      <c r="BZ9">
        <f>IF('5. Income'!D46="","",'5. Income'!D46)</f>
        <v>0</v>
      </c>
      <c r="CA9" t="str">
        <f>IF('5. Income'!E46="","",'5. Income'!E46)</f>
        <v>DFG carry forward</v>
      </c>
      <c r="CB9" t="str">
        <f>IF('5. Income'!C63="","",'5. Income'!C63)</f>
        <v>No</v>
      </c>
      <c r="CC9" t="str">
        <f>IF('5. Income'!B66="","",'5. Income'!B66)</f>
        <v/>
      </c>
      <c r="CD9" t="str">
        <f>IF('5. Income'!C66="","",'5. Income'!C66)</f>
        <v/>
      </c>
      <c r="CE9" t="str">
        <f>IF('5. Income'!D66="","",'5. Income'!D66)</f>
        <v/>
      </c>
      <c r="CF9" t="str">
        <f>IF('5. Income'!E66="","",'5. Income'!E66)</f>
        <v/>
      </c>
      <c r="CG9" t="str">
        <f>IF('5. Income'!B85="","",'5. Income'!B85)</f>
        <v/>
      </c>
      <c r="CH9">
        <f>IF('6a. Expenditure'!B58="","",'6a. Expenditure'!B58)</f>
        <v>1</v>
      </c>
      <c r="CI9" t="str">
        <f>IF('6a. Expenditure'!C58="","",'6a. Expenditure'!C58)</f>
        <v>Impact on care home fees of national living wage</v>
      </c>
      <c r="CJ9" t="str">
        <f>IF('6a. Expenditure'!D58="","",'6a. Expenditure'!D58)</f>
        <v>meet costs of paying national living wage to staff in care homes</v>
      </c>
      <c r="CK9" t="str">
        <f>IF('6a. Expenditure'!E58="","",'6a. Expenditure'!E58)</f>
        <v>Residential Placements</v>
      </c>
      <c r="CL9" t="str">
        <f>IF('6a. Expenditure'!F58="","",'6a. Expenditure'!F58)</f>
        <v>Care home</v>
      </c>
      <c r="CM9" t="str">
        <f>IF('6a. Expenditure'!G58="","",'6a. Expenditure'!G58)</f>
        <v>meet costs of paying national living wage to staff in care homes</v>
      </c>
      <c r="CN9">
        <f>IF('6a. Expenditure'!H58="","",'6a. Expenditure'!H58)</f>
        <v>0</v>
      </c>
      <c r="CO9" t="str">
        <f>IF('6a. Expenditure'!J58="","",'6a. Expenditure'!J58)</f>
        <v>Number of beds/Placements</v>
      </c>
      <c r="CP9" t="str">
        <f>IF('6a. Expenditure'!K58="","",'6a. Expenditure'!K58)</f>
        <v>Social Care</v>
      </c>
      <c r="CQ9" t="str">
        <f>IF('6a. Expenditure'!L58="","",'6a. Expenditure'!L58)</f>
        <v/>
      </c>
      <c r="CR9" t="str">
        <f>IF('6a. Expenditure'!M58="","",'6a. Expenditure'!M58)</f>
        <v>LA</v>
      </c>
      <c r="CS9" t="str">
        <f>IF('6a. Expenditure'!N58="","",'6a. Expenditure'!N58)</f>
        <v/>
      </c>
      <c r="CT9" t="str">
        <f>IF('6a. Expenditure'!O58="","",'6a. Expenditure'!O58)</f>
        <v/>
      </c>
      <c r="CU9" t="str">
        <f>IF('6a. Expenditure'!P58="","",'6a. Expenditure'!P58)</f>
        <v>Private Sector</v>
      </c>
      <c r="CV9" t="str">
        <f>IF('6a. Expenditure'!Q58="","",'6a. Expenditure'!Q58)</f>
        <v>iBCF</v>
      </c>
      <c r="CW9">
        <f>IF('6a. Expenditure'!S58="","",'6a. Expenditure'!S58)</f>
        <v>2718395</v>
      </c>
      <c r="CX9">
        <f>IF('6a. Expenditure'!T58="","",'6a. Expenditure'!T58)</f>
        <v>2718395</v>
      </c>
      <c r="CY9">
        <f>IF('6a. Expenditure'!U58="","",'6a. Expenditure'!U58)</f>
        <v>7.6999999999999999E-2</v>
      </c>
      <c r="CZ9">
        <f>IF('7. Metrics'!F14="","",'7. Metrics'!F14)</f>
        <v>282</v>
      </c>
      <c r="DA9">
        <f>IF('7. Metrics'!G14="","",'7. Metrics'!G14)</f>
        <v>246</v>
      </c>
      <c r="DB9">
        <f>IF('7. Metrics'!H14="","",'7. Metrics'!H14)</f>
        <v>303</v>
      </c>
      <c r="DC9">
        <f>IF('7. Metrics'!I14="","",'7. Metrics'!I14)</f>
        <v>284</v>
      </c>
      <c r="DD9" t="str">
        <f>IF('7. Metrics'!J10="","",'7. Metrics'!J10)</f>
        <v>Target was not achieved in 2022/23 (missed by 9% with an estimated outturn of 1139 compared to annual target of 1044) with continuing pressure experienced at emergency departments. Ambition set at 2022/23 estimated average outturn for the north end of the NENC region 1115, a 2% improvement on 2022/23 estimated outturn</v>
      </c>
      <c r="DE9" t="str">
        <f>IF('7. Metrics'!M10="","",'7. Metrics'!M10)</f>
        <v>Supported by the ongoing development of the frailty pathway  and the integration of existing provision including mental health roles supporting the multi-disciplinary health and social care approach to delivery. Improvements relating to  2 hour urgent community response and the introduction of vuirtual ward approach for frailty will also suppprt meeting this target</v>
      </c>
      <c r="DF9">
        <f>'7. Metrics'!H21</f>
        <v>3171</v>
      </c>
      <c r="DG9">
        <f>'7. Metrics'!I21</f>
        <v>3171</v>
      </c>
      <c r="DH9">
        <f>'7. Metrics'!H22</f>
        <v>1370</v>
      </c>
      <c r="DI9">
        <f>'7. Metrics'!I22</f>
        <v>1370</v>
      </c>
      <c r="DJ9">
        <f>'7. Metrics'!H23</f>
        <v>43213</v>
      </c>
      <c r="DK9">
        <f>'7. Metrics'!I23</f>
        <v>43213</v>
      </c>
      <c r="DL9" t="str">
        <f>'7. Metrics'!J21</f>
        <v>There was an improvement between 2021/22 and 2022/23 despite residents presenting later with more complex needs. We have set the target as maintaining a standstill position in the light of our population showing increasing levels of frailty and are more prone to falling</v>
      </c>
      <c r="DM9" t="str">
        <f>'7. Metrics'!M21</f>
        <v>Local falls service consisting of  a falls pathway with specialist clinic, local exercise campaign and support, telecare service responding to falls including non injurous falls referred by ambulance service</v>
      </c>
      <c r="DN9">
        <f>IF('7. Metrics'!F33="","",'7. Metrics'!F33)</f>
        <v>0.9</v>
      </c>
      <c r="DO9">
        <f>IF('7. Metrics'!G33="","",'7. Metrics'!G33)</f>
        <v>0.9</v>
      </c>
      <c r="DP9">
        <f>IF('7. Metrics'!H33="","",'7. Metrics'!H33)</f>
        <v>0.9</v>
      </c>
      <c r="DQ9">
        <f>IF('7. Metrics'!I33="","",'7. Metrics'!I33)</f>
        <v>0.9</v>
      </c>
      <c r="DR9">
        <f>IF('7. Metrics'!F34="","",'7. Metrics'!F34)</f>
        <v>4590</v>
      </c>
      <c r="DS9">
        <f>IF('7. Metrics'!G34="","",'7. Metrics'!G34)</f>
        <v>4770</v>
      </c>
      <c r="DT9">
        <f>IF('7. Metrics'!H34="","",'7. Metrics'!H34)</f>
        <v>4860</v>
      </c>
      <c r="DU9">
        <f>IF('7. Metrics'!I34="","",'7. Metrics'!I34)</f>
        <v>4860</v>
      </c>
      <c r="DV9">
        <f>IF('7. Metrics'!F35="","",'7. Metrics'!F35)</f>
        <v>5100</v>
      </c>
      <c r="DW9">
        <f>IF('7. Metrics'!G35="","",'7. Metrics'!G35)</f>
        <v>5300</v>
      </c>
      <c r="DX9">
        <f>IF('7. Metrics'!H35="","",'7. Metrics'!H35)</f>
        <v>5400</v>
      </c>
      <c r="DY9">
        <f>IF('7. Metrics'!I35="","",'7. Metrics'!I35)</f>
        <v>5400</v>
      </c>
      <c r="DZ9" t="str">
        <f>IF('7. Metrics'!J29="","",'7. Metrics'!J29)</f>
        <v>Set a target of 90% as in 2022/23. We evaluate against an adjusted metric where those admitted to hospital from residential care and returning there are counted as being discharged to their normal place of residence. Our main trust does not code this way. We are concerned about continuing challenges in homecare capacity because of workforce issues.</v>
      </c>
      <c r="EA9" t="str">
        <f>IF('7. Metrics'!M29="","",'7. Metrics'!M29)</f>
        <v>Continued development of Carepoint within the integrated frailty service implementing the 'home first' response to hospital discharges. Measures to improve workforce issues in the local care market include paying a fee increase to support the Real Living wage and use of assistive technology solutions to increase the capacity of care in a person's own home.</v>
      </c>
      <c r="EB9">
        <f>IF('7. Metrics'!H42="","",'7. Metrics'!H42)</f>
        <v>355</v>
      </c>
      <c r="EC9">
        <f>IF('7. Metrics'!I42="","",'7. Metrics'!I42)</f>
        <v>345</v>
      </c>
      <c r="ED9" t="str">
        <f>IF('7. Metrics'!J41="","",'7. Metrics'!J41)</f>
        <v>National average rate in 2021/22 was 538.5 compared to North Tyneside's rate of 497.1. In 2022/23 we have experienced ongoing issues with homecare capacity leading to more use of residential care. In addition clients are more frail with higher levels of need. There has been some improvement in homecare capacity in recent months but we are anticipating ongoing capacity issues through the winter months when providers historically have greater recruitment and retention challenges. The target is therefore set at a 5% improvement of the 2022/23 expected outturn</v>
      </c>
      <c r="EE9" t="str">
        <f>IF('7. Metrics'!M41="","",'7. Metrics'!M41)</f>
        <v>Additional extra care available from 2022/23 and are now largely filled (approx 100 units), measures to improve workforce issues in local homecare market (e.g. paying a fee increase to support the Real Living Wage) and use of short term reablement flats to prevent short term admissions which often become a long term arrangement. Additional management challenge of all proposed placements. Additional homecare capacity to be developed inhouse within LA</v>
      </c>
      <c r="EF9">
        <f>IF('7. Metrics'!H52="","",'7. Metrics'!H52)</f>
        <v>180</v>
      </c>
      <c r="EG9">
        <f>IF('7. Metrics'!I52="","",'7. Metrics'!I52)</f>
        <v>170</v>
      </c>
      <c r="EH9">
        <f>IF('7. Metrics'!H53="","",'7. Metrics'!H53)</f>
        <v>200</v>
      </c>
      <c r="EI9">
        <f>IF('7. Metrics'!I53="","",'7. Metrics'!I53)</f>
        <v>200</v>
      </c>
      <c r="EJ9" t="str">
        <f>IF('7. Metrics'!J51="","",'7. Metrics'!J51)</f>
        <v>Performance dropped in 2022/23 as a result of higher level of deaths and admissions to residential care in line with generally higher level of frailty and comorbidities. Aim to return to improve level of performance to 85% in 2023/24 while reviewing to establish if there has been an ongoing change in the condition of clients referred to the service. A restructure of the service continues to bed in and newer staff develop their experience.</v>
      </c>
      <c r="EK9" t="str">
        <f>IF('7. Metrics'!M51="","",'7. Metrics'!M51)</f>
        <v>Careful management of skill mix within the service to maintain capacity - levels of experience and skill of staff vary due to recruitment issues and the age profile of staff. Restructuring of the service has taken place to deliver this target and to provide opportunities for career development and progression.</v>
      </c>
      <c r="EL9" t="str">
        <f>IF('8. Planning Requirements'!G8="","",'8. Planning Requirements'!G8)</f>
        <v>Yes</v>
      </c>
      <c r="EM9" t="str">
        <f>IF('8. Planning Requirements'!G9="","",'8. Planning Requirements'!G9)</f>
        <v>Yes</v>
      </c>
      <c r="EN9" t="str">
        <f>IF('8. Planning Requirements'!G10="","",'8. Planning Requirements'!G10)</f>
        <v>Yes</v>
      </c>
      <c r="EO9" t="str">
        <f>IF('8. Planning Requirements'!G11="","",'8. Planning Requirements'!G11)</f>
        <v>Yes</v>
      </c>
      <c r="EP9" t="str">
        <f>IF('8. Planning Requirements'!G12="","",'8. Planning Requirements'!G12)</f>
        <v>Yes</v>
      </c>
      <c r="EQ9" t="str">
        <f>IF('8. Planning Requirements'!G13="","",'8. Planning Requirements'!G13)</f>
        <v>Yes</v>
      </c>
      <c r="ER9" t="str">
        <f>IF('8. Planning Requirements'!G14="","",'8. Planning Requirements'!G14)</f>
        <v>Yes</v>
      </c>
      <c r="ES9" t="str">
        <f>IF('8. Planning Requirements'!G15="","",'8. Planning Requirements'!G15)</f>
        <v>Yes</v>
      </c>
      <c r="ET9" t="str">
        <f>IF('8. Planning Requirements'!G16="","",'8. Planning Requirements'!G16)</f>
        <v>Yes</v>
      </c>
      <c r="EU9" t="str">
        <f>IF('8. Planning Requirements'!H8="","",'8. Planning Requirements'!H8)</f>
        <v/>
      </c>
      <c r="EV9" t="str">
        <f>IF('8. Planning Requirements'!H9="","",'8. Planning Requirements'!H9)</f>
        <v/>
      </c>
      <c r="EW9" t="str">
        <f>IF('8. Planning Requirements'!H10="","",'8. Planning Requirements'!H10)</f>
        <v/>
      </c>
      <c r="EX9" t="str">
        <f>IF('8. Planning Requirements'!H11="","",'8. Planning Requirements'!H11)</f>
        <v/>
      </c>
      <c r="EY9" t="str">
        <f>IF('8. Planning Requirements'!H12="","",'8. Planning Requirements'!H12)</f>
        <v/>
      </c>
      <c r="EZ9" t="str">
        <f>IF('8. Planning Requirements'!H13="","",'8. Planning Requirements'!H13)</f>
        <v/>
      </c>
      <c r="FA9" t="str">
        <f>IF('8. Planning Requirements'!H14="","",'8. Planning Requirements'!H14)</f>
        <v/>
      </c>
      <c r="FB9" t="str">
        <f>IF('8. Planning Requirements'!H15="","",'8. Planning Requirements'!H15)</f>
        <v/>
      </c>
      <c r="FC9" t="str">
        <f>IF('8. Planning Requirements'!H16="","",'8. Planning Requirements'!H16)</f>
        <v/>
      </c>
      <c r="FD9" t="str">
        <f>IF('8. Planning Requirements'!I8="","",'8. Planning Requirements'!I8)</f>
        <v/>
      </c>
      <c r="FE9" t="str">
        <f>IF('8. Planning Requirements'!I9="","",'8. Planning Requirements'!I9)</f>
        <v/>
      </c>
      <c r="FF9" t="str">
        <f>IF('8. Planning Requirements'!I10="","",'8. Planning Requirements'!I10)</f>
        <v/>
      </c>
      <c r="FG9" t="str">
        <f>IF('8. Planning Requirements'!I11="","",'8. Planning Requirements'!I11)</f>
        <v/>
      </c>
      <c r="FH9" t="str">
        <f>IF('8. Planning Requirements'!J12="","",'8. Planning Requirements'!J12)</f>
        <v/>
      </c>
      <c r="FI9" t="str">
        <f>IF('8. Planning Requirements'!I13="","",'8. Planning Requirements'!I13)</f>
        <v/>
      </c>
      <c r="FJ9" t="str">
        <f>IF('8. Planning Requirements'!I14="","",'8. Planning Requirements'!I14)</f>
        <v/>
      </c>
      <c r="FK9" t="str">
        <f>IF('8. Planning Requirements'!I15="","",'8. Planning Requirements'!I15)</f>
        <v/>
      </c>
      <c r="FL9" t="str">
        <f>IF('8. Planning Requirements'!I16="","",'8. Planning Requirements'!I16)</f>
        <v/>
      </c>
      <c r="FM9" t="str">
        <f>IF('8. Planning Requirements'!J8="","",'8. Planning Requirements'!J8)</f>
        <v/>
      </c>
      <c r="FN9" t="str">
        <f>IF('8. Planning Requirements'!J9="","",'8. Planning Requirements'!J9)</f>
        <v/>
      </c>
      <c r="FO9" t="str">
        <f>IF('8. Planning Requirements'!J10="","",'8. Planning Requirements'!J10)</f>
        <v/>
      </c>
      <c r="FP9" t="str">
        <f>IF('8. Planning Requirements'!J11="","",'8. Planning Requirements'!J11)</f>
        <v/>
      </c>
      <c r="FQ9" t="str">
        <f>IF('8. Planning Requirements'!J12="","",'8. Planning Requirements'!J12)</f>
        <v/>
      </c>
      <c r="FR9" t="str">
        <f>IF('8. Planning Requirements'!J13="","",'8. Planning Requirements'!J13)</f>
        <v/>
      </c>
      <c r="FS9" t="str">
        <f>IF('8. Planning Requirements'!J14="","",'8. Planning Requirements'!J14)</f>
        <v/>
      </c>
      <c r="FT9" t="str">
        <f>IF('8. Planning Requirements'!J15="","",'8. Planning Requirements'!J15)</f>
        <v/>
      </c>
      <c r="FU9" t="str">
        <f>IF('8. Planning Requirements'!J16="","",'8. Planning Requirements'!J16)</f>
        <v/>
      </c>
      <c r="FV9" t="str">
        <f>IF('2. Cover'!$B$10="","",'2. Cover'!$B$10)</f>
        <v>Version 1.1.3</v>
      </c>
    </row>
    <row r="10" spans="2:178" x14ac:dyDescent="0.25">
      <c r="B10" t="str">
        <f>$B$9</f>
        <v>E08000022</v>
      </c>
      <c r="C10">
        <v>2</v>
      </c>
      <c r="D10" t="str">
        <f>D$9</f>
        <v>North Tyneside</v>
      </c>
      <c r="J10" t="str">
        <f>IF('2. Cover'!C24="","",'2. Cover'!C24)</f>
        <v>Integrated Care Board Chief Executive or person to whom they have delegated sign-off</v>
      </c>
      <c r="K10" t="str">
        <f>IF('2. Cover'!E24="","",'2. Cover'!E24)</f>
        <v>Ms</v>
      </c>
      <c r="L10" t="str">
        <f>IF('2. Cover'!F24="","",'2. Cover'!F24)</f>
        <v>Sam</v>
      </c>
      <c r="M10" t="str">
        <f>IF('2. Cover'!G24="","",'2. Cover'!G24)</f>
        <v>Allen</v>
      </c>
      <c r="N10" t="str">
        <f>IF('2. Cover'!H24="","",'2. Cover'!H24)</f>
        <v>s.allen24@nhs.net</v>
      </c>
      <c r="U10" t="s">
        <v>909</v>
      </c>
      <c r="V10">
        <f>'4. Capacity&amp;Demand'!H1516</f>
        <v>0</v>
      </c>
      <c r="W10">
        <f>'4. Capacity&amp;Demand'!I1516</f>
        <v>0</v>
      </c>
      <c r="X10">
        <f>'4. Capacity&amp;Demand'!J1516</f>
        <v>0</v>
      </c>
      <c r="Y10">
        <f>'4. Capacity&amp;Demand'!K1516</f>
        <v>0</v>
      </c>
      <c r="Z10">
        <f>'4. Capacity&amp;Demand'!L1516</f>
        <v>0</v>
      </c>
      <c r="AA10">
        <f>'4. Capacity&amp;Demand'!M1516</f>
        <v>0</v>
      </c>
      <c r="AB10">
        <f>'4. Capacity&amp;Demand'!N1516</f>
        <v>0</v>
      </c>
      <c r="AC10">
        <f>'4. Capacity&amp;Demand'!O1516</f>
        <v>0</v>
      </c>
      <c r="AD10">
        <f>'4. Capacity&amp;Demand'!P1516</f>
        <v>0</v>
      </c>
      <c r="AE10">
        <f>'4. Capacity&amp;Demand'!Q1516</f>
        <v>0</v>
      </c>
      <c r="AF10">
        <f>'4. Capacity&amp;Demand'!R1516</f>
        <v>0</v>
      </c>
      <c r="AG10">
        <f>'4. Capacity&amp;Demand'!S1516</f>
        <v>0</v>
      </c>
      <c r="AH10" t="s">
        <v>921</v>
      </c>
      <c r="AI10">
        <f>'4. Capacity&amp;Demand'!H1530</f>
        <v>61</v>
      </c>
      <c r="AJ10">
        <f>'4. Capacity&amp;Demand'!I1530</f>
        <v>61</v>
      </c>
      <c r="AK10">
        <f>'4. Capacity&amp;Demand'!J1530</f>
        <v>61</v>
      </c>
      <c r="AL10">
        <f>'4. Capacity&amp;Demand'!K1530</f>
        <v>61</v>
      </c>
      <c r="AM10">
        <f>'4. Capacity&amp;Demand'!L1530</f>
        <v>61</v>
      </c>
      <c r="AN10">
        <f>'4. Capacity&amp;Demand'!M1530</f>
        <v>61</v>
      </c>
      <c r="AO10">
        <f>'4. Capacity&amp;Demand'!N1530</f>
        <v>61</v>
      </c>
      <c r="AP10">
        <f>'4. Capacity&amp;Demand'!O1530</f>
        <v>61</v>
      </c>
      <c r="AQ10">
        <f>'4. Capacity&amp;Demand'!P1530</f>
        <v>61</v>
      </c>
      <c r="AR10">
        <f>'4. Capacity&amp;Demand'!Q1530</f>
        <v>61</v>
      </c>
      <c r="AS10">
        <f>'4. Capacity&amp;Demand'!R1530</f>
        <v>61</v>
      </c>
      <c r="AT10">
        <f>'4. Capacity&amp;Demand'!S1530</f>
        <v>61</v>
      </c>
      <c r="AU10">
        <f>'4. Capacity&amp;Demand'!U1530</f>
        <v>0</v>
      </c>
      <c r="AV10">
        <f>'4. Capacity&amp;Demand'!V1530</f>
        <v>1</v>
      </c>
      <c r="AW10">
        <f>'4. Capacity&amp;Demand'!W1530</f>
        <v>0</v>
      </c>
      <c r="AX10" t="s">
        <v>909</v>
      </c>
      <c r="AY10">
        <f>'4. Capacity&amp;Demand'!H1544</f>
        <v>0</v>
      </c>
      <c r="AZ10">
        <f>'4. Capacity&amp;Demand'!I1544</f>
        <v>0</v>
      </c>
      <c r="BA10">
        <f>'4. Capacity&amp;Demand'!J1544</f>
        <v>0</v>
      </c>
      <c r="BB10">
        <f>'4. Capacity&amp;Demand'!K1544</f>
        <v>0</v>
      </c>
      <c r="BC10">
        <f>'4. Capacity&amp;Demand'!L1544</f>
        <v>0</v>
      </c>
      <c r="BD10">
        <f>'4. Capacity&amp;Demand'!M1544</f>
        <v>0</v>
      </c>
      <c r="BE10">
        <f>'4. Capacity&amp;Demand'!N1544</f>
        <v>0</v>
      </c>
      <c r="BF10">
        <f>'4. Capacity&amp;Demand'!O1544</f>
        <v>0</v>
      </c>
      <c r="BG10">
        <f>'4. Capacity&amp;Demand'!P1544</f>
        <v>0</v>
      </c>
      <c r="BH10">
        <f>'4. Capacity&amp;Demand'!Q1544</f>
        <v>0</v>
      </c>
      <c r="BI10">
        <f>'4. Capacity&amp;Demand'!R1544</f>
        <v>0</v>
      </c>
      <c r="BJ10">
        <f>'4. Capacity&amp;Demand'!S1544</f>
        <v>0</v>
      </c>
      <c r="BK10">
        <f>'4. Capacity&amp;Demand'!U1544</f>
        <v>0</v>
      </c>
      <c r="BL10">
        <f>'4. Capacity&amp;Demand'!V1544</f>
        <v>0</v>
      </c>
      <c r="BM10">
        <f>'4. Capacity&amp;Demand'!W1544</f>
        <v>0</v>
      </c>
      <c r="BN10" t="str">
        <f>'5. Income'!B10</f>
        <v/>
      </c>
      <c r="BO10">
        <f>'5. Income'!C10</f>
        <v>0</v>
      </c>
      <c r="BP10">
        <f>'5. Income'!D10</f>
        <v>0</v>
      </c>
      <c r="BT10" t="str">
        <f>'5. Income'!B40</f>
        <v/>
      </c>
      <c r="BU10" t="str">
        <f>'5. Income'!C40</f>
        <v/>
      </c>
      <c r="BV10" t="str">
        <f>'5. Income'!D40</f>
        <v/>
      </c>
      <c r="BX10" t="str">
        <f>IF('5. Income'!B47="","",'5. Income'!B47)</f>
        <v/>
      </c>
      <c r="BY10" t="str">
        <f>IF('5. Income'!C47="","",'5. Income'!C47)</f>
        <v/>
      </c>
      <c r="BZ10" t="str">
        <f>IF('5. Income'!D47="","",'5. Income'!D47)</f>
        <v/>
      </c>
      <c r="CA10" t="str">
        <f>IF('5. Income'!E47="","",'5. Income'!E47)</f>
        <v/>
      </c>
      <c r="CC10" t="str">
        <f>IF('5. Income'!B67="","",'5. Income'!B67)</f>
        <v/>
      </c>
      <c r="CD10" t="str">
        <f>IF('5. Income'!C67="","",'5. Income'!C67)</f>
        <v/>
      </c>
      <c r="CE10" t="str">
        <f>IF('5. Income'!D67="","",'5. Income'!D67)</f>
        <v/>
      </c>
      <c r="CF10" t="str">
        <f>IF('5. Income'!E67="","",'5. Income'!E67)</f>
        <v/>
      </c>
      <c r="CH10">
        <f>IF('6a. Expenditure'!B59="","",'6a. Expenditure'!B59)</f>
        <v>2</v>
      </c>
      <c r="CI10" t="str">
        <f>IF('6a. Expenditure'!C59="","",'6a. Expenditure'!C59)</f>
        <v>Impact on domiciliary care fees of national living wage</v>
      </c>
      <c r="CJ10" t="str">
        <f>IF('6a. Expenditure'!D59="","",'6a. Expenditure'!D59)</f>
        <v>Meet costs of paying real living wage to staff in homecare providers</v>
      </c>
      <c r="CK10" t="str">
        <f>IF('6a. Expenditure'!E59="","",'6a. Expenditure'!E59)</f>
        <v>Home Care or Domiciliary Care</v>
      </c>
      <c r="CL10" t="str">
        <f>IF('6a. Expenditure'!F59="","",'6a. Expenditure'!F59)</f>
        <v>Domiciliary care packages</v>
      </c>
      <c r="CM10" t="str">
        <f>IF('6a. Expenditure'!G59="","",'6a. Expenditure'!G59)</f>
        <v>Meet costs of paying real living wage to staff in homecare providers</v>
      </c>
      <c r="CN10">
        <f>IF('6a. Expenditure'!H59="","",'6a. Expenditure'!H59)</f>
        <v>0</v>
      </c>
      <c r="CO10" t="str">
        <f>IF('6a. Expenditure'!J59="","",'6a. Expenditure'!J59)</f>
        <v>Hours of care</v>
      </c>
      <c r="CP10" t="str">
        <f>IF('6a. Expenditure'!K59="","",'6a. Expenditure'!K59)</f>
        <v>Social Care</v>
      </c>
      <c r="CQ10" t="str">
        <f>IF('6a. Expenditure'!L59="","",'6a. Expenditure'!L59)</f>
        <v/>
      </c>
      <c r="CR10" t="str">
        <f>IF('6a. Expenditure'!M59="","",'6a. Expenditure'!M59)</f>
        <v>LA</v>
      </c>
      <c r="CS10" t="str">
        <f>IF('6a. Expenditure'!N59="","",'6a. Expenditure'!N59)</f>
        <v/>
      </c>
      <c r="CT10" t="str">
        <f>IF('6a. Expenditure'!O59="","",'6a. Expenditure'!O59)</f>
        <v/>
      </c>
      <c r="CU10" t="str">
        <f>IF('6a. Expenditure'!P59="","",'6a. Expenditure'!P59)</f>
        <v>Private Sector</v>
      </c>
      <c r="CV10" t="str">
        <f>IF('6a. Expenditure'!Q59="","",'6a. Expenditure'!Q59)</f>
        <v>iBCF</v>
      </c>
      <c r="CW10">
        <f>IF('6a. Expenditure'!S59="","",'6a. Expenditure'!S59)</f>
        <v>865017</v>
      </c>
      <c r="CX10">
        <f>IF('6a. Expenditure'!T59="","",'6a. Expenditure'!T59)</f>
        <v>865017</v>
      </c>
      <c r="CY10">
        <f>IF('6a. Expenditure'!U59="","",'6a. Expenditure'!U59)</f>
        <v>0.1</v>
      </c>
    </row>
    <row r="11" spans="2:178" x14ac:dyDescent="0.25">
      <c r="B11" t="str">
        <f t="shared" ref="B11:B74" si="0">$B$9</f>
        <v>E08000022</v>
      </c>
      <c r="C11">
        <v>3</v>
      </c>
      <c r="D11" t="str">
        <f t="shared" ref="D11:D74" si="1">D$9</f>
        <v>North Tyneside</v>
      </c>
      <c r="J11" t="str">
        <f>IF('2. Cover'!C25="","",'2. Cover'!C25)</f>
        <v>Additional ICB(s) contacts if relevant</v>
      </c>
      <c r="K11" t="str">
        <f>IF('2. Cover'!E25="","",'2. Cover'!E25)</f>
        <v>Ms</v>
      </c>
      <c r="L11" t="str">
        <f>IF('2. Cover'!F25="","",'2. Cover'!F25)</f>
        <v>Anya</v>
      </c>
      <c r="M11" t="str">
        <f>IF('2. Cover'!G25="","",'2. Cover'!G25)</f>
        <v>Paradis</v>
      </c>
      <c r="N11" t="str">
        <f>IF('2. Cover'!H25="","",'2. Cover'!H25)</f>
        <v>a.paradis@nhs.net</v>
      </c>
      <c r="U11" t="s">
        <v>910</v>
      </c>
      <c r="V11">
        <f>'4. Capacity&amp;Demand'!H1517</f>
        <v>29</v>
      </c>
      <c r="W11">
        <f>'4. Capacity&amp;Demand'!I1517</f>
        <v>29</v>
      </c>
      <c r="X11">
        <f>'4. Capacity&amp;Demand'!J1517</f>
        <v>29</v>
      </c>
      <c r="Y11">
        <f>'4. Capacity&amp;Demand'!K1517</f>
        <v>29</v>
      </c>
      <c r="Z11">
        <f>'4. Capacity&amp;Demand'!L1517</f>
        <v>29</v>
      </c>
      <c r="AA11">
        <f>'4. Capacity&amp;Demand'!M1517</f>
        <v>29</v>
      </c>
      <c r="AB11">
        <f>'4. Capacity&amp;Demand'!N1517</f>
        <v>29</v>
      </c>
      <c r="AC11">
        <f>'4. Capacity&amp;Demand'!O1517</f>
        <v>29</v>
      </c>
      <c r="AD11">
        <f>'4. Capacity&amp;Demand'!P1517</f>
        <v>29</v>
      </c>
      <c r="AE11">
        <f>'4. Capacity&amp;Demand'!Q1517</f>
        <v>29</v>
      </c>
      <c r="AF11">
        <f>'4. Capacity&amp;Demand'!R1517</f>
        <v>29</v>
      </c>
      <c r="AG11">
        <f>'4. Capacity&amp;Demand'!S1517</f>
        <v>29</v>
      </c>
      <c r="AH11" t="s">
        <v>911</v>
      </c>
      <c r="AI11">
        <f>'4. Capacity&amp;Demand'!H1531</f>
        <v>26</v>
      </c>
      <c r="AJ11">
        <f>'4. Capacity&amp;Demand'!I1531</f>
        <v>26</v>
      </c>
      <c r="AK11">
        <f>'4. Capacity&amp;Demand'!J1531</f>
        <v>26</v>
      </c>
      <c r="AL11">
        <f>'4. Capacity&amp;Demand'!K1531</f>
        <v>26</v>
      </c>
      <c r="AM11">
        <f>'4. Capacity&amp;Demand'!L1531</f>
        <v>26</v>
      </c>
      <c r="AN11">
        <f>'4. Capacity&amp;Demand'!M1531</f>
        <v>26</v>
      </c>
      <c r="AO11">
        <f>'4. Capacity&amp;Demand'!N1531</f>
        <v>26</v>
      </c>
      <c r="AP11">
        <f>'4. Capacity&amp;Demand'!O1531</f>
        <v>26</v>
      </c>
      <c r="AQ11">
        <f>'4. Capacity&amp;Demand'!P1531</f>
        <v>26</v>
      </c>
      <c r="AR11">
        <f>'4. Capacity&amp;Demand'!Q1531</f>
        <v>26</v>
      </c>
      <c r="AS11">
        <f>'4. Capacity&amp;Demand'!R1531</f>
        <v>26</v>
      </c>
      <c r="AT11">
        <f>'4. Capacity&amp;Demand'!S1531</f>
        <v>26</v>
      </c>
      <c r="AU11">
        <f>'4. Capacity&amp;Demand'!U1531</f>
        <v>0</v>
      </c>
      <c r="AV11">
        <f>'4. Capacity&amp;Demand'!V1531</f>
        <v>1</v>
      </c>
      <c r="AW11">
        <f>'4. Capacity&amp;Demand'!W1531</f>
        <v>0</v>
      </c>
      <c r="AX11" t="s">
        <v>926</v>
      </c>
      <c r="AY11">
        <f>'4. Capacity&amp;Demand'!H1545</f>
        <v>20</v>
      </c>
      <c r="AZ11">
        <f>'4. Capacity&amp;Demand'!I1545</f>
        <v>20</v>
      </c>
      <c r="BA11">
        <f>'4. Capacity&amp;Demand'!J1545</f>
        <v>20</v>
      </c>
      <c r="BB11">
        <f>'4. Capacity&amp;Demand'!K1545</f>
        <v>20</v>
      </c>
      <c r="BC11">
        <f>'4. Capacity&amp;Demand'!L1545</f>
        <v>20</v>
      </c>
      <c r="BD11">
        <f>'4. Capacity&amp;Demand'!M1545</f>
        <v>20</v>
      </c>
      <c r="BE11">
        <f>'4. Capacity&amp;Demand'!N1545</f>
        <v>20</v>
      </c>
      <c r="BF11">
        <f>'4. Capacity&amp;Demand'!O1545</f>
        <v>20</v>
      </c>
      <c r="BG11">
        <f>'4. Capacity&amp;Demand'!P1545</f>
        <v>20</v>
      </c>
      <c r="BH11">
        <f>'4. Capacity&amp;Demand'!Q1545</f>
        <v>20</v>
      </c>
      <c r="BI11">
        <f>'4. Capacity&amp;Demand'!R1545</f>
        <v>20</v>
      </c>
      <c r="BJ11">
        <f>'4. Capacity&amp;Demand'!S1545</f>
        <v>20</v>
      </c>
      <c r="BK11">
        <f>'4. Capacity&amp;Demand'!U1545</f>
        <v>0</v>
      </c>
      <c r="BL11">
        <f>'4. Capacity&amp;Demand'!V1545</f>
        <v>1</v>
      </c>
      <c r="BM11">
        <f>'4. Capacity&amp;Demand'!W1545</f>
        <v>0</v>
      </c>
      <c r="BN11" t="str">
        <f>'5. Income'!B11</f>
        <v>DFG breakdown for two-tier areas only (where applicable)</v>
      </c>
      <c r="BX11" t="str">
        <f>IF('5. Income'!B48="","",'5. Income'!B48)</f>
        <v/>
      </c>
      <c r="BY11" t="str">
        <f>IF('5. Income'!C48="","",'5. Income'!C48)</f>
        <v/>
      </c>
      <c r="BZ11" t="str">
        <f>IF('5. Income'!D48="","",'5. Income'!D48)</f>
        <v/>
      </c>
      <c r="CA11" t="str">
        <f>IF('5. Income'!E48="","",'5. Income'!E48)</f>
        <v/>
      </c>
      <c r="CC11" t="str">
        <f>IF('5. Income'!B68="","",'5. Income'!B68)</f>
        <v/>
      </c>
      <c r="CD11" t="str">
        <f>IF('5. Income'!C68="","",'5. Income'!C68)</f>
        <v/>
      </c>
      <c r="CE11" t="str">
        <f>IF('5. Income'!D68="","",'5. Income'!D68)</f>
        <v/>
      </c>
      <c r="CF11" t="str">
        <f>IF('5. Income'!E68="","",'5. Income'!E68)</f>
        <v/>
      </c>
      <c r="CH11">
        <f>IF('6a. Expenditure'!B60="","",'6a. Expenditure'!B60)</f>
        <v>3</v>
      </c>
      <c r="CI11" t="str">
        <f>IF('6a. Expenditure'!C60="","",'6a. Expenditure'!C60)</f>
        <v>Impact on other fees (ISL, day care, direct payments etc) of national living wage</v>
      </c>
      <c r="CJ11" t="str">
        <f>IF('6a. Expenditure'!D60="","",'6a. Expenditure'!D60)</f>
        <v>meet costs of paying national living wage to staff in care providers</v>
      </c>
      <c r="CK11" t="str">
        <f>IF('6a. Expenditure'!E60="","",'6a. Expenditure'!E60)</f>
        <v>Community Based Schemes</v>
      </c>
      <c r="CL11" t="str">
        <f>IF('6a. Expenditure'!F60="","",'6a. Expenditure'!F60)</f>
        <v>Other</v>
      </c>
      <c r="CM11" t="str">
        <f>IF('6a. Expenditure'!G60="","",'6a. Expenditure'!G60)</f>
        <v>meet costs of paying national living wage to staff in care providers</v>
      </c>
      <c r="CN11" t="str">
        <f>IF('6a. Expenditure'!H60="","",'6a. Expenditure'!H60)</f>
        <v/>
      </c>
      <c r="CO11" t="str">
        <f>IF('6a. Expenditure'!J60="","",'6a. Expenditure'!J60)</f>
        <v/>
      </c>
      <c r="CP11" t="str">
        <f>IF('6a. Expenditure'!K60="","",'6a. Expenditure'!K60)</f>
        <v>Social Care</v>
      </c>
      <c r="CQ11" t="str">
        <f>IF('6a. Expenditure'!L60="","",'6a. Expenditure'!L60)</f>
        <v/>
      </c>
      <c r="CR11" t="str">
        <f>IF('6a. Expenditure'!M60="","",'6a. Expenditure'!M60)</f>
        <v>LA</v>
      </c>
      <c r="CS11" t="str">
        <f>IF('6a. Expenditure'!N60="","",'6a. Expenditure'!N60)</f>
        <v/>
      </c>
      <c r="CT11" t="str">
        <f>IF('6a. Expenditure'!O60="","",'6a. Expenditure'!O60)</f>
        <v/>
      </c>
      <c r="CU11" t="str">
        <f>IF('6a. Expenditure'!P60="","",'6a. Expenditure'!P60)</f>
        <v>Private Sector</v>
      </c>
      <c r="CV11" t="str">
        <f>IF('6a. Expenditure'!Q60="","",'6a. Expenditure'!Q60)</f>
        <v>iBCF</v>
      </c>
      <c r="CW11">
        <f>IF('6a. Expenditure'!S60="","",'6a. Expenditure'!S60)</f>
        <v>4037099</v>
      </c>
      <c r="CX11">
        <f>IF('6a. Expenditure'!T60="","",'6a. Expenditure'!T60)</f>
        <v>4037099</v>
      </c>
      <c r="CY11">
        <f>IF('6a. Expenditure'!U60="","",'6a. Expenditure'!U60)</f>
        <v>0.11</v>
      </c>
    </row>
    <row r="12" spans="2:178" x14ac:dyDescent="0.25">
      <c r="B12" t="str">
        <f t="shared" si="0"/>
        <v>E08000022</v>
      </c>
      <c r="C12">
        <v>4</v>
      </c>
      <c r="D12" t="str">
        <f t="shared" si="1"/>
        <v>North Tyneside</v>
      </c>
      <c r="J12" t="str">
        <f>IF('2. Cover'!C26="","",'2. Cover'!C26)</f>
        <v>Local Authority Chief Executive</v>
      </c>
      <c r="K12" t="str">
        <f>IF('2. Cover'!E26="","",'2. Cover'!E26)</f>
        <v xml:space="preserve">Mr </v>
      </c>
      <c r="L12" t="str">
        <f>IF('2. Cover'!F26="","",'2. Cover'!F26)</f>
        <v>Paul</v>
      </c>
      <c r="M12" t="str">
        <f>IF('2. Cover'!G26="","",'2. Cover'!G26)</f>
        <v>Hanson</v>
      </c>
      <c r="N12" t="str">
        <f>IF('2. Cover'!H26="","",'2. Cover'!H26)</f>
        <v>paul.hanson@northtyneside.gov.uk</v>
      </c>
      <c r="U12" t="s">
        <v>911</v>
      </c>
      <c r="V12">
        <f>'4. Capacity&amp;Demand'!H1518</f>
        <v>14</v>
      </c>
      <c r="W12">
        <f>'4. Capacity&amp;Demand'!I1518</f>
        <v>14</v>
      </c>
      <c r="X12">
        <f>'4. Capacity&amp;Demand'!J1518</f>
        <v>14</v>
      </c>
      <c r="Y12">
        <f>'4. Capacity&amp;Demand'!K1518</f>
        <v>14</v>
      </c>
      <c r="Z12">
        <f>'4. Capacity&amp;Demand'!L1518</f>
        <v>14</v>
      </c>
      <c r="AA12">
        <f>'4. Capacity&amp;Demand'!M1518</f>
        <v>14</v>
      </c>
      <c r="AB12">
        <f>'4. Capacity&amp;Demand'!N1518</f>
        <v>14</v>
      </c>
      <c r="AC12">
        <f>'4. Capacity&amp;Demand'!O1518</f>
        <v>14</v>
      </c>
      <c r="AD12">
        <f>'4. Capacity&amp;Demand'!P1518</f>
        <v>14</v>
      </c>
      <c r="AE12">
        <f>'4. Capacity&amp;Demand'!Q1518</f>
        <v>14</v>
      </c>
      <c r="AF12">
        <f>'4. Capacity&amp;Demand'!R1518</f>
        <v>14</v>
      </c>
      <c r="AG12">
        <f>'4. Capacity&amp;Demand'!S1518</f>
        <v>14</v>
      </c>
      <c r="AH12" t="s">
        <v>922</v>
      </c>
      <c r="AI12">
        <f>'4. Capacity&amp;Demand'!H1532</f>
        <v>12</v>
      </c>
      <c r="AJ12">
        <f>'4. Capacity&amp;Demand'!I1532</f>
        <v>12</v>
      </c>
      <c r="AK12">
        <f>'4. Capacity&amp;Demand'!J1532</f>
        <v>12</v>
      </c>
      <c r="AL12">
        <f>'4. Capacity&amp;Demand'!K1532</f>
        <v>12</v>
      </c>
      <c r="AM12">
        <f>'4. Capacity&amp;Demand'!L1532</f>
        <v>12</v>
      </c>
      <c r="AN12">
        <f>'4. Capacity&amp;Demand'!M1532</f>
        <v>12</v>
      </c>
      <c r="AO12">
        <f>'4. Capacity&amp;Demand'!N1532</f>
        <v>36</v>
      </c>
      <c r="AP12">
        <f>'4. Capacity&amp;Demand'!O1532</f>
        <v>36</v>
      </c>
      <c r="AQ12">
        <f>'4. Capacity&amp;Demand'!P1532</f>
        <v>36</v>
      </c>
      <c r="AR12">
        <f>'4. Capacity&amp;Demand'!Q1532</f>
        <v>36</v>
      </c>
      <c r="AS12">
        <f>'4. Capacity&amp;Demand'!R1532</f>
        <v>36</v>
      </c>
      <c r="AT12">
        <f>'4. Capacity&amp;Demand'!S1532</f>
        <v>36</v>
      </c>
      <c r="AU12">
        <f>'4. Capacity&amp;Demand'!U1532</f>
        <v>0</v>
      </c>
      <c r="AV12">
        <f>'4. Capacity&amp;Demand'!V1532</f>
        <v>1</v>
      </c>
      <c r="AW12">
        <f>'4. Capacity&amp;Demand'!W1532</f>
        <v>0</v>
      </c>
      <c r="AX12" t="s">
        <v>927</v>
      </c>
      <c r="AY12">
        <f>'4. Capacity&amp;Demand'!H1546</f>
        <v>9</v>
      </c>
      <c r="AZ12">
        <f>'4. Capacity&amp;Demand'!I1546</f>
        <v>9</v>
      </c>
      <c r="BA12">
        <f>'4. Capacity&amp;Demand'!J1546</f>
        <v>9</v>
      </c>
      <c r="BB12">
        <f>'4. Capacity&amp;Demand'!K1546</f>
        <v>9</v>
      </c>
      <c r="BC12">
        <f>'4. Capacity&amp;Demand'!L1546</f>
        <v>9</v>
      </c>
      <c r="BD12">
        <f>'4. Capacity&amp;Demand'!M1546</f>
        <v>9</v>
      </c>
      <c r="BE12">
        <f>'4. Capacity&amp;Demand'!N1546</f>
        <v>9</v>
      </c>
      <c r="BF12">
        <f>'4. Capacity&amp;Demand'!O1546</f>
        <v>9</v>
      </c>
      <c r="BG12">
        <f>'4. Capacity&amp;Demand'!P1546</f>
        <v>9</v>
      </c>
      <c r="BH12">
        <f>'4. Capacity&amp;Demand'!Q1546</f>
        <v>9</v>
      </c>
      <c r="BI12">
        <f>'4. Capacity&amp;Demand'!R1546</f>
        <v>9</v>
      </c>
      <c r="BJ12">
        <f>'4. Capacity&amp;Demand'!S1546</f>
        <v>9</v>
      </c>
      <c r="BK12">
        <f>'4. Capacity&amp;Demand'!U1546</f>
        <v>0</v>
      </c>
      <c r="BL12">
        <f>'4. Capacity&amp;Demand'!V1546</f>
        <v>1</v>
      </c>
      <c r="BM12">
        <f>'4. Capacity&amp;Demand'!W1546</f>
        <v>0</v>
      </c>
      <c r="BN12" t="str">
        <f>'5. Income'!B12</f>
        <v/>
      </c>
      <c r="BO12">
        <f>'5. Income'!C12</f>
        <v>0</v>
      </c>
      <c r="BP12">
        <f>'5. Income'!D12</f>
        <v>0</v>
      </c>
      <c r="CC12" t="str">
        <f>IF('5. Income'!B69="","",'5. Income'!B69)</f>
        <v/>
      </c>
      <c r="CD12" t="str">
        <f>IF('5. Income'!C69="","",'5. Income'!C69)</f>
        <v/>
      </c>
      <c r="CE12" t="str">
        <f>IF('5. Income'!D69="","",'5. Income'!D69)</f>
        <v/>
      </c>
      <c r="CF12" t="str">
        <f>IF('5. Income'!E69="","",'5. Income'!E69)</f>
        <v/>
      </c>
      <c r="CH12">
        <f>IF('6a. Expenditure'!B61="","",'6a. Expenditure'!B61)</f>
        <v>4</v>
      </c>
      <c r="CI12" t="str">
        <f>IF('6a. Expenditure'!C61="","",'6a. Expenditure'!C61)</f>
        <v>Effect of democratic growth and change in acuity of need</v>
      </c>
      <c r="CJ12" t="str">
        <f>IF('6a. Expenditure'!D61="","",'6a. Expenditure'!D61)</f>
        <v>increased volume and complexity in care provision</v>
      </c>
      <c r="CK12" t="str">
        <f>IF('6a. Expenditure'!E61="","",'6a. Expenditure'!E61)</f>
        <v>Community Based Schemes</v>
      </c>
      <c r="CL12" t="str">
        <f>IF('6a. Expenditure'!F61="","",'6a. Expenditure'!F61)</f>
        <v>Other</v>
      </c>
      <c r="CM12" t="str">
        <f>IF('6a. Expenditure'!G61="","",'6a. Expenditure'!G61)</f>
        <v>increased volume and complexity in care provision</v>
      </c>
      <c r="CN12" t="str">
        <f>IF('6a. Expenditure'!H61="","",'6a. Expenditure'!H61)</f>
        <v/>
      </c>
      <c r="CO12" t="str">
        <f>IF('6a. Expenditure'!J61="","",'6a. Expenditure'!J61)</f>
        <v/>
      </c>
      <c r="CP12" t="str">
        <f>IF('6a. Expenditure'!K61="","",'6a. Expenditure'!K61)</f>
        <v>Social Care</v>
      </c>
      <c r="CQ12" t="str">
        <f>IF('6a. Expenditure'!L61="","",'6a. Expenditure'!L61)</f>
        <v/>
      </c>
      <c r="CR12" t="str">
        <f>IF('6a. Expenditure'!M61="","",'6a. Expenditure'!M61)</f>
        <v>LA</v>
      </c>
      <c r="CS12" t="str">
        <f>IF('6a. Expenditure'!N61="","",'6a. Expenditure'!N61)</f>
        <v/>
      </c>
      <c r="CT12" t="str">
        <f>IF('6a. Expenditure'!O61="","",'6a. Expenditure'!O61)</f>
        <v/>
      </c>
      <c r="CU12" t="str">
        <f>IF('6a. Expenditure'!P61="","",'6a. Expenditure'!P61)</f>
        <v>Private Sector</v>
      </c>
      <c r="CV12" t="str">
        <f>IF('6a. Expenditure'!Q61="","",'6a. Expenditure'!Q61)</f>
        <v>iBCF</v>
      </c>
      <c r="CW12">
        <f>IF('6a. Expenditure'!S61="","",'6a. Expenditure'!S61)</f>
        <v>1958003</v>
      </c>
      <c r="CX12">
        <f>IF('6a. Expenditure'!T61="","",'6a. Expenditure'!T61)</f>
        <v>1958003</v>
      </c>
      <c r="CY12">
        <f>IF('6a. Expenditure'!U61="","",'6a. Expenditure'!U61)</f>
        <v>0.06</v>
      </c>
    </row>
    <row r="13" spans="2:178" x14ac:dyDescent="0.25">
      <c r="B13" t="str">
        <f t="shared" si="0"/>
        <v>E08000022</v>
      </c>
      <c r="C13">
        <v>5</v>
      </c>
      <c r="D13" t="str">
        <f t="shared" si="1"/>
        <v>North Tyneside</v>
      </c>
      <c r="J13" t="str">
        <f>IF('2. Cover'!C27="","",'2. Cover'!C27)</f>
        <v>Local Authority Director of Adult Social Services (or equivalent)</v>
      </c>
      <c r="K13" t="str">
        <f>IF('2. Cover'!E27="","",'2. Cover'!E27)</f>
        <v>Mrs</v>
      </c>
      <c r="L13" t="str">
        <f>IF('2. Cover'!F27="","",'2. Cover'!F27)</f>
        <v>Eleanor</v>
      </c>
      <c r="M13" t="str">
        <f>IF('2. Cover'!G27="","",'2. Cover'!G27)</f>
        <v>Binks</v>
      </c>
      <c r="N13" t="str">
        <f>IF('2. Cover'!H27="","",'2. Cover'!H27)</f>
        <v>eleanor.binks@northtyneside.gov.uk</v>
      </c>
      <c r="U13" t="s">
        <v>914</v>
      </c>
      <c r="V13">
        <f>'4. Capacity&amp;Demand'!H1519</f>
        <v>7</v>
      </c>
      <c r="W13">
        <f>'4. Capacity&amp;Demand'!I1519</f>
        <v>7</v>
      </c>
      <c r="X13">
        <f>'4. Capacity&amp;Demand'!J1519</f>
        <v>7</v>
      </c>
      <c r="Y13">
        <f>'4. Capacity&amp;Demand'!K1519</f>
        <v>7</v>
      </c>
      <c r="Z13">
        <f>'4. Capacity&amp;Demand'!L1519</f>
        <v>7</v>
      </c>
      <c r="AA13">
        <f>'4. Capacity&amp;Demand'!M1519</f>
        <v>7</v>
      </c>
      <c r="AB13">
        <f>'4. Capacity&amp;Demand'!N1519</f>
        <v>7</v>
      </c>
      <c r="AC13">
        <f>'4. Capacity&amp;Demand'!O1519</f>
        <v>7</v>
      </c>
      <c r="AD13">
        <f>'4. Capacity&amp;Demand'!P1519</f>
        <v>7</v>
      </c>
      <c r="AE13">
        <f>'4. Capacity&amp;Demand'!Q1519</f>
        <v>7</v>
      </c>
      <c r="AF13">
        <f>'4. Capacity&amp;Demand'!R1519</f>
        <v>7</v>
      </c>
      <c r="AG13">
        <f>'4. Capacity&amp;Demand'!S1519</f>
        <v>7</v>
      </c>
      <c r="AH13" t="s">
        <v>912</v>
      </c>
      <c r="AI13">
        <f>'4. Capacity&amp;Demand'!H1533</f>
        <v>26</v>
      </c>
      <c r="AJ13">
        <f>'4. Capacity&amp;Demand'!I1533</f>
        <v>26</v>
      </c>
      <c r="AK13">
        <f>'4. Capacity&amp;Demand'!J1533</f>
        <v>26</v>
      </c>
      <c r="AL13">
        <f>'4. Capacity&amp;Demand'!K1533</f>
        <v>26</v>
      </c>
      <c r="AM13">
        <f>'4. Capacity&amp;Demand'!L1533</f>
        <v>26</v>
      </c>
      <c r="AN13">
        <f>'4. Capacity&amp;Demand'!M1533</f>
        <v>26</v>
      </c>
      <c r="AO13">
        <f>'4. Capacity&amp;Demand'!N1533</f>
        <v>26</v>
      </c>
      <c r="AP13">
        <f>'4. Capacity&amp;Demand'!O1533</f>
        <v>26</v>
      </c>
      <c r="AQ13">
        <f>'4. Capacity&amp;Demand'!P1533</f>
        <v>26</v>
      </c>
      <c r="AR13">
        <f>'4. Capacity&amp;Demand'!Q1533</f>
        <v>26</v>
      </c>
      <c r="AS13">
        <f>'4. Capacity&amp;Demand'!R1533</f>
        <v>26</v>
      </c>
      <c r="AT13">
        <f>'4. Capacity&amp;Demand'!S1533</f>
        <v>26</v>
      </c>
      <c r="AU13">
        <f>'4. Capacity&amp;Demand'!U1533</f>
        <v>0</v>
      </c>
      <c r="AV13">
        <f>'4. Capacity&amp;Demand'!V1533</f>
        <v>1</v>
      </c>
      <c r="AW13">
        <f>'4. Capacity&amp;Demand'!W1533</f>
        <v>0</v>
      </c>
      <c r="AX13" t="s">
        <v>914</v>
      </c>
      <c r="AY13">
        <f>'4. Capacity&amp;Demand'!H1547</f>
        <v>0</v>
      </c>
      <c r="AZ13">
        <f>'4. Capacity&amp;Demand'!I1547</f>
        <v>0</v>
      </c>
      <c r="BA13">
        <f>'4. Capacity&amp;Demand'!J1547</f>
        <v>0</v>
      </c>
      <c r="BB13">
        <f>'4. Capacity&amp;Demand'!K1547</f>
        <v>0</v>
      </c>
      <c r="BC13">
        <f>'4. Capacity&amp;Demand'!L1547</f>
        <v>0</v>
      </c>
      <c r="BD13">
        <f>'4. Capacity&amp;Demand'!M1547</f>
        <v>0</v>
      </c>
      <c r="BE13">
        <f>'4. Capacity&amp;Demand'!N1547</f>
        <v>0</v>
      </c>
      <c r="BF13">
        <f>'4. Capacity&amp;Demand'!O1547</f>
        <v>0</v>
      </c>
      <c r="BG13">
        <f>'4. Capacity&amp;Demand'!P1547</f>
        <v>0</v>
      </c>
      <c r="BH13">
        <f>'4. Capacity&amp;Demand'!Q1547</f>
        <v>0</v>
      </c>
      <c r="BI13">
        <f>'4. Capacity&amp;Demand'!R1547</f>
        <v>0</v>
      </c>
      <c r="BJ13">
        <f>'4. Capacity&amp;Demand'!S1547</f>
        <v>0</v>
      </c>
      <c r="BK13">
        <f>'4. Capacity&amp;Demand'!U1547</f>
        <v>0</v>
      </c>
      <c r="BL13">
        <f>'4. Capacity&amp;Demand'!V1547</f>
        <v>0</v>
      </c>
      <c r="BM13">
        <f>'4. Capacity&amp;Demand'!W1547</f>
        <v>0</v>
      </c>
      <c r="BN13" t="str">
        <f>'5. Income'!B13</f>
        <v/>
      </c>
      <c r="BO13">
        <f>'5. Income'!C13</f>
        <v>0</v>
      </c>
      <c r="BP13">
        <f>'5. Income'!D13</f>
        <v>0</v>
      </c>
      <c r="CC13" t="str">
        <f>IF('5. Income'!B70="","",'5. Income'!B70)</f>
        <v/>
      </c>
      <c r="CD13" t="str">
        <f>IF('5. Income'!C70="","",'5. Income'!C70)</f>
        <v/>
      </c>
      <c r="CE13" t="str">
        <f>IF('5. Income'!D70="","",'5. Income'!D70)</f>
        <v/>
      </c>
      <c r="CF13" t="str">
        <f>IF('5. Income'!E70="","",'5. Income'!E70)</f>
        <v/>
      </c>
      <c r="CH13">
        <f>IF('6a. Expenditure'!B62="","",'6a. Expenditure'!B62)</f>
        <v>5</v>
      </c>
      <c r="CI13" t="str">
        <f>IF('6a. Expenditure'!C62="","",'6a. Expenditure'!C62)</f>
        <v>Community based support</v>
      </c>
      <c r="CJ13" t="str">
        <f>IF('6a. Expenditure'!D62="","",'6a. Expenditure'!D62)</f>
        <v>includes Carepoint, reablement,immediate response and overnight homecare, adaptations and loan equipment, telecare and seven day social work</v>
      </c>
      <c r="CK13" t="str">
        <f>IF('6a. Expenditure'!E62="","",'6a. Expenditure'!E62)</f>
        <v>Community Based Schemes</v>
      </c>
      <c r="CL13" t="str">
        <f>IF('6a. Expenditure'!F62="","",'6a. Expenditure'!F62)</f>
        <v>Multidisciplinary teams that are supporting independence, such as anticipatory care</v>
      </c>
      <c r="CM13" t="str">
        <f>IF('6a. Expenditure'!G62="","",'6a. Expenditure'!G62)</f>
        <v/>
      </c>
      <c r="CN13" t="str">
        <f>IF('6a. Expenditure'!H62="","",'6a. Expenditure'!H62)</f>
        <v/>
      </c>
      <c r="CO13" t="str">
        <f>IF('6a. Expenditure'!J62="","",'6a. Expenditure'!J62)</f>
        <v/>
      </c>
      <c r="CP13" t="str">
        <f>IF('6a. Expenditure'!K62="","",'6a. Expenditure'!K62)</f>
        <v>Social Care</v>
      </c>
      <c r="CQ13" t="str">
        <f>IF('6a. Expenditure'!L62="","",'6a. Expenditure'!L62)</f>
        <v/>
      </c>
      <c r="CR13" t="str">
        <f>IF('6a. Expenditure'!M62="","",'6a. Expenditure'!M62)</f>
        <v>LA</v>
      </c>
      <c r="CS13" t="str">
        <f>IF('6a. Expenditure'!N62="","",'6a. Expenditure'!N62)</f>
        <v/>
      </c>
      <c r="CT13" t="str">
        <f>IF('6a. Expenditure'!O62="","",'6a. Expenditure'!O62)</f>
        <v/>
      </c>
      <c r="CU13" t="str">
        <f>IF('6a. Expenditure'!P62="","",'6a. Expenditure'!P62)</f>
        <v>Local Authority</v>
      </c>
      <c r="CV13" t="str">
        <f>IF('6a. Expenditure'!Q62="","",'6a. Expenditure'!Q62)</f>
        <v>Minimum NHS Contribution</v>
      </c>
      <c r="CW13">
        <f>IF('6a. Expenditure'!S62="","",'6a. Expenditure'!S62)</f>
        <v>9626722</v>
      </c>
      <c r="CX13">
        <f>IF('6a. Expenditure'!T62="","",'6a. Expenditure'!T62)</f>
        <v>10171593</v>
      </c>
      <c r="CY13">
        <f>IF('6a. Expenditure'!U62="","",'6a. Expenditure'!U62)</f>
        <v>1</v>
      </c>
    </row>
    <row r="14" spans="2:178" x14ac:dyDescent="0.25">
      <c r="B14" t="str">
        <f t="shared" si="0"/>
        <v>E08000022</v>
      </c>
      <c r="C14">
        <v>6</v>
      </c>
      <c r="D14" t="str">
        <f t="shared" si="1"/>
        <v>North Tyneside</v>
      </c>
      <c r="J14" t="str">
        <f>IF('2. Cover'!C28="","",'2. Cover'!C28)</f>
        <v>Better Care Fund Lead Official</v>
      </c>
      <c r="K14" t="str">
        <f>IF('2. Cover'!E28="","",'2. Cover'!E28)</f>
        <v>Ms</v>
      </c>
      <c r="L14" t="str">
        <f>IF('2. Cover'!F28="","",'2. Cover'!F28)</f>
        <v>Sue</v>
      </c>
      <c r="M14" t="str">
        <f>IF('2. Cover'!G28="","",'2. Cover'!G28)</f>
        <v>Graham</v>
      </c>
      <c r="N14" t="str">
        <f>IF('2. Cover'!H28="","",'2. Cover'!H28)</f>
        <v>sue.graham@northtyneside.gov.uk</v>
      </c>
      <c r="U14" t="s">
        <v>912</v>
      </c>
      <c r="V14">
        <f>'4. Capacity&amp;Demand'!H1520</f>
        <v>6</v>
      </c>
      <c r="W14">
        <f>'4. Capacity&amp;Demand'!I1520</f>
        <v>6</v>
      </c>
      <c r="X14">
        <f>'4. Capacity&amp;Demand'!J1520</f>
        <v>6</v>
      </c>
      <c r="Y14">
        <f>'4. Capacity&amp;Demand'!K1520</f>
        <v>6</v>
      </c>
      <c r="Z14">
        <f>'4. Capacity&amp;Demand'!L1520</f>
        <v>6</v>
      </c>
      <c r="AA14">
        <f>'4. Capacity&amp;Demand'!M1520</f>
        <v>6</v>
      </c>
      <c r="AB14">
        <f>'4. Capacity&amp;Demand'!N1520</f>
        <v>6</v>
      </c>
      <c r="AC14">
        <f>'4. Capacity&amp;Demand'!O1520</f>
        <v>6</v>
      </c>
      <c r="AD14">
        <f>'4. Capacity&amp;Demand'!P1520</f>
        <v>6</v>
      </c>
      <c r="AE14">
        <f>'4. Capacity&amp;Demand'!Q1520</f>
        <v>6</v>
      </c>
      <c r="AF14">
        <f>'4. Capacity&amp;Demand'!R1520</f>
        <v>6</v>
      </c>
      <c r="AG14">
        <f>'4. Capacity&amp;Demand'!S1520</f>
        <v>6</v>
      </c>
      <c r="AH14" t="s">
        <v>913</v>
      </c>
      <c r="AI14">
        <f>'4. Capacity&amp;Demand'!H1534</f>
        <v>52</v>
      </c>
      <c r="AJ14">
        <f>'4. Capacity&amp;Demand'!I1534</f>
        <v>52</v>
      </c>
      <c r="AK14">
        <f>'4. Capacity&amp;Demand'!J1534</f>
        <v>52</v>
      </c>
      <c r="AL14">
        <f>'4. Capacity&amp;Demand'!K1534</f>
        <v>52</v>
      </c>
      <c r="AM14">
        <f>'4. Capacity&amp;Demand'!L1534</f>
        <v>52</v>
      </c>
      <c r="AN14">
        <f>'4. Capacity&amp;Demand'!M1534</f>
        <v>52</v>
      </c>
      <c r="AO14">
        <f>'4. Capacity&amp;Demand'!N1534</f>
        <v>52</v>
      </c>
      <c r="AP14">
        <f>'4. Capacity&amp;Demand'!O1534</f>
        <v>52</v>
      </c>
      <c r="AQ14">
        <f>'4. Capacity&amp;Demand'!P1534</f>
        <v>52</v>
      </c>
      <c r="AR14">
        <f>'4. Capacity&amp;Demand'!Q1534</f>
        <v>52</v>
      </c>
      <c r="AS14">
        <f>'4. Capacity&amp;Demand'!R1534</f>
        <v>52</v>
      </c>
      <c r="AT14">
        <f>'4. Capacity&amp;Demand'!S1534</f>
        <v>52</v>
      </c>
      <c r="AU14">
        <f>'4. Capacity&amp;Demand'!U1534</f>
        <v>1</v>
      </c>
      <c r="AV14">
        <f>'4. Capacity&amp;Demand'!V1534</f>
        <v>0</v>
      </c>
      <c r="AW14">
        <f>'4. Capacity&amp;Demand'!W1534</f>
        <v>0</v>
      </c>
      <c r="AX14" t="s">
        <v>912</v>
      </c>
      <c r="AY14">
        <f>'4. Capacity&amp;Demand'!H1548</f>
        <v>0</v>
      </c>
      <c r="AZ14">
        <f>'4. Capacity&amp;Demand'!I1548</f>
        <v>0</v>
      </c>
      <c r="BA14">
        <f>'4. Capacity&amp;Demand'!J1548</f>
        <v>0</v>
      </c>
      <c r="BB14">
        <f>'4. Capacity&amp;Demand'!K1548</f>
        <v>0</v>
      </c>
      <c r="BC14">
        <f>'4. Capacity&amp;Demand'!L1548</f>
        <v>0</v>
      </c>
      <c r="BD14">
        <f>'4. Capacity&amp;Demand'!M1548</f>
        <v>0</v>
      </c>
      <c r="BE14">
        <f>'4. Capacity&amp;Demand'!N1548</f>
        <v>0</v>
      </c>
      <c r="BF14">
        <f>'4. Capacity&amp;Demand'!O1548</f>
        <v>0</v>
      </c>
      <c r="BG14">
        <f>'4. Capacity&amp;Demand'!P1548</f>
        <v>0</v>
      </c>
      <c r="BH14">
        <f>'4. Capacity&amp;Demand'!Q1548</f>
        <v>0</v>
      </c>
      <c r="BI14">
        <f>'4. Capacity&amp;Demand'!R1548</f>
        <v>0</v>
      </c>
      <c r="BJ14">
        <f>'4. Capacity&amp;Demand'!S1548</f>
        <v>0</v>
      </c>
      <c r="BK14">
        <f>'4. Capacity&amp;Demand'!U1548</f>
        <v>0</v>
      </c>
      <c r="BL14">
        <f>'4. Capacity&amp;Demand'!V1548</f>
        <v>0</v>
      </c>
      <c r="BM14">
        <f>'4. Capacity&amp;Demand'!W1548</f>
        <v>0</v>
      </c>
      <c r="BN14" t="str">
        <f>'5. Income'!B14</f>
        <v/>
      </c>
      <c r="BO14">
        <f>'5. Income'!C14</f>
        <v>0</v>
      </c>
      <c r="BP14">
        <f>'5. Income'!D14</f>
        <v>0</v>
      </c>
      <c r="CC14" t="str">
        <f>IF('5. Income'!B71="","",'5. Income'!B71)</f>
        <v/>
      </c>
      <c r="CD14" t="str">
        <f>IF('5. Income'!C71="","",'5. Income'!C71)</f>
        <v/>
      </c>
      <c r="CE14" t="str">
        <f>IF('5. Income'!D71="","",'5. Income'!D71)</f>
        <v/>
      </c>
      <c r="CF14" t="str">
        <f>IF('5. Income'!E71="","",'5. Income'!E71)</f>
        <v/>
      </c>
      <c r="CH14">
        <f>IF('6a. Expenditure'!B63="","",'6a. Expenditure'!B63)</f>
        <v>6</v>
      </c>
      <c r="CI14" t="str">
        <f>IF('6a. Expenditure'!C63="","",'6a. Expenditure'!C63)</f>
        <v>Intermediate Care - commmunity based</v>
      </c>
      <c r="CJ14" t="str">
        <f>IF('6a. Expenditure'!D63="","",'6a. Expenditure'!D63)</f>
        <v>Community Rehabilitation Team</v>
      </c>
      <c r="CK14" t="str">
        <f>IF('6a. Expenditure'!E63="","",'6a. Expenditure'!E63)</f>
        <v>Home-based intermediate care services</v>
      </c>
      <c r="CL14" t="str">
        <f>IF('6a. Expenditure'!F63="","",'6a. Expenditure'!F63)</f>
        <v>Rehabilitation at home (to support discharge)</v>
      </c>
      <c r="CM14" t="str">
        <f>IF('6a. Expenditure'!G63="","",'6a. Expenditure'!G63)</f>
        <v/>
      </c>
      <c r="CN14">
        <f>IF('6a. Expenditure'!H63="","",'6a. Expenditure'!H63)</f>
        <v>400</v>
      </c>
      <c r="CO14" t="str">
        <f>IF('6a. Expenditure'!J63="","",'6a. Expenditure'!J63)</f>
        <v>Packages</v>
      </c>
      <c r="CP14" t="str">
        <f>IF('6a. Expenditure'!K63="","",'6a. Expenditure'!K63)</f>
        <v>Social Care</v>
      </c>
      <c r="CQ14" t="str">
        <f>IF('6a. Expenditure'!L63="","",'6a. Expenditure'!L63)</f>
        <v/>
      </c>
      <c r="CR14" t="str">
        <f>IF('6a. Expenditure'!M63="","",'6a. Expenditure'!M63)</f>
        <v>LA</v>
      </c>
      <c r="CS14" t="str">
        <f>IF('6a. Expenditure'!N63="","",'6a. Expenditure'!N63)</f>
        <v/>
      </c>
      <c r="CT14" t="str">
        <f>IF('6a. Expenditure'!O63="","",'6a. Expenditure'!O63)</f>
        <v/>
      </c>
      <c r="CU14" t="str">
        <f>IF('6a. Expenditure'!P63="","",'6a. Expenditure'!P63)</f>
        <v>Local Authority</v>
      </c>
      <c r="CV14" t="str">
        <f>IF('6a. Expenditure'!Q63="","",'6a. Expenditure'!Q63)</f>
        <v>Minimum NHS Contribution</v>
      </c>
      <c r="CW14">
        <f>IF('6a. Expenditure'!S63="","",'6a. Expenditure'!S63)</f>
        <v>963456</v>
      </c>
      <c r="CX14">
        <f>IF('6a. Expenditure'!T63="","",'6a. Expenditure'!T63)</f>
        <v>1017988</v>
      </c>
      <c r="CY14">
        <f>IF('6a. Expenditure'!U63="","",'6a. Expenditure'!U63)</f>
        <v>1</v>
      </c>
    </row>
    <row r="15" spans="2:178" x14ac:dyDescent="0.25">
      <c r="B15" t="str">
        <f t="shared" si="0"/>
        <v>E08000022</v>
      </c>
      <c r="C15">
        <v>7</v>
      </c>
      <c r="D15" t="str">
        <f t="shared" si="1"/>
        <v>North Tyneside</v>
      </c>
      <c r="J15" t="str">
        <f>IF('2. Cover'!C29="","",'2. Cover'!C29)</f>
        <v>LA Section 151 Officer</v>
      </c>
      <c r="K15" t="str">
        <f>IF('2. Cover'!E29="","",'2. Cover'!E29)</f>
        <v>Mr</v>
      </c>
      <c r="L15" t="str">
        <f>IF('2. Cover'!F29="","",'2. Cover'!F29)</f>
        <v>Jon</v>
      </c>
      <c r="M15" t="str">
        <f>IF('2. Cover'!G29="","",'2. Cover'!G29)</f>
        <v>Ritchie</v>
      </c>
      <c r="N15" t="str">
        <f>IF('2. Cover'!H29="","",'2. Cover'!H29)</f>
        <v>jon.ritchie@northtyneside.gov.uk</v>
      </c>
      <c r="U15" t="s">
        <v>913</v>
      </c>
      <c r="V15">
        <f>'4. Capacity&amp;Demand'!H1521</f>
        <v>0</v>
      </c>
      <c r="W15">
        <f>'4. Capacity&amp;Demand'!I1521</f>
        <v>0</v>
      </c>
      <c r="X15">
        <f>'4. Capacity&amp;Demand'!J1521</f>
        <v>0</v>
      </c>
      <c r="Y15">
        <f>'4. Capacity&amp;Demand'!K1521</f>
        <v>0</v>
      </c>
      <c r="Z15">
        <f>'4. Capacity&amp;Demand'!L1521</f>
        <v>0</v>
      </c>
      <c r="AA15">
        <f>'4. Capacity&amp;Demand'!M1521</f>
        <v>0</v>
      </c>
      <c r="AB15">
        <f>'4. Capacity&amp;Demand'!N1521</f>
        <v>0</v>
      </c>
      <c r="AC15">
        <f>'4. Capacity&amp;Demand'!O1521</f>
        <v>0</v>
      </c>
      <c r="AD15">
        <f>'4. Capacity&amp;Demand'!P1521</f>
        <v>0</v>
      </c>
      <c r="AE15">
        <f>'4. Capacity&amp;Demand'!Q1521</f>
        <v>0</v>
      </c>
      <c r="AF15">
        <f>'4. Capacity&amp;Demand'!R1521</f>
        <v>0</v>
      </c>
      <c r="AG15">
        <f>'4. Capacity&amp;Demand'!S1521</f>
        <v>0</v>
      </c>
      <c r="AH15" t="s">
        <v>923</v>
      </c>
      <c r="AI15">
        <f>'4. Capacity&amp;Demand'!H1535</f>
        <v>30</v>
      </c>
      <c r="AJ15">
        <f>'4. Capacity&amp;Demand'!I1535</f>
        <v>30</v>
      </c>
      <c r="AK15">
        <f>'4. Capacity&amp;Demand'!J1535</f>
        <v>30</v>
      </c>
      <c r="AL15">
        <f>'4. Capacity&amp;Demand'!K1535</f>
        <v>30</v>
      </c>
      <c r="AM15">
        <f>'4. Capacity&amp;Demand'!L1535</f>
        <v>30</v>
      </c>
      <c r="AN15">
        <f>'4. Capacity&amp;Demand'!M1535</f>
        <v>30</v>
      </c>
      <c r="AO15">
        <f>'4. Capacity&amp;Demand'!N1535</f>
        <v>30</v>
      </c>
      <c r="AP15">
        <f>'4. Capacity&amp;Demand'!O1535</f>
        <v>30</v>
      </c>
      <c r="AQ15">
        <f>'4. Capacity&amp;Demand'!P1535</f>
        <v>30</v>
      </c>
      <c r="AR15">
        <f>'4. Capacity&amp;Demand'!Q1535</f>
        <v>30</v>
      </c>
      <c r="AS15">
        <f>'4. Capacity&amp;Demand'!R1535</f>
        <v>30</v>
      </c>
      <c r="AT15">
        <f>'4. Capacity&amp;Demand'!S1535</f>
        <v>30</v>
      </c>
      <c r="AU15">
        <f>'4. Capacity&amp;Demand'!U1535</f>
        <v>0</v>
      </c>
      <c r="AV15">
        <f>'4. Capacity&amp;Demand'!V1535</f>
        <v>1</v>
      </c>
      <c r="AW15">
        <f>'4. Capacity&amp;Demand'!W1535</f>
        <v>0</v>
      </c>
      <c r="AX15" t="s">
        <v>913</v>
      </c>
      <c r="AY15">
        <f>'4. Capacity&amp;Demand'!H1549</f>
        <v>0</v>
      </c>
      <c r="AZ15">
        <f>'4. Capacity&amp;Demand'!I1549</f>
        <v>0</v>
      </c>
      <c r="BA15">
        <f>'4. Capacity&amp;Demand'!J1549</f>
        <v>0</v>
      </c>
      <c r="BB15">
        <f>'4. Capacity&amp;Demand'!K1549</f>
        <v>0</v>
      </c>
      <c r="BC15">
        <f>'4. Capacity&amp;Demand'!L1549</f>
        <v>0</v>
      </c>
      <c r="BD15">
        <f>'4. Capacity&amp;Demand'!M1549</f>
        <v>0</v>
      </c>
      <c r="BE15">
        <f>'4. Capacity&amp;Demand'!N1549</f>
        <v>0</v>
      </c>
      <c r="BF15">
        <f>'4. Capacity&amp;Demand'!O1549</f>
        <v>0</v>
      </c>
      <c r="BG15">
        <f>'4. Capacity&amp;Demand'!P1549</f>
        <v>0</v>
      </c>
      <c r="BH15">
        <f>'4. Capacity&amp;Demand'!Q1549</f>
        <v>0</v>
      </c>
      <c r="BI15">
        <f>'4. Capacity&amp;Demand'!R1549</f>
        <v>0</v>
      </c>
      <c r="BJ15">
        <f>'4. Capacity&amp;Demand'!S1549</f>
        <v>0</v>
      </c>
      <c r="BK15">
        <f>'4. Capacity&amp;Demand'!U1549</f>
        <v>0</v>
      </c>
      <c r="BL15">
        <f>'4. Capacity&amp;Demand'!V1549</f>
        <v>0</v>
      </c>
      <c r="BM15">
        <f>'4. Capacity&amp;Demand'!W1549</f>
        <v>0</v>
      </c>
      <c r="BN15" t="str">
        <f>'5. Income'!B15</f>
        <v/>
      </c>
      <c r="BO15">
        <f>'5. Income'!C15</f>
        <v>0</v>
      </c>
      <c r="BP15">
        <f>'5. Income'!D15</f>
        <v>0</v>
      </c>
      <c r="CC15" t="str">
        <f>IF('5. Income'!B72="","",'5. Income'!B72)</f>
        <v/>
      </c>
      <c r="CD15" t="str">
        <f>IF('5. Income'!C72="","",'5. Income'!C72)</f>
        <v/>
      </c>
      <c r="CE15" t="str">
        <f>IF('5. Income'!D72="","",'5. Income'!D72)</f>
        <v/>
      </c>
      <c r="CF15" t="str">
        <f>IF('5. Income'!E72="","",'5. Income'!E72)</f>
        <v/>
      </c>
      <c r="CH15">
        <f>IF('6a. Expenditure'!B64="","",'6a. Expenditure'!B64)</f>
        <v>7</v>
      </c>
      <c r="CI15" t="str">
        <f>IF('6a. Expenditure'!C64="","",'6a. Expenditure'!C64)</f>
        <v>Improving Access to advice and Information</v>
      </c>
      <c r="CJ15" t="str">
        <f>IF('6a. Expenditure'!D64="","",'6a. Expenditure'!D64)</f>
        <v>Mycare and Living Well in North Tyneside</v>
      </c>
      <c r="CK15" t="str">
        <f>IF('6a. Expenditure'!E64="","",'6a. Expenditure'!E64)</f>
        <v>Prevention / Early Intervention</v>
      </c>
      <c r="CL15" t="str">
        <f>IF('6a. Expenditure'!F64="","",'6a. Expenditure'!F64)</f>
        <v>Other</v>
      </c>
      <c r="CM15" t="str">
        <f>IF('6a. Expenditure'!G64="","",'6a. Expenditure'!G64)</f>
        <v>web based support providing information and advice and initial contact</v>
      </c>
      <c r="CN15" t="str">
        <f>IF('6a. Expenditure'!H64="","",'6a. Expenditure'!H64)</f>
        <v/>
      </c>
      <c r="CO15" t="str">
        <f>IF('6a. Expenditure'!J64="","",'6a. Expenditure'!J64)</f>
        <v/>
      </c>
      <c r="CP15" t="str">
        <f>IF('6a. Expenditure'!K64="","",'6a. Expenditure'!K64)</f>
        <v>Social Care</v>
      </c>
      <c r="CQ15" t="str">
        <f>IF('6a. Expenditure'!L64="","",'6a. Expenditure'!L64)</f>
        <v/>
      </c>
      <c r="CR15" t="str">
        <f>IF('6a. Expenditure'!M64="","",'6a. Expenditure'!M64)</f>
        <v>LA</v>
      </c>
      <c r="CS15" t="str">
        <f>IF('6a. Expenditure'!N64="","",'6a. Expenditure'!N64)</f>
        <v/>
      </c>
      <c r="CT15" t="str">
        <f>IF('6a. Expenditure'!O64="","",'6a. Expenditure'!O64)</f>
        <v/>
      </c>
      <c r="CU15" t="str">
        <f>IF('6a. Expenditure'!P64="","",'6a. Expenditure'!P64)</f>
        <v>Local Authority</v>
      </c>
      <c r="CV15" t="str">
        <f>IF('6a. Expenditure'!Q64="","",'6a. Expenditure'!Q64)</f>
        <v>Minimum NHS Contribution</v>
      </c>
      <c r="CW15">
        <f>IF('6a. Expenditure'!S64="","",'6a. Expenditure'!S64)</f>
        <v>40355</v>
      </c>
      <c r="CX15">
        <f>IF('6a. Expenditure'!T64="","",'6a. Expenditure'!T64)</f>
        <v>42640</v>
      </c>
      <c r="CY15">
        <f>IF('6a. Expenditure'!U64="","",'6a. Expenditure'!U64)</f>
        <v>0.1</v>
      </c>
    </row>
    <row r="16" spans="2:178" x14ac:dyDescent="0.25">
      <c r="B16" t="str">
        <f t="shared" si="0"/>
        <v>E08000022</v>
      </c>
      <c r="C16">
        <v>8</v>
      </c>
      <c r="D16" t="str">
        <f t="shared" si="1"/>
        <v>North Tyneside</v>
      </c>
      <c r="J16" t="str">
        <f>IF('2. Cover'!C30="","",'2. Cover'!C30)</f>
        <v/>
      </c>
      <c r="K16" t="str">
        <f>IF('2. Cover'!E30="","",'2. Cover'!E30)</f>
        <v/>
      </c>
      <c r="L16" t="str">
        <f>IF('2. Cover'!F30="","",'2. Cover'!F30)</f>
        <v/>
      </c>
      <c r="M16" t="str">
        <f>IF('2. Cover'!G30="","",'2. Cover'!G30)</f>
        <v/>
      </c>
      <c r="N16" t="str">
        <f>IF('2. Cover'!H30="","",'2. Cover'!H30)</f>
        <v/>
      </c>
      <c r="BN16" t="str">
        <f>'5. Income'!B16</f>
        <v/>
      </c>
      <c r="BO16">
        <f>'5. Income'!C16</f>
        <v>0</v>
      </c>
      <c r="BP16">
        <f>'5. Income'!D16</f>
        <v>0</v>
      </c>
      <c r="CC16" t="str">
        <f>IF('5. Income'!B73="","",'5. Income'!B73)</f>
        <v/>
      </c>
      <c r="CD16" t="str">
        <f>IF('5. Income'!C73="","",'5. Income'!C73)</f>
        <v/>
      </c>
      <c r="CE16" t="str">
        <f>IF('5. Income'!D73="","",'5. Income'!D73)</f>
        <v/>
      </c>
      <c r="CF16" t="str">
        <f>IF('5. Income'!E73="","",'5. Income'!E73)</f>
        <v/>
      </c>
      <c r="CH16">
        <f>IF('6a. Expenditure'!B65="","",'6a. Expenditure'!B65)</f>
        <v>8</v>
      </c>
      <c r="CI16" t="str">
        <f>IF('6a. Expenditure'!C65="","",'6a. Expenditure'!C65)</f>
        <v>Care Act Implementation</v>
      </c>
      <c r="CJ16" t="str">
        <f>IF('6a. Expenditure'!D65="","",'6a. Expenditure'!D65)</f>
        <v>Maintaining the duties and eligibilities brought in by the Care Act</v>
      </c>
      <c r="CK16" t="str">
        <f>IF('6a. Expenditure'!E65="","",'6a. Expenditure'!E65)</f>
        <v>Care Act Implementation Related Duties</v>
      </c>
      <c r="CL16" t="str">
        <f>IF('6a. Expenditure'!F65="","",'6a. Expenditure'!F65)</f>
        <v>Other</v>
      </c>
      <c r="CM16" t="str">
        <f>IF('6a. Expenditure'!G65="","",'6a. Expenditure'!G65)</f>
        <v>Maintaining the duties and eligibilities brought in by the Care Act</v>
      </c>
      <c r="CN16" t="str">
        <f>IF('6a. Expenditure'!H65="","",'6a. Expenditure'!H65)</f>
        <v/>
      </c>
      <c r="CO16" t="str">
        <f>IF('6a. Expenditure'!J65="","",'6a. Expenditure'!J65)</f>
        <v/>
      </c>
      <c r="CP16" t="str">
        <f>IF('6a. Expenditure'!K65="","",'6a. Expenditure'!K65)</f>
        <v>Social Care</v>
      </c>
      <c r="CQ16" t="str">
        <f>IF('6a. Expenditure'!L65="","",'6a. Expenditure'!L65)</f>
        <v/>
      </c>
      <c r="CR16" t="str">
        <f>IF('6a. Expenditure'!M65="","",'6a. Expenditure'!M65)</f>
        <v>LA</v>
      </c>
      <c r="CS16" t="str">
        <f>IF('6a. Expenditure'!N65="","",'6a. Expenditure'!N65)</f>
        <v/>
      </c>
      <c r="CT16" t="str">
        <f>IF('6a. Expenditure'!O65="","",'6a. Expenditure'!O65)</f>
        <v/>
      </c>
      <c r="CU16" t="str">
        <f>IF('6a. Expenditure'!P65="","",'6a. Expenditure'!P65)</f>
        <v>Local Authority</v>
      </c>
      <c r="CV16" t="str">
        <f>IF('6a. Expenditure'!Q65="","",'6a. Expenditure'!Q65)</f>
        <v>Minimum NHS Contribution</v>
      </c>
      <c r="CW16">
        <f>IF('6a. Expenditure'!S65="","",'6a. Expenditure'!S65)</f>
        <v>825131</v>
      </c>
      <c r="CX16">
        <f>IF('6a. Expenditure'!T65="","",'6a. Expenditure'!T65)</f>
        <v>871833</v>
      </c>
      <c r="CY16">
        <f>IF('6a. Expenditure'!U65="","",'6a. Expenditure'!U65)</f>
        <v>0.5</v>
      </c>
    </row>
    <row r="17" spans="2:103" x14ac:dyDescent="0.25">
      <c r="B17" t="str">
        <f t="shared" si="0"/>
        <v>E08000022</v>
      </c>
      <c r="C17">
        <v>9</v>
      </c>
      <c r="D17" t="str">
        <f t="shared" si="1"/>
        <v>North Tyneside</v>
      </c>
      <c r="J17" t="str">
        <f>IF('2. Cover'!C31="","",'2. Cover'!C31)</f>
        <v/>
      </c>
      <c r="K17" t="str">
        <f>IF('2. Cover'!E31="","",'2. Cover'!E31)</f>
        <v/>
      </c>
      <c r="L17" t="str">
        <f>IF('2. Cover'!F31="","",'2. Cover'!F31)</f>
        <v/>
      </c>
      <c r="M17" t="str">
        <f>IF('2. Cover'!G31="","",'2. Cover'!G31)</f>
        <v/>
      </c>
      <c r="N17" t="str">
        <f>IF('2. Cover'!H31="","",'2. Cover'!H31)</f>
        <v/>
      </c>
      <c r="BN17" t="str">
        <f>'5. Income'!B17</f>
        <v/>
      </c>
      <c r="BO17">
        <f>'5. Income'!C17</f>
        <v>0</v>
      </c>
      <c r="BP17">
        <f>'5. Income'!D17</f>
        <v>0</v>
      </c>
      <c r="CC17" t="str">
        <f>IF('5. Income'!B74="","",'5. Income'!B74)</f>
        <v/>
      </c>
      <c r="CD17" t="str">
        <f>IF('5. Income'!C74="","",'5. Income'!C74)</f>
        <v/>
      </c>
      <c r="CE17" t="str">
        <f>IF('5. Income'!D74="","",'5. Income'!D74)</f>
        <v/>
      </c>
      <c r="CF17" t="str">
        <f>IF('5. Income'!E74="","",'5. Income'!E74)</f>
        <v/>
      </c>
      <c r="CH17">
        <f>IF('6a. Expenditure'!B66="","",'6a. Expenditure'!B66)</f>
        <v>9</v>
      </c>
      <c r="CI17" t="str">
        <f>IF('6a. Expenditure'!C66="","",'6a. Expenditure'!C66)</f>
        <v>Carers Support</v>
      </c>
      <c r="CJ17" t="str">
        <f>IF('6a. Expenditure'!D66="","",'6a. Expenditure'!D66)</f>
        <v>Carers Support</v>
      </c>
      <c r="CK17" t="str">
        <f>IF('6a. Expenditure'!E66="","",'6a. Expenditure'!E66)</f>
        <v>Carers Services</v>
      </c>
      <c r="CL17" t="str">
        <f>IF('6a. Expenditure'!F66="","",'6a. Expenditure'!F66)</f>
        <v>Carer advice and support related to Care Act duties</v>
      </c>
      <c r="CM17" t="str">
        <f>IF('6a. Expenditure'!G66="","",'6a. Expenditure'!G66)</f>
        <v/>
      </c>
      <c r="CN17">
        <f>IF('6a. Expenditure'!H66="","",'6a. Expenditure'!H66)</f>
        <v>5000</v>
      </c>
      <c r="CO17" t="str">
        <f>IF('6a. Expenditure'!J66="","",'6a. Expenditure'!J66)</f>
        <v>Beneficiaries</v>
      </c>
      <c r="CP17" t="str">
        <f>IF('6a. Expenditure'!K66="","",'6a. Expenditure'!K66)</f>
        <v>Social Care</v>
      </c>
      <c r="CQ17" t="str">
        <f>IF('6a. Expenditure'!L66="","",'6a. Expenditure'!L66)</f>
        <v/>
      </c>
      <c r="CR17" t="str">
        <f>IF('6a. Expenditure'!M66="","",'6a. Expenditure'!M66)</f>
        <v>LA</v>
      </c>
      <c r="CS17" t="str">
        <f>IF('6a. Expenditure'!N66="","",'6a. Expenditure'!N66)</f>
        <v/>
      </c>
      <c r="CT17" t="str">
        <f>IF('6a. Expenditure'!O66="","",'6a. Expenditure'!O66)</f>
        <v/>
      </c>
      <c r="CU17" t="str">
        <f>IF('6a. Expenditure'!P66="","",'6a. Expenditure'!P66)</f>
        <v>Charity / Voluntary Sector</v>
      </c>
      <c r="CV17" t="str">
        <f>IF('6a. Expenditure'!Q66="","",'6a. Expenditure'!Q66)</f>
        <v>Minimum NHS Contribution</v>
      </c>
      <c r="CW17">
        <f>IF('6a. Expenditure'!S66="","",'6a. Expenditure'!S66)</f>
        <v>749107</v>
      </c>
      <c r="CX17">
        <f>IF('6a. Expenditure'!T66="","",'6a. Expenditure'!T66)</f>
        <v>791507</v>
      </c>
      <c r="CY17">
        <f>IF('6a. Expenditure'!U66="","",'6a. Expenditure'!U66)</f>
        <v>0.2</v>
      </c>
    </row>
    <row r="18" spans="2:103" x14ac:dyDescent="0.25">
      <c r="B18" t="str">
        <f t="shared" si="0"/>
        <v>E08000022</v>
      </c>
      <c r="C18">
        <v>10</v>
      </c>
      <c r="D18" t="str">
        <f t="shared" si="1"/>
        <v>North Tyneside</v>
      </c>
      <c r="J18" t="str">
        <f>IF('2. Cover'!C32="","",'2. Cover'!C32)</f>
        <v/>
      </c>
      <c r="K18" t="str">
        <f>IF('2. Cover'!E32="","",'2. Cover'!E32)</f>
        <v/>
      </c>
      <c r="L18" t="str">
        <f>IF('2. Cover'!F32="","",'2. Cover'!F32)</f>
        <v/>
      </c>
      <c r="M18" t="str">
        <f>IF('2. Cover'!G32="","",'2. Cover'!G32)</f>
        <v/>
      </c>
      <c r="N18" t="str">
        <f>IF('2. Cover'!H32="","",'2. Cover'!H32)</f>
        <v/>
      </c>
      <c r="BN18" t="str">
        <f>'5. Income'!B18</f>
        <v/>
      </c>
      <c r="BO18">
        <f>'5. Income'!C18</f>
        <v>0</v>
      </c>
      <c r="BP18">
        <f>'5. Income'!D18</f>
        <v>0</v>
      </c>
      <c r="CC18" t="str">
        <f>IF('5. Income'!B75="","",'5. Income'!B75)</f>
        <v/>
      </c>
      <c r="CD18" t="str">
        <f>IF('5. Income'!C75="","",'5. Income'!C75)</f>
        <v/>
      </c>
      <c r="CE18" t="str">
        <f>IF('5. Income'!D75="","",'5. Income'!D75)</f>
        <v/>
      </c>
      <c r="CF18" t="str">
        <f>IF('5. Income'!E75="","",'5. Income'!E75)</f>
        <v/>
      </c>
      <c r="CH18">
        <f>IF('6a. Expenditure'!B67="","",'6a. Expenditure'!B67)</f>
        <v>10</v>
      </c>
      <c r="CI18" t="str">
        <f>IF('6a. Expenditure'!C67="","",'6a. Expenditure'!C67)</f>
        <v>Independent Support for people with a learning disability</v>
      </c>
      <c r="CJ18" t="str">
        <f>IF('6a. Expenditure'!D67="","",'6a. Expenditure'!D67)</f>
        <v>independent support for people with a learning disability</v>
      </c>
      <c r="CK18" t="str">
        <f>IF('6a. Expenditure'!E67="","",'6a. Expenditure'!E67)</f>
        <v>Personalised Care at Home</v>
      </c>
      <c r="CL18" t="str">
        <f>IF('6a. Expenditure'!F67="","",'6a. Expenditure'!F67)</f>
        <v>Physical health/wellbeing</v>
      </c>
      <c r="CM18" t="str">
        <f>IF('6a. Expenditure'!G67="","",'6a. Expenditure'!G67)</f>
        <v/>
      </c>
      <c r="CN18" t="str">
        <f>IF('6a. Expenditure'!H67="","",'6a. Expenditure'!H67)</f>
        <v/>
      </c>
      <c r="CO18" t="str">
        <f>IF('6a. Expenditure'!J67="","",'6a. Expenditure'!J67)</f>
        <v/>
      </c>
      <c r="CP18" t="str">
        <f>IF('6a. Expenditure'!K67="","",'6a. Expenditure'!K67)</f>
        <v>Social Care</v>
      </c>
      <c r="CQ18" t="str">
        <f>IF('6a. Expenditure'!L67="","",'6a. Expenditure'!L67)</f>
        <v/>
      </c>
      <c r="CR18" t="str">
        <f>IF('6a. Expenditure'!M67="","",'6a. Expenditure'!M67)</f>
        <v>LA</v>
      </c>
      <c r="CS18" t="str">
        <f>IF('6a. Expenditure'!N67="","",'6a. Expenditure'!N67)</f>
        <v/>
      </c>
      <c r="CT18" t="str">
        <f>IF('6a. Expenditure'!O67="","",'6a. Expenditure'!O67)</f>
        <v/>
      </c>
      <c r="CU18" t="str">
        <f>IF('6a. Expenditure'!P67="","",'6a. Expenditure'!P67)</f>
        <v>Private Sector</v>
      </c>
      <c r="CV18" t="str">
        <f>IF('6a. Expenditure'!Q67="","",'6a. Expenditure'!Q67)</f>
        <v>Minimum NHS Contribution</v>
      </c>
      <c r="CW18">
        <f>IF('6a. Expenditure'!S67="","",'6a. Expenditure'!S67)</f>
        <v>802614</v>
      </c>
      <c r="CX18">
        <f>IF('6a. Expenditure'!T67="","",'6a. Expenditure'!T67)</f>
        <v>848042</v>
      </c>
      <c r="CY18">
        <f>IF('6a. Expenditure'!U67="","",'6a. Expenditure'!U67)</f>
        <v>0.05</v>
      </c>
    </row>
    <row r="19" spans="2:103" x14ac:dyDescent="0.25">
      <c r="B19" t="str">
        <f t="shared" si="0"/>
        <v>E08000022</v>
      </c>
      <c r="C19">
        <v>11</v>
      </c>
      <c r="D19" t="str">
        <f t="shared" si="1"/>
        <v>North Tyneside</v>
      </c>
      <c r="BN19" t="str">
        <f>'5. Income'!B19</f>
        <v/>
      </c>
      <c r="BO19">
        <f>'5. Income'!C19</f>
        <v>0</v>
      </c>
      <c r="BP19">
        <f>'5. Income'!D19</f>
        <v>0</v>
      </c>
      <c r="CH19">
        <f>IF('6a. Expenditure'!B68="","",'6a. Expenditure'!B68)</f>
        <v>11</v>
      </c>
      <c r="CI19" t="str">
        <f>IF('6a. Expenditure'!C68="","",'6a. Expenditure'!C68)</f>
        <v>Community Based Support</v>
      </c>
      <c r="CJ19" t="str">
        <f>IF('6a. Expenditure'!D68="","",'6a. Expenditure'!D68)</f>
        <v>Health contribution to single point of access Carepoint</v>
      </c>
      <c r="CK19" t="str">
        <f>IF('6a. Expenditure'!E68="","",'6a. Expenditure'!E68)</f>
        <v>Personalised Care at Home</v>
      </c>
      <c r="CL19" t="str">
        <f>IF('6a. Expenditure'!F68="","",'6a. Expenditure'!F68)</f>
        <v>Physical health/wellbeing</v>
      </c>
      <c r="CM19" t="str">
        <f>IF('6a. Expenditure'!G68="","",'6a. Expenditure'!G68)</f>
        <v/>
      </c>
      <c r="CN19" t="str">
        <f>IF('6a. Expenditure'!H68="","",'6a. Expenditure'!H68)</f>
        <v/>
      </c>
      <c r="CO19" t="str">
        <f>IF('6a. Expenditure'!J68="","",'6a. Expenditure'!J68)</f>
        <v/>
      </c>
      <c r="CP19" t="str">
        <f>IF('6a. Expenditure'!K68="","",'6a. Expenditure'!K68)</f>
        <v>Community Health</v>
      </c>
      <c r="CQ19" t="str">
        <f>IF('6a. Expenditure'!L68="","",'6a. Expenditure'!L68)</f>
        <v/>
      </c>
      <c r="CR19" t="str">
        <f>IF('6a. Expenditure'!M68="","",'6a. Expenditure'!M68)</f>
        <v>NHS</v>
      </c>
      <c r="CS19" t="str">
        <f>IF('6a. Expenditure'!N68="","",'6a. Expenditure'!N68)</f>
        <v/>
      </c>
      <c r="CT19" t="str">
        <f>IF('6a. Expenditure'!O68="","",'6a. Expenditure'!O68)</f>
        <v/>
      </c>
      <c r="CU19" t="str">
        <f>IF('6a. Expenditure'!P68="","",'6a. Expenditure'!P68)</f>
        <v>NHS Community Provider</v>
      </c>
      <c r="CV19" t="str">
        <f>IF('6a. Expenditure'!Q68="","",'6a. Expenditure'!Q68)</f>
        <v>Minimum NHS Contribution</v>
      </c>
      <c r="CW19">
        <f>IF('6a. Expenditure'!S68="","",'6a. Expenditure'!S68)</f>
        <v>2674747</v>
      </c>
      <c r="CX19">
        <f>IF('6a. Expenditure'!T68="","",'6a. Expenditure'!T68)</f>
        <v>2826137</v>
      </c>
      <c r="CY19">
        <f>IF('6a. Expenditure'!U68="","",'6a. Expenditure'!U68)</f>
        <v>1</v>
      </c>
    </row>
    <row r="20" spans="2:103" x14ac:dyDescent="0.25">
      <c r="B20" t="str">
        <f t="shared" si="0"/>
        <v>E08000022</v>
      </c>
      <c r="C20">
        <v>12</v>
      </c>
      <c r="D20" t="str">
        <f t="shared" si="1"/>
        <v>North Tyneside</v>
      </c>
      <c r="BN20" t="str">
        <f>'5. Income'!B20</f>
        <v/>
      </c>
      <c r="BO20">
        <f>'5. Income'!C20</f>
        <v>0</v>
      </c>
      <c r="BP20">
        <f>'5. Income'!D20</f>
        <v>0</v>
      </c>
      <c r="CH20">
        <f>IF('6a. Expenditure'!B69="","",'6a. Expenditure'!B69)</f>
        <v>12</v>
      </c>
      <c r="CI20" t="str">
        <f>IF('6a. Expenditure'!C69="","",'6a. Expenditure'!C69)</f>
        <v>Intermediate Care beds</v>
      </c>
      <c r="CJ20" t="str">
        <f>IF('6a. Expenditure'!D69="","",'6a. Expenditure'!D69)</f>
        <v>bed based intermediate care</v>
      </c>
      <c r="CK20" t="str">
        <f>IF('6a. Expenditure'!E69="","",'6a. Expenditure'!E69)</f>
        <v>Bed based intermediate Care Services (Reablement, rehabilitation, wider short-term services supporting recovery)</v>
      </c>
      <c r="CL20" t="str">
        <f>IF('6a. Expenditure'!F69="","",'6a. Expenditure'!F69)</f>
        <v>Bed-based intermediate care with rehabilitation (to support discharge)</v>
      </c>
      <c r="CM20" t="str">
        <f>IF('6a. Expenditure'!G69="","",'6a. Expenditure'!G69)</f>
        <v/>
      </c>
      <c r="CN20">
        <f>IF('6a. Expenditure'!H69="","",'6a. Expenditure'!H69)</f>
        <v>40</v>
      </c>
      <c r="CO20" t="str">
        <f>IF('6a. Expenditure'!J69="","",'6a. Expenditure'!J69)</f>
        <v>Number of Placements</v>
      </c>
      <c r="CP20" t="str">
        <f>IF('6a. Expenditure'!K69="","",'6a. Expenditure'!K69)</f>
        <v>Community Health</v>
      </c>
      <c r="CQ20" t="str">
        <f>IF('6a. Expenditure'!L69="","",'6a. Expenditure'!L69)</f>
        <v/>
      </c>
      <c r="CR20" t="str">
        <f>IF('6a. Expenditure'!M69="","",'6a. Expenditure'!M69)</f>
        <v>NHS</v>
      </c>
      <c r="CS20" t="str">
        <f>IF('6a. Expenditure'!N69="","",'6a. Expenditure'!N69)</f>
        <v/>
      </c>
      <c r="CT20" t="str">
        <f>IF('6a. Expenditure'!O69="","",'6a. Expenditure'!O69)</f>
        <v/>
      </c>
      <c r="CU20" t="str">
        <f>IF('6a. Expenditure'!P69="","",'6a. Expenditure'!P69)</f>
        <v>NHS Community Provider</v>
      </c>
      <c r="CV20" t="str">
        <f>IF('6a. Expenditure'!Q69="","",'6a. Expenditure'!Q69)</f>
        <v>Minimum NHS Contribution</v>
      </c>
      <c r="CW20">
        <f>IF('6a. Expenditure'!S69="","",'6a. Expenditure'!S69)</f>
        <v>3616877</v>
      </c>
      <c r="CX20">
        <f>IF('6a. Expenditure'!T69="","",'6a. Expenditure'!T69)</f>
        <v>3821592</v>
      </c>
      <c r="CY20">
        <f>IF('6a. Expenditure'!U69="","",'6a. Expenditure'!U69)</f>
        <v>1</v>
      </c>
    </row>
    <row r="21" spans="2:103" x14ac:dyDescent="0.25">
      <c r="B21" t="str">
        <f t="shared" si="0"/>
        <v>E08000022</v>
      </c>
      <c r="C21">
        <v>13</v>
      </c>
      <c r="D21" t="str">
        <f t="shared" si="1"/>
        <v>North Tyneside</v>
      </c>
      <c r="BN21" t="str">
        <f>'5. Income'!B21</f>
        <v/>
      </c>
      <c r="BO21">
        <f>'5. Income'!C21</f>
        <v>0</v>
      </c>
      <c r="BP21">
        <f>'5. Income'!D21</f>
        <v>0</v>
      </c>
      <c r="CH21">
        <f>IF('6a. Expenditure'!B70="","",'6a. Expenditure'!B70)</f>
        <v>13</v>
      </c>
      <c r="CI21" t="str">
        <f>IF('6a. Expenditure'!C70="","",'6a. Expenditure'!C70)</f>
        <v>Liaison Psychiatry</v>
      </c>
      <c r="CJ21" t="str">
        <f>IF('6a. Expenditure'!D70="","",'6a. Expenditure'!D70)</f>
        <v xml:space="preserve">Liaison Psychiatry - working age </v>
      </c>
      <c r="CK21" t="str">
        <f>IF('6a. Expenditure'!E70="","",'6a. Expenditure'!E70)</f>
        <v>Community Based Schemes</v>
      </c>
      <c r="CL21" t="str">
        <f>IF('6a. Expenditure'!F70="","",'6a. Expenditure'!F70)</f>
        <v>Multidisciplinary teams that are supporting independence, such as anticipatory care</v>
      </c>
      <c r="CM21" t="str">
        <f>IF('6a. Expenditure'!G70="","",'6a. Expenditure'!G70)</f>
        <v/>
      </c>
      <c r="CN21" t="str">
        <f>IF('6a. Expenditure'!H70="","",'6a. Expenditure'!H70)</f>
        <v/>
      </c>
      <c r="CO21" t="str">
        <f>IF('6a. Expenditure'!J70="","",'6a. Expenditure'!J70)</f>
        <v/>
      </c>
      <c r="CP21" t="str">
        <f>IF('6a. Expenditure'!K70="","",'6a. Expenditure'!K70)</f>
        <v>Mental Health</v>
      </c>
      <c r="CQ21" t="str">
        <f>IF('6a. Expenditure'!L70="","",'6a. Expenditure'!L70)</f>
        <v/>
      </c>
      <c r="CR21" t="str">
        <f>IF('6a. Expenditure'!M70="","",'6a. Expenditure'!M70)</f>
        <v>NHS</v>
      </c>
      <c r="CS21" t="str">
        <f>IF('6a. Expenditure'!N70="","",'6a. Expenditure'!N70)</f>
        <v/>
      </c>
      <c r="CT21" t="str">
        <f>IF('6a. Expenditure'!O70="","",'6a. Expenditure'!O70)</f>
        <v/>
      </c>
      <c r="CU21" t="str">
        <f>IF('6a. Expenditure'!P70="","",'6a. Expenditure'!P70)</f>
        <v>NHS Mental Health Provider</v>
      </c>
      <c r="CV21" t="str">
        <f>IF('6a. Expenditure'!Q70="","",'6a. Expenditure'!Q70)</f>
        <v>Minimum NHS Contribution</v>
      </c>
      <c r="CW21">
        <f>IF('6a. Expenditure'!S70="","",'6a. Expenditure'!S70)</f>
        <v>858351</v>
      </c>
      <c r="CX21">
        <f>IF('6a. Expenditure'!T70="","",'6a. Expenditure'!T70)</f>
        <v>906934</v>
      </c>
      <c r="CY21">
        <f>IF('6a. Expenditure'!U70="","",'6a. Expenditure'!U70)</f>
        <v>1</v>
      </c>
    </row>
    <row r="22" spans="2:103" x14ac:dyDescent="0.25">
      <c r="B22" t="str">
        <f t="shared" si="0"/>
        <v>E08000022</v>
      </c>
      <c r="C22">
        <v>14</v>
      </c>
      <c r="D22" t="str">
        <f t="shared" si="1"/>
        <v>North Tyneside</v>
      </c>
      <c r="BN22" t="str">
        <f>'5. Income'!B22</f>
        <v/>
      </c>
      <c r="BO22">
        <f>'5. Income'!C22</f>
        <v>0</v>
      </c>
      <c r="BP22">
        <f>'5. Income'!D22</f>
        <v>0</v>
      </c>
      <c r="CH22">
        <f>IF('6a. Expenditure'!B71="","",'6a. Expenditure'!B71)</f>
        <v>14</v>
      </c>
      <c r="CI22" t="str">
        <f>IF('6a. Expenditure'!C71="","",'6a. Expenditure'!C71)</f>
        <v>End of life care - RAPID</v>
      </c>
      <c r="CJ22" t="str">
        <f>IF('6a. Expenditure'!D71="","",'6a. Expenditure'!D71)</f>
        <v>End of life care</v>
      </c>
      <c r="CK22" t="str">
        <f>IF('6a. Expenditure'!E71="","",'6a. Expenditure'!E71)</f>
        <v>Community Based Schemes</v>
      </c>
      <c r="CL22" t="str">
        <f>IF('6a. Expenditure'!F71="","",'6a. Expenditure'!F71)</f>
        <v>Integrated neighbourhood services</v>
      </c>
      <c r="CM22" t="str">
        <f>IF('6a. Expenditure'!G71="","",'6a. Expenditure'!G71)</f>
        <v/>
      </c>
      <c r="CN22" t="str">
        <f>IF('6a. Expenditure'!H71="","",'6a. Expenditure'!H71)</f>
        <v/>
      </c>
      <c r="CO22" t="str">
        <f>IF('6a. Expenditure'!J71="","",'6a. Expenditure'!J71)</f>
        <v/>
      </c>
      <c r="CP22" t="str">
        <f>IF('6a. Expenditure'!K71="","",'6a. Expenditure'!K71)</f>
        <v>Community Health</v>
      </c>
      <c r="CQ22" t="str">
        <f>IF('6a. Expenditure'!L71="","",'6a. Expenditure'!L71)</f>
        <v/>
      </c>
      <c r="CR22" t="str">
        <f>IF('6a. Expenditure'!M71="","",'6a. Expenditure'!M71)</f>
        <v>NHS</v>
      </c>
      <c r="CS22" t="str">
        <f>IF('6a. Expenditure'!N71="","",'6a. Expenditure'!N71)</f>
        <v/>
      </c>
      <c r="CT22" t="str">
        <f>IF('6a. Expenditure'!O71="","",'6a. Expenditure'!O71)</f>
        <v/>
      </c>
      <c r="CU22" t="str">
        <f>IF('6a. Expenditure'!P71="","",'6a. Expenditure'!P71)</f>
        <v>NHS Community Provider</v>
      </c>
      <c r="CV22" t="str">
        <f>IF('6a. Expenditure'!Q71="","",'6a. Expenditure'!Q71)</f>
        <v>Minimum NHS Contribution</v>
      </c>
      <c r="CW22">
        <f>IF('6a. Expenditure'!S71="","",'6a. Expenditure'!S71)</f>
        <v>262987</v>
      </c>
      <c r="CX22">
        <f>IF('6a. Expenditure'!T71="","",'6a. Expenditure'!T71)</f>
        <v>277872</v>
      </c>
      <c r="CY22">
        <f>IF('6a. Expenditure'!U71="","",'6a. Expenditure'!U71)</f>
        <v>0.1</v>
      </c>
    </row>
    <row r="23" spans="2:103" x14ac:dyDescent="0.25">
      <c r="B23" t="str">
        <f t="shared" si="0"/>
        <v>E08000022</v>
      </c>
      <c r="C23">
        <v>15</v>
      </c>
      <c r="D23" t="str">
        <f t="shared" si="1"/>
        <v>North Tyneside</v>
      </c>
      <c r="BN23" t="str">
        <f>'5. Income'!B23</f>
        <v/>
      </c>
      <c r="BO23">
        <f>'5. Income'!C23</f>
        <v>0</v>
      </c>
      <c r="BP23">
        <f>'5. Income'!D23</f>
        <v>0</v>
      </c>
      <c r="CH23">
        <f>IF('6a. Expenditure'!B72="","",'6a. Expenditure'!B72)</f>
        <v>15</v>
      </c>
      <c r="CI23" t="str">
        <f>IF('6a. Expenditure'!C72="","",'6a. Expenditure'!C72)</f>
        <v>Step down beds - residential</v>
      </c>
      <c r="CJ23" t="str">
        <f>IF('6a. Expenditure'!D72="","",'6a. Expenditure'!D72)</f>
        <v>Step down beds - residential</v>
      </c>
      <c r="CK23" t="str">
        <f>IF('6a. Expenditure'!E72="","",'6a. Expenditure'!E72)</f>
        <v>Residential Placements</v>
      </c>
      <c r="CL23" t="str">
        <f>IF('6a. Expenditure'!F72="","",'6a. Expenditure'!F72)</f>
        <v>Care home</v>
      </c>
      <c r="CM23" t="str">
        <f>IF('6a. Expenditure'!G72="","",'6a. Expenditure'!G72)</f>
        <v/>
      </c>
      <c r="CN23">
        <f>IF('6a. Expenditure'!H72="","",'6a. Expenditure'!H72)</f>
        <v>10</v>
      </c>
      <c r="CO23" t="str">
        <f>IF('6a. Expenditure'!J72="","",'6a. Expenditure'!J72)</f>
        <v>Number of beds/Placements</v>
      </c>
      <c r="CP23" t="str">
        <f>IF('6a. Expenditure'!K72="","",'6a. Expenditure'!K72)</f>
        <v>Social Care</v>
      </c>
      <c r="CQ23" t="str">
        <f>IF('6a. Expenditure'!L72="","",'6a. Expenditure'!L72)</f>
        <v/>
      </c>
      <c r="CR23" t="str">
        <f>IF('6a. Expenditure'!M72="","",'6a. Expenditure'!M72)</f>
        <v>LA</v>
      </c>
      <c r="CS23" t="str">
        <f>IF('6a. Expenditure'!N72="","",'6a. Expenditure'!N72)</f>
        <v/>
      </c>
      <c r="CT23" t="str">
        <f>IF('6a. Expenditure'!O72="","",'6a. Expenditure'!O72)</f>
        <v/>
      </c>
      <c r="CU23" t="str">
        <f>IF('6a. Expenditure'!P72="","",'6a. Expenditure'!P72)</f>
        <v>Private Sector</v>
      </c>
      <c r="CV23" t="str">
        <f>IF('6a. Expenditure'!Q72="","",'6a. Expenditure'!Q72)</f>
        <v>Local Authority Discharge Funding</v>
      </c>
      <c r="CW23">
        <f>IF('6a. Expenditure'!S72="","",'6a. Expenditure'!S72)</f>
        <v>557409</v>
      </c>
      <c r="CX23">
        <f>IF('6a. Expenditure'!T72="","",'6a. Expenditure'!T72)</f>
        <v>573573</v>
      </c>
      <c r="CY23">
        <f>IF('6a. Expenditure'!U72="","",'6a. Expenditure'!U72)</f>
        <v>0.5</v>
      </c>
    </row>
    <row r="24" spans="2:103" x14ac:dyDescent="0.25">
      <c r="B24" t="str">
        <f t="shared" si="0"/>
        <v>E08000022</v>
      </c>
      <c r="C24">
        <v>16</v>
      </c>
      <c r="D24" t="str">
        <f t="shared" si="1"/>
        <v>North Tyneside</v>
      </c>
      <c r="CH24">
        <f>IF('6a. Expenditure'!B73="","",'6a. Expenditure'!B73)</f>
        <v>16</v>
      </c>
      <c r="CI24" t="str">
        <f>IF('6a. Expenditure'!C73="","",'6a. Expenditure'!C73)</f>
        <v>Step down - extra care</v>
      </c>
      <c r="CJ24" t="str">
        <f>IF('6a. Expenditure'!D73="","",'6a. Expenditure'!D73)</f>
        <v xml:space="preserve">Step down - extra care flats </v>
      </c>
      <c r="CK24" t="str">
        <f>IF('6a. Expenditure'!E73="","",'6a. Expenditure'!E73)</f>
        <v>Home Care or Domiciliary Care</v>
      </c>
      <c r="CL24" t="str">
        <f>IF('6a. Expenditure'!F73="","",'6a. Expenditure'!F73)</f>
        <v>Domiciliary care packages</v>
      </c>
      <c r="CM24" t="str">
        <f>IF('6a. Expenditure'!G73="","",'6a. Expenditure'!G73)</f>
        <v/>
      </c>
      <c r="CN24">
        <f>IF('6a. Expenditure'!H73="","",'6a. Expenditure'!H73)</f>
        <v>7800</v>
      </c>
      <c r="CO24" t="str">
        <f>IF('6a. Expenditure'!J73="","",'6a. Expenditure'!J73)</f>
        <v>Hours of care</v>
      </c>
      <c r="CP24" t="str">
        <f>IF('6a. Expenditure'!K73="","",'6a. Expenditure'!K73)</f>
        <v>Social Care</v>
      </c>
      <c r="CQ24" t="str">
        <f>IF('6a. Expenditure'!L73="","",'6a. Expenditure'!L73)</f>
        <v/>
      </c>
      <c r="CR24" t="str">
        <f>IF('6a. Expenditure'!M73="","",'6a. Expenditure'!M73)</f>
        <v>LA</v>
      </c>
      <c r="CS24" t="str">
        <f>IF('6a. Expenditure'!N73="","",'6a. Expenditure'!N73)</f>
        <v/>
      </c>
      <c r="CT24" t="str">
        <f>IF('6a. Expenditure'!O73="","",'6a. Expenditure'!O73)</f>
        <v/>
      </c>
      <c r="CU24" t="str">
        <f>IF('6a. Expenditure'!P73="","",'6a. Expenditure'!P73)</f>
        <v>Charity / Voluntary Sector</v>
      </c>
      <c r="CV24" t="str">
        <f>IF('6a. Expenditure'!Q73="","",'6a. Expenditure'!Q73)</f>
        <v>Local Authority Discharge Funding</v>
      </c>
      <c r="CW24">
        <f>IF('6a. Expenditure'!S73="","",'6a. Expenditure'!S73)</f>
        <v>504775</v>
      </c>
      <c r="CX24">
        <f>IF('6a. Expenditure'!T73="","",'6a. Expenditure'!T73)</f>
        <v>750761</v>
      </c>
      <c r="CY24">
        <f>IF('6a. Expenditure'!U73="","",'6a. Expenditure'!U73)</f>
        <v>0.74</v>
      </c>
    </row>
    <row r="25" spans="2:103" x14ac:dyDescent="0.25">
      <c r="B25" t="str">
        <f t="shared" si="0"/>
        <v>E08000022</v>
      </c>
      <c r="C25">
        <v>17</v>
      </c>
      <c r="D25" t="str">
        <f t="shared" si="1"/>
        <v>North Tyneside</v>
      </c>
      <c r="CH25">
        <f>IF('6a. Expenditure'!B74="","",'6a. Expenditure'!B74)</f>
        <v>17</v>
      </c>
      <c r="CI25" t="str">
        <f>IF('6a. Expenditure'!C74="","",'6a. Expenditure'!C74)</f>
        <v>Homecare capacity</v>
      </c>
      <c r="CJ25" t="str">
        <f>IF('6a. Expenditure'!D74="","",'6a. Expenditure'!D74)</f>
        <v>Homecare capacity building</v>
      </c>
      <c r="CK25" t="str">
        <f>IF('6a. Expenditure'!E74="","",'6a. Expenditure'!E74)</f>
        <v>Home Care or Domiciliary Care</v>
      </c>
      <c r="CL25" t="str">
        <f>IF('6a. Expenditure'!F74="","",'6a. Expenditure'!F74)</f>
        <v>Domiciliary care packages</v>
      </c>
      <c r="CM25" t="str">
        <f>IF('6a. Expenditure'!G74="","",'6a. Expenditure'!G74)</f>
        <v/>
      </c>
      <c r="CN25">
        <f>IF('6a. Expenditure'!H74="","",'6a. Expenditure'!H74)</f>
        <v>9360</v>
      </c>
      <c r="CO25" t="str">
        <f>IF('6a. Expenditure'!J74="","",'6a. Expenditure'!J74)</f>
        <v>Hours of care</v>
      </c>
      <c r="CP25" t="str">
        <f>IF('6a. Expenditure'!K74="","",'6a. Expenditure'!K74)</f>
        <v>Social Care</v>
      </c>
      <c r="CQ25" t="str">
        <f>IF('6a. Expenditure'!L74="","",'6a. Expenditure'!L74)</f>
        <v/>
      </c>
      <c r="CR25" t="str">
        <f>IF('6a. Expenditure'!M74="","",'6a. Expenditure'!M74)</f>
        <v>LA</v>
      </c>
      <c r="CS25" t="str">
        <f>IF('6a. Expenditure'!N74="","",'6a. Expenditure'!N74)</f>
        <v/>
      </c>
      <c r="CT25" t="str">
        <f>IF('6a. Expenditure'!O74="","",'6a. Expenditure'!O74)</f>
        <v/>
      </c>
      <c r="CU25" t="str">
        <f>IF('6a. Expenditure'!P74="","",'6a. Expenditure'!P74)</f>
        <v>Local Authority</v>
      </c>
      <c r="CV25" t="str">
        <f>IF('6a. Expenditure'!Q74="","",'6a. Expenditure'!Q74)</f>
        <v>Local Authority Discharge Funding</v>
      </c>
      <c r="CW25">
        <f>IF('6a. Expenditure'!S74="","",'6a. Expenditure'!S74)</f>
        <v>209855</v>
      </c>
      <c r="CX25">
        <f>IF('6a. Expenditure'!T74="","",'6a. Expenditure'!T74)</f>
        <v>485000</v>
      </c>
      <c r="CY25">
        <f>IF('6a. Expenditure'!U74="","",'6a. Expenditure'!U74)</f>
        <v>0.03</v>
      </c>
    </row>
    <row r="26" spans="2:103" x14ac:dyDescent="0.25">
      <c r="B26" t="str">
        <f t="shared" si="0"/>
        <v>E08000022</v>
      </c>
      <c r="C26">
        <v>18</v>
      </c>
      <c r="D26" t="str">
        <f t="shared" si="1"/>
        <v>North Tyneside</v>
      </c>
      <c r="CH26">
        <f>IF('6a. Expenditure'!B75="","",'6a. Expenditure'!B75)</f>
        <v>18</v>
      </c>
      <c r="CI26" t="str">
        <f>IF('6a. Expenditure'!C75="","",'6a. Expenditure'!C75)</f>
        <v>Nurse Assessor post</v>
      </c>
      <c r="CJ26" t="str">
        <f>IF('6a. Expenditure'!D75="","",'6a. Expenditure'!D75)</f>
        <v>Post to assist with trusted assessor model</v>
      </c>
      <c r="CK26" t="str">
        <f>IF('6a. Expenditure'!E75="","",'6a. Expenditure'!E75)</f>
        <v>High Impact Change Model for Managing Transfer of Care</v>
      </c>
      <c r="CL26" t="str">
        <f>IF('6a. Expenditure'!F75="","",'6a. Expenditure'!F75)</f>
        <v>Trusted Assessment</v>
      </c>
      <c r="CM26" t="str">
        <f>IF('6a. Expenditure'!G75="","",'6a. Expenditure'!G75)</f>
        <v/>
      </c>
      <c r="CN26" t="str">
        <f>IF('6a. Expenditure'!H75="","",'6a. Expenditure'!H75)</f>
        <v/>
      </c>
      <c r="CO26" t="str">
        <f>IF('6a. Expenditure'!J75="","",'6a. Expenditure'!J75)</f>
        <v/>
      </c>
      <c r="CP26" t="str">
        <f>IF('6a. Expenditure'!K75="","",'6a. Expenditure'!K75)</f>
        <v>Social Care</v>
      </c>
      <c r="CQ26" t="str">
        <f>IF('6a. Expenditure'!L75="","",'6a. Expenditure'!L75)</f>
        <v/>
      </c>
      <c r="CR26" t="str">
        <f>IF('6a. Expenditure'!M75="","",'6a. Expenditure'!M75)</f>
        <v>NHS</v>
      </c>
      <c r="CS26" t="str">
        <f>IF('6a. Expenditure'!N75="","",'6a. Expenditure'!N75)</f>
        <v/>
      </c>
      <c r="CT26" t="str">
        <f>IF('6a. Expenditure'!O75="","",'6a. Expenditure'!O75)</f>
        <v/>
      </c>
      <c r="CU26" t="str">
        <f>IF('6a. Expenditure'!P75="","",'6a. Expenditure'!P75)</f>
        <v>NHS Acute Provider</v>
      </c>
      <c r="CV26" t="str">
        <f>IF('6a. Expenditure'!Q75="","",'6a. Expenditure'!Q75)</f>
        <v>Local Authority Discharge Funding</v>
      </c>
      <c r="CW26">
        <f>IF('6a. Expenditure'!S75="","",'6a. Expenditure'!S75)</f>
        <v>39698</v>
      </c>
      <c r="CX26">
        <f>IF('6a. Expenditure'!T75="","",'6a. Expenditure'!T75)</f>
        <v>74000</v>
      </c>
      <c r="CY26">
        <f>IF('6a. Expenditure'!U75="","",'6a. Expenditure'!U75)</f>
        <v>0.5</v>
      </c>
    </row>
    <row r="27" spans="2:103" x14ac:dyDescent="0.25">
      <c r="B27" t="str">
        <f t="shared" si="0"/>
        <v>E08000022</v>
      </c>
      <c r="C27">
        <v>19</v>
      </c>
      <c r="D27" t="str">
        <f t="shared" si="1"/>
        <v>North Tyneside</v>
      </c>
      <c r="CH27">
        <f>IF('6a. Expenditure'!B76="","",'6a. Expenditure'!B76)</f>
        <v>19</v>
      </c>
      <c r="CI27" t="str">
        <f>IF('6a. Expenditure'!C76="","",'6a. Expenditure'!C76)</f>
        <v>Pathway development</v>
      </c>
      <c r="CJ27" t="str">
        <f>IF('6a. Expenditure'!D76="","",'6a. Expenditure'!D76)</f>
        <v>Pathway development supporting effective discharges</v>
      </c>
      <c r="CK27" t="str">
        <f>IF('6a. Expenditure'!E76="","",'6a. Expenditure'!E76)</f>
        <v>Enablers for Integration</v>
      </c>
      <c r="CL27" t="str">
        <f>IF('6a. Expenditure'!F76="","",'6a. Expenditure'!F76)</f>
        <v>Programme management</v>
      </c>
      <c r="CM27" t="str">
        <f>IF('6a. Expenditure'!G76="","",'6a. Expenditure'!G76)</f>
        <v/>
      </c>
      <c r="CN27" t="str">
        <f>IF('6a. Expenditure'!H76="","",'6a. Expenditure'!H76)</f>
        <v/>
      </c>
      <c r="CO27" t="str">
        <f>IF('6a. Expenditure'!J76="","",'6a. Expenditure'!J76)</f>
        <v/>
      </c>
      <c r="CP27" t="str">
        <f>IF('6a. Expenditure'!K76="","",'6a. Expenditure'!K76)</f>
        <v>Social Care</v>
      </c>
      <c r="CQ27" t="str">
        <f>IF('6a. Expenditure'!L76="","",'6a. Expenditure'!L76)</f>
        <v/>
      </c>
      <c r="CR27" t="str">
        <f>IF('6a. Expenditure'!M76="","",'6a. Expenditure'!M76)</f>
        <v>LA</v>
      </c>
      <c r="CS27" t="str">
        <f>IF('6a. Expenditure'!N76="","",'6a. Expenditure'!N76)</f>
        <v/>
      </c>
      <c r="CT27" t="str">
        <f>IF('6a. Expenditure'!O76="","",'6a. Expenditure'!O76)</f>
        <v/>
      </c>
      <c r="CU27" t="str">
        <f>IF('6a. Expenditure'!P76="","",'6a. Expenditure'!P76)</f>
        <v>Local Authority</v>
      </c>
      <c r="CV27" t="str">
        <f>IF('6a. Expenditure'!Q76="","",'6a. Expenditure'!Q76)</f>
        <v>Local Authority Discharge Funding</v>
      </c>
      <c r="CW27">
        <f>IF('6a. Expenditure'!S76="","",'6a. Expenditure'!S76)</f>
        <v>31156</v>
      </c>
      <c r="CX27">
        <f>IF('6a. Expenditure'!T76="","",'6a. Expenditure'!T76)</f>
        <v>43618</v>
      </c>
      <c r="CY27">
        <f>IF('6a. Expenditure'!U76="","",'6a. Expenditure'!U76)</f>
        <v>0.5</v>
      </c>
    </row>
    <row r="28" spans="2:103" x14ac:dyDescent="0.25">
      <c r="B28" t="str">
        <f t="shared" si="0"/>
        <v>E08000022</v>
      </c>
      <c r="C28">
        <v>20</v>
      </c>
      <c r="D28" t="str">
        <f t="shared" si="1"/>
        <v>North Tyneside</v>
      </c>
      <c r="CH28">
        <f>IF('6a. Expenditure'!B77="","",'6a. Expenditure'!B77)</f>
        <v>20</v>
      </c>
      <c r="CI28" t="str">
        <f>IF('6a. Expenditure'!C77="","",'6a. Expenditure'!C77)</f>
        <v>Assistive technology</v>
      </c>
      <c r="CJ28" t="str">
        <f>IF('6a. Expenditure'!D77="","",'6a. Expenditure'!D77)</f>
        <v>Provide telecare and assistive technology to all relevant pathway 0 and pathway 1 discharges</v>
      </c>
      <c r="CK28" t="str">
        <f>IF('6a. Expenditure'!E77="","",'6a. Expenditure'!E77)</f>
        <v>Assistive Technologies and Equipment</v>
      </c>
      <c r="CL28" t="str">
        <f>IF('6a. Expenditure'!F77="","",'6a. Expenditure'!F77)</f>
        <v>Assistive technologies including telecare</v>
      </c>
      <c r="CM28" t="str">
        <f>IF('6a. Expenditure'!G77="","",'6a. Expenditure'!G77)</f>
        <v/>
      </c>
      <c r="CN28">
        <f>IF('6a. Expenditure'!H77="","",'6a. Expenditure'!H77)</f>
        <v>0</v>
      </c>
      <c r="CO28" t="str">
        <f>IF('6a. Expenditure'!J77="","",'6a. Expenditure'!J77)</f>
        <v xml:space="preserve">Number of beneficiaries </v>
      </c>
      <c r="CP28" t="str">
        <f>IF('6a. Expenditure'!K77="","",'6a. Expenditure'!K77)</f>
        <v>Social Care</v>
      </c>
      <c r="CQ28" t="str">
        <f>IF('6a. Expenditure'!L77="","",'6a. Expenditure'!L77)</f>
        <v/>
      </c>
      <c r="CR28" t="str">
        <f>IF('6a. Expenditure'!M77="","",'6a. Expenditure'!M77)</f>
        <v>LA</v>
      </c>
      <c r="CS28" t="str">
        <f>IF('6a. Expenditure'!N77="","",'6a. Expenditure'!N77)</f>
        <v/>
      </c>
      <c r="CT28" t="str">
        <f>IF('6a. Expenditure'!O77="","",'6a. Expenditure'!O77)</f>
        <v/>
      </c>
      <c r="CU28" t="str">
        <f>IF('6a. Expenditure'!P77="","",'6a. Expenditure'!P77)</f>
        <v>Local Authority</v>
      </c>
      <c r="CV28" t="str">
        <f>IF('6a. Expenditure'!Q77="","",'6a. Expenditure'!Q77)</f>
        <v>Local Authority Discharge Funding</v>
      </c>
      <c r="CW28">
        <f>IF('6a. Expenditure'!S77="","",'6a. Expenditure'!S77)</f>
        <v>0</v>
      </c>
      <c r="CX28">
        <f>IF('6a. Expenditure'!T77="","",'6a. Expenditure'!T77)</f>
        <v>40000</v>
      </c>
      <c r="CY28">
        <f>IF('6a. Expenditure'!U77="","",'6a. Expenditure'!U77)</f>
        <v>1</v>
      </c>
    </row>
    <row r="29" spans="2:103" x14ac:dyDescent="0.25">
      <c r="B29" t="str">
        <f t="shared" si="0"/>
        <v>E08000022</v>
      </c>
      <c r="C29">
        <v>21</v>
      </c>
      <c r="D29" t="str">
        <f t="shared" si="1"/>
        <v>North Tyneside</v>
      </c>
      <c r="CH29">
        <f>IF('6a. Expenditure'!B78="","",'6a. Expenditure'!B78)</f>
        <v>21</v>
      </c>
      <c r="CI29" t="str">
        <f>IF('6a. Expenditure'!C78="","",'6a. Expenditure'!C78)</f>
        <v>Step down beds - nursing</v>
      </c>
      <c r="CJ29" t="str">
        <f>IF('6a. Expenditure'!D78="","",'6a. Expenditure'!D78)</f>
        <v>Step down beds - nursing</v>
      </c>
      <c r="CK29" t="str">
        <f>IF('6a. Expenditure'!E78="","",'6a. Expenditure'!E78)</f>
        <v>Residential Placements</v>
      </c>
      <c r="CL29" t="str">
        <f>IF('6a. Expenditure'!F78="","",'6a. Expenditure'!F78)</f>
        <v>Nursing home</v>
      </c>
      <c r="CM29" t="str">
        <f>IF('6a. Expenditure'!G78="","",'6a. Expenditure'!G78)</f>
        <v/>
      </c>
      <c r="CN29">
        <f>IF('6a. Expenditure'!H78="","",'6a. Expenditure'!H78)</f>
        <v>10</v>
      </c>
      <c r="CO29" t="str">
        <f>IF('6a. Expenditure'!J78="","",'6a. Expenditure'!J78)</f>
        <v>Number of beds/Placements</v>
      </c>
      <c r="CP29" t="str">
        <f>IF('6a. Expenditure'!K78="","",'6a. Expenditure'!K78)</f>
        <v>Social Care</v>
      </c>
      <c r="CQ29" t="str">
        <f>IF('6a. Expenditure'!L78="","",'6a. Expenditure'!L78)</f>
        <v/>
      </c>
      <c r="CR29" t="str">
        <f>IF('6a. Expenditure'!M78="","",'6a. Expenditure'!M78)</f>
        <v>LA</v>
      </c>
      <c r="CS29" t="str">
        <f>IF('6a. Expenditure'!N78="","",'6a. Expenditure'!N78)</f>
        <v/>
      </c>
      <c r="CT29" t="str">
        <f>IF('6a. Expenditure'!O78="","",'6a. Expenditure'!O78)</f>
        <v/>
      </c>
      <c r="CU29" t="str">
        <f>IF('6a. Expenditure'!P78="","",'6a. Expenditure'!P78)</f>
        <v>Private Sector</v>
      </c>
      <c r="CV29" t="str">
        <f>IF('6a. Expenditure'!Q78="","",'6a. Expenditure'!Q78)</f>
        <v>ICB Discharge Funding</v>
      </c>
      <c r="CW29">
        <f>IF('6a. Expenditure'!S78="","",'6a. Expenditure'!S78)</f>
        <v>557409</v>
      </c>
      <c r="CX29">
        <f>IF('6a. Expenditure'!T78="","",'6a. Expenditure'!T78)</f>
        <v>573573</v>
      </c>
      <c r="CY29">
        <f>IF('6a. Expenditure'!U78="","",'6a. Expenditure'!U78)</f>
        <v>0.5</v>
      </c>
    </row>
    <row r="30" spans="2:103" x14ac:dyDescent="0.25">
      <c r="B30" t="str">
        <f t="shared" si="0"/>
        <v>E08000022</v>
      </c>
      <c r="C30">
        <v>22</v>
      </c>
      <c r="D30" t="str">
        <f t="shared" si="1"/>
        <v>North Tyneside</v>
      </c>
      <c r="CH30">
        <f>IF('6a. Expenditure'!B79="","",'6a. Expenditure'!B79)</f>
        <v>22</v>
      </c>
      <c r="CI30" t="str">
        <f>IF('6a. Expenditure'!C79="","",'6a. Expenditure'!C79)</f>
        <v>Workforce recruitment and retention</v>
      </c>
      <c r="CJ30" t="str">
        <f>IF('6a. Expenditure'!D79="","",'6a. Expenditure'!D79)</f>
        <v>Supporting recruitment and retention  - focus on homecare</v>
      </c>
      <c r="CK30" t="str">
        <f>IF('6a. Expenditure'!E79="","",'6a. Expenditure'!E79)</f>
        <v>Workforce recruitment and retention</v>
      </c>
      <c r="CL30" t="str">
        <f>IF('6a. Expenditure'!F79="","",'6a. Expenditure'!F79)</f>
        <v/>
      </c>
      <c r="CM30" t="str">
        <f>IF('6a. Expenditure'!G79="","",'6a. Expenditure'!G79)</f>
        <v/>
      </c>
      <c r="CN30" t="str">
        <f>IF('6a. Expenditure'!H79="","",'6a. Expenditure'!H79)</f>
        <v/>
      </c>
      <c r="CO30" t="str">
        <f>IF('6a. Expenditure'!J79="","",'6a. Expenditure'!J79)</f>
        <v/>
      </c>
      <c r="CP30" t="str">
        <f>IF('6a. Expenditure'!K79="","",'6a. Expenditure'!K79)</f>
        <v>Social Care</v>
      </c>
      <c r="CQ30" t="str">
        <f>IF('6a. Expenditure'!L79="","",'6a. Expenditure'!L79)</f>
        <v/>
      </c>
      <c r="CR30" t="str">
        <f>IF('6a. Expenditure'!M79="","",'6a. Expenditure'!M79)</f>
        <v>LA</v>
      </c>
      <c r="CS30" t="str">
        <f>IF('6a. Expenditure'!N79="","",'6a. Expenditure'!N79)</f>
        <v/>
      </c>
      <c r="CT30" t="str">
        <f>IF('6a. Expenditure'!O79="","",'6a. Expenditure'!O79)</f>
        <v/>
      </c>
      <c r="CU30" t="str">
        <f>IF('6a. Expenditure'!P79="","",'6a. Expenditure'!P79)</f>
        <v>Private Sector</v>
      </c>
      <c r="CV30" t="str">
        <f>IF('6a. Expenditure'!Q79="","",'6a. Expenditure'!Q79)</f>
        <v>Local Authority Discharge Funding</v>
      </c>
      <c r="CW30">
        <f>IF('6a. Expenditure'!S79="","",'6a. Expenditure'!S79)</f>
        <v>0</v>
      </c>
      <c r="CX30">
        <f>IF('6a. Expenditure'!T79="","",'6a. Expenditure'!T79)</f>
        <v>262250</v>
      </c>
      <c r="CY30">
        <f>IF('6a. Expenditure'!U79="","",'6a. Expenditure'!U79)</f>
        <v>0</v>
      </c>
    </row>
    <row r="31" spans="2:103" x14ac:dyDescent="0.25">
      <c r="B31" t="str">
        <f t="shared" si="0"/>
        <v>E08000022</v>
      </c>
      <c r="C31">
        <v>23</v>
      </c>
      <c r="D31" t="str">
        <f t="shared" si="1"/>
        <v>North Tyneside</v>
      </c>
      <c r="CH31">
        <f>IF('6a. Expenditure'!B80="","",'6a. Expenditure'!B80)</f>
        <v>19</v>
      </c>
      <c r="CI31" t="str">
        <f>IF('6a. Expenditure'!C80="","",'6a. Expenditure'!C80)</f>
        <v>Pathway development</v>
      </c>
      <c r="CJ31" t="str">
        <f>IF('6a. Expenditure'!D80="","",'6a. Expenditure'!D80)</f>
        <v>Pathway development supporting effective discharges</v>
      </c>
      <c r="CK31" t="str">
        <f>IF('6a. Expenditure'!E80="","",'6a. Expenditure'!E80)</f>
        <v>Enablers for Integration</v>
      </c>
      <c r="CL31" t="str">
        <f>IF('6a. Expenditure'!F80="","",'6a. Expenditure'!F80)</f>
        <v>Programme management</v>
      </c>
      <c r="CM31" t="str">
        <f>IF('6a. Expenditure'!G80="","",'6a. Expenditure'!G80)</f>
        <v/>
      </c>
      <c r="CN31" t="str">
        <f>IF('6a. Expenditure'!H80="","",'6a. Expenditure'!H80)</f>
        <v/>
      </c>
      <c r="CO31" t="str">
        <f>IF('6a. Expenditure'!J80="","",'6a. Expenditure'!J80)</f>
        <v/>
      </c>
      <c r="CP31" t="str">
        <f>IF('6a. Expenditure'!K80="","",'6a. Expenditure'!K80)</f>
        <v>Social Care</v>
      </c>
      <c r="CQ31" t="str">
        <f>IF('6a. Expenditure'!L80="","",'6a. Expenditure'!L80)</f>
        <v/>
      </c>
      <c r="CR31" t="str">
        <f>IF('6a. Expenditure'!M80="","",'6a. Expenditure'!M80)</f>
        <v>LA</v>
      </c>
      <c r="CS31" t="str">
        <f>IF('6a. Expenditure'!N80="","",'6a. Expenditure'!N80)</f>
        <v/>
      </c>
      <c r="CT31" t="str">
        <f>IF('6a. Expenditure'!O80="","",'6a. Expenditure'!O80)</f>
        <v/>
      </c>
      <c r="CU31" t="str">
        <f>IF('6a. Expenditure'!P80="","",'6a. Expenditure'!P80)</f>
        <v>Local Authority</v>
      </c>
      <c r="CV31" t="str">
        <f>IF('6a. Expenditure'!Q80="","",'6a. Expenditure'!Q80)</f>
        <v>ICB Discharge Funding</v>
      </c>
      <c r="CW31">
        <f>IF('6a. Expenditure'!S80="","",'6a. Expenditure'!S80)</f>
        <v>31156</v>
      </c>
      <c r="CX31">
        <f>IF('6a. Expenditure'!T80="","",'6a. Expenditure'!T80)</f>
        <v>43618</v>
      </c>
      <c r="CY31">
        <f>IF('6a. Expenditure'!U80="","",'6a. Expenditure'!U80)</f>
        <v>0.5</v>
      </c>
    </row>
    <row r="32" spans="2:103" x14ac:dyDescent="0.25">
      <c r="B32" t="str">
        <f t="shared" si="0"/>
        <v>E08000022</v>
      </c>
      <c r="C32">
        <v>24</v>
      </c>
      <c r="D32" t="str">
        <f t="shared" si="1"/>
        <v>North Tyneside</v>
      </c>
      <c r="CH32">
        <f>IF('6a. Expenditure'!B81="","",'6a. Expenditure'!B81)</f>
        <v>16</v>
      </c>
      <c r="CI32" t="str">
        <f>IF('6a. Expenditure'!C81="","",'6a. Expenditure'!C81)</f>
        <v>Step down  - extra care</v>
      </c>
      <c r="CJ32" t="str">
        <f>IF('6a. Expenditure'!D81="","",'6a. Expenditure'!D81)</f>
        <v>Step down  - extra care flats</v>
      </c>
      <c r="CK32" t="str">
        <f>IF('6a. Expenditure'!E81="","",'6a. Expenditure'!E81)</f>
        <v>Home Care or Domiciliary Care</v>
      </c>
      <c r="CL32" t="str">
        <f>IF('6a. Expenditure'!F81="","",'6a. Expenditure'!F81)</f>
        <v>Domiciliary care packages</v>
      </c>
      <c r="CM32" t="str">
        <f>IF('6a. Expenditure'!G81="","",'6a. Expenditure'!G81)</f>
        <v/>
      </c>
      <c r="CN32">
        <f>IF('6a. Expenditure'!H81="","",'6a. Expenditure'!H81)</f>
        <v>1700</v>
      </c>
      <c r="CO32" t="str">
        <f>IF('6a. Expenditure'!J81="","",'6a. Expenditure'!J81)</f>
        <v>Hours of care</v>
      </c>
      <c r="CP32" t="str">
        <f>IF('6a. Expenditure'!K81="","",'6a. Expenditure'!K81)</f>
        <v>Social Care</v>
      </c>
      <c r="CQ32" t="str">
        <f>IF('6a. Expenditure'!L81="","",'6a. Expenditure'!L81)</f>
        <v/>
      </c>
      <c r="CR32" t="str">
        <f>IF('6a. Expenditure'!M81="","",'6a. Expenditure'!M81)</f>
        <v>LA</v>
      </c>
      <c r="CS32" t="str">
        <f>IF('6a. Expenditure'!N81="","",'6a. Expenditure'!N81)</f>
        <v/>
      </c>
      <c r="CT32" t="str">
        <f>IF('6a. Expenditure'!O81="","",'6a. Expenditure'!O81)</f>
        <v/>
      </c>
      <c r="CU32" t="str">
        <f>IF('6a. Expenditure'!P81="","",'6a. Expenditure'!P81)</f>
        <v>Charity / Voluntary Sector</v>
      </c>
      <c r="CV32" t="str">
        <f>IF('6a. Expenditure'!Q81="","",'6a. Expenditure'!Q81)</f>
        <v>ICB Discharge Funding</v>
      </c>
      <c r="CW32">
        <f>IF('6a. Expenditure'!S81="","",'6a. Expenditure'!S81)</f>
        <v>153725</v>
      </c>
      <c r="CX32">
        <f>IF('6a. Expenditure'!T81="","",'6a. Expenditure'!T81)</f>
        <v>0</v>
      </c>
      <c r="CY32">
        <f>IF('6a. Expenditure'!U81="","",'6a. Expenditure'!U81)</f>
        <v>0.26</v>
      </c>
    </row>
    <row r="33" spans="2:103" x14ac:dyDescent="0.25">
      <c r="B33" t="str">
        <f t="shared" si="0"/>
        <v>E08000022</v>
      </c>
      <c r="C33">
        <v>25</v>
      </c>
      <c r="D33" t="str">
        <f t="shared" si="1"/>
        <v>North Tyneside</v>
      </c>
      <c r="CH33">
        <f>IF('6a. Expenditure'!B82="","",'6a. Expenditure'!B82)</f>
        <v>23</v>
      </c>
      <c r="CI33" t="str">
        <f>IF('6a. Expenditure'!C82="","",'6a. Expenditure'!C82)</f>
        <v>Low level voluntary sector support</v>
      </c>
      <c r="CJ33" t="str">
        <f>IF('6a. Expenditure'!D82="","",'6a. Expenditure'!D82)</f>
        <v>Support for pathway 0 discharges</v>
      </c>
      <c r="CK33" t="str">
        <f>IF('6a. Expenditure'!E82="","",'6a. Expenditure'!E82)</f>
        <v>Community Based Schemes</v>
      </c>
      <c r="CL33" t="str">
        <f>IF('6a. Expenditure'!F82="","",'6a. Expenditure'!F82)</f>
        <v>Low level support for simple hospital discharges (Discharge to Assess pathway 0)</v>
      </c>
      <c r="CM33" t="str">
        <f>IF('6a. Expenditure'!G82="","",'6a. Expenditure'!G82)</f>
        <v/>
      </c>
      <c r="CN33">
        <f>IF('6a. Expenditure'!H82="","",'6a. Expenditure'!H82)</f>
        <v>300</v>
      </c>
      <c r="CO33" t="str">
        <f>IF('6a. Expenditure'!J82="","",'6a. Expenditure'!J82)</f>
        <v/>
      </c>
      <c r="CP33" t="str">
        <f>IF('6a. Expenditure'!K82="","",'6a. Expenditure'!K82)</f>
        <v>Social Care</v>
      </c>
      <c r="CQ33" t="str">
        <f>IF('6a. Expenditure'!L82="","",'6a. Expenditure'!L82)</f>
        <v/>
      </c>
      <c r="CR33" t="str">
        <f>IF('6a. Expenditure'!M82="","",'6a. Expenditure'!M82)</f>
        <v>LA</v>
      </c>
      <c r="CS33" t="str">
        <f>IF('6a. Expenditure'!N82="","",'6a. Expenditure'!N82)</f>
        <v/>
      </c>
      <c r="CT33" t="str">
        <f>IF('6a. Expenditure'!O82="","",'6a. Expenditure'!O82)</f>
        <v/>
      </c>
      <c r="CU33" t="str">
        <f>IF('6a. Expenditure'!P82="","",'6a. Expenditure'!P82)</f>
        <v>Charity / Voluntary Sector</v>
      </c>
      <c r="CV33" t="str">
        <f>IF('6a. Expenditure'!Q82="","",'6a. Expenditure'!Q82)</f>
        <v>ICB Discharge Funding</v>
      </c>
      <c r="CW33">
        <f>IF('6a. Expenditure'!S82="","",'6a. Expenditure'!S82)</f>
        <v>35000</v>
      </c>
      <c r="CX33">
        <f>IF('6a. Expenditure'!T82="","",'6a. Expenditure'!T82)</f>
        <v>100000</v>
      </c>
      <c r="CY33">
        <f>IF('6a. Expenditure'!U82="","",'6a. Expenditure'!U82)</f>
        <v>0.33</v>
      </c>
    </row>
    <row r="34" spans="2:103" x14ac:dyDescent="0.25">
      <c r="B34" t="str">
        <f t="shared" si="0"/>
        <v>E08000022</v>
      </c>
      <c r="C34">
        <v>26</v>
      </c>
      <c r="D34" t="str">
        <f t="shared" si="1"/>
        <v>North Tyneside</v>
      </c>
      <c r="CH34">
        <f>IF('6a. Expenditure'!B83="","",'6a. Expenditure'!B83)</f>
        <v>26</v>
      </c>
      <c r="CI34" t="str">
        <f>IF('6a. Expenditure'!C83="","",'6a. Expenditure'!C83)</f>
        <v>Residential care contingency</v>
      </c>
      <c r="CJ34" t="str">
        <f>IF('6a. Expenditure'!D83="","",'6a. Expenditure'!D83)</f>
        <v>Step down beds - residential</v>
      </c>
      <c r="CK34" t="str">
        <f>IF('6a. Expenditure'!E83="","",'6a. Expenditure'!E83)</f>
        <v>Residential Placements</v>
      </c>
      <c r="CL34" t="str">
        <f>IF('6a. Expenditure'!F83="","",'6a. Expenditure'!F83)</f>
        <v>Care home</v>
      </c>
      <c r="CM34" t="str">
        <f>IF('6a. Expenditure'!G83="","",'6a. Expenditure'!G83)</f>
        <v/>
      </c>
      <c r="CN34">
        <f>IF('6a. Expenditure'!H83="","",'6a. Expenditure'!H83)</f>
        <v>0</v>
      </c>
      <c r="CO34" t="str">
        <f>IF('6a. Expenditure'!J83="","",'6a. Expenditure'!J83)</f>
        <v>Number of beds/Placements</v>
      </c>
      <c r="CP34" t="str">
        <f>IF('6a. Expenditure'!K83="","",'6a. Expenditure'!K83)</f>
        <v>Social Care</v>
      </c>
      <c r="CQ34" t="str">
        <f>IF('6a. Expenditure'!L83="","",'6a. Expenditure'!L83)</f>
        <v/>
      </c>
      <c r="CR34" t="str">
        <f>IF('6a. Expenditure'!M83="","",'6a. Expenditure'!M83)</f>
        <v>LA</v>
      </c>
      <c r="CS34" t="str">
        <f>IF('6a. Expenditure'!N83="","",'6a. Expenditure'!N83)</f>
        <v/>
      </c>
      <c r="CT34" t="str">
        <f>IF('6a. Expenditure'!O83="","",'6a. Expenditure'!O83)</f>
        <v/>
      </c>
      <c r="CU34" t="str">
        <f>IF('6a. Expenditure'!P83="","",'6a. Expenditure'!P83)</f>
        <v>Private Sector</v>
      </c>
      <c r="CV34" t="str">
        <f>IF('6a. Expenditure'!Q83="","",'6a. Expenditure'!Q83)</f>
        <v>ICB Discharge Funding</v>
      </c>
      <c r="CW34">
        <f>IF('6a. Expenditure'!S83="","",'6a. Expenditure'!S83)</f>
        <v>0</v>
      </c>
      <c r="CX34">
        <f>IF('6a. Expenditure'!T83="","",'6a. Expenditure'!T83)</f>
        <v>567976</v>
      </c>
      <c r="CY34">
        <f>IF('6a. Expenditure'!U83="","",'6a. Expenditure'!U83)</f>
        <v>0</v>
      </c>
    </row>
    <row r="35" spans="2:103" x14ac:dyDescent="0.25">
      <c r="B35" t="str">
        <f t="shared" si="0"/>
        <v>E08000022</v>
      </c>
      <c r="C35">
        <v>27</v>
      </c>
      <c r="D35" t="str">
        <f t="shared" si="1"/>
        <v>North Tyneside</v>
      </c>
      <c r="CH35">
        <f>IF('6a. Expenditure'!B84="","",'6a. Expenditure'!B84)</f>
        <v>27</v>
      </c>
      <c r="CI35" t="str">
        <f>IF('6a. Expenditure'!C84="","",'6a. Expenditure'!C84)</f>
        <v>Transport</v>
      </c>
      <c r="CJ35" t="str">
        <f>IF('6a. Expenditure'!D84="","",'6a. Expenditure'!D84)</f>
        <v>NEAS contract for additional transport to support discharges</v>
      </c>
      <c r="CK35" t="str">
        <f>IF('6a. Expenditure'!E84="","",'6a. Expenditure'!E84)</f>
        <v>Other</v>
      </c>
      <c r="CL35" t="str">
        <f>IF('6a. Expenditure'!F84="","",'6a. Expenditure'!F84)</f>
        <v/>
      </c>
      <c r="CM35" t="str">
        <f>IF('6a. Expenditure'!G84="","",'6a. Expenditure'!G84)</f>
        <v/>
      </c>
      <c r="CN35" t="str">
        <f>IF('6a. Expenditure'!H84="","",'6a. Expenditure'!H84)</f>
        <v/>
      </c>
      <c r="CO35" t="str">
        <f>IF('6a. Expenditure'!J84="","",'6a. Expenditure'!J84)</f>
        <v/>
      </c>
      <c r="CP35" t="str">
        <f>IF('6a. Expenditure'!K84="","",'6a. Expenditure'!K84)</f>
        <v>Other</v>
      </c>
      <c r="CQ35" t="str">
        <f>IF('6a. Expenditure'!L84="","",'6a. Expenditure'!L84)</f>
        <v>Ambulance Trust</v>
      </c>
      <c r="CR35" t="str">
        <f>IF('6a. Expenditure'!M84="","",'6a. Expenditure'!M84)</f>
        <v>NHS</v>
      </c>
      <c r="CS35" t="str">
        <f>IF('6a. Expenditure'!N84="","",'6a. Expenditure'!N84)</f>
        <v/>
      </c>
      <c r="CT35" t="str">
        <f>IF('6a. Expenditure'!O84="","",'6a. Expenditure'!O84)</f>
        <v/>
      </c>
      <c r="CU35" t="str">
        <f>IF('6a. Expenditure'!P84="","",'6a. Expenditure'!P84)</f>
        <v>NHS</v>
      </c>
      <c r="CV35" t="str">
        <f>IF('6a. Expenditure'!Q84="","",'6a. Expenditure'!Q84)</f>
        <v>ICB Discharge Funding</v>
      </c>
      <c r="CW35">
        <f>IF('6a. Expenditure'!S84="","",'6a. Expenditure'!S84)</f>
        <v>86366</v>
      </c>
      <c r="CX35">
        <f>IF('6a. Expenditure'!T84="","",'6a. Expenditure'!T84)</f>
        <v>95003</v>
      </c>
      <c r="CY35">
        <f>IF('6a. Expenditure'!U84="","",'6a. Expenditure'!U84)</f>
        <v>1</v>
      </c>
    </row>
    <row r="36" spans="2:103" x14ac:dyDescent="0.25">
      <c r="B36" t="str">
        <f t="shared" si="0"/>
        <v>E08000022</v>
      </c>
      <c r="C36">
        <v>28</v>
      </c>
      <c r="D36" t="str">
        <f t="shared" si="1"/>
        <v>North Tyneside</v>
      </c>
      <c r="CH36">
        <f>IF('6a. Expenditure'!B85="","",'6a. Expenditure'!B85)</f>
        <v>22</v>
      </c>
      <c r="CI36" t="str">
        <f>IF('6a. Expenditure'!C85="","",'6a. Expenditure'!C85)</f>
        <v>Workforce recruitment and retention</v>
      </c>
      <c r="CJ36" t="str">
        <f>IF('6a. Expenditure'!D85="","",'6a. Expenditure'!D85)</f>
        <v>Supporting recruitment and retention  - focus on homecare</v>
      </c>
      <c r="CK36" t="str">
        <f>IF('6a. Expenditure'!E85="","",'6a. Expenditure'!E85)</f>
        <v>Workforce recruitment and retention</v>
      </c>
      <c r="CL36" t="str">
        <f>IF('6a. Expenditure'!F85="","",'6a. Expenditure'!F85)</f>
        <v/>
      </c>
      <c r="CM36" t="str">
        <f>IF('6a. Expenditure'!G85="","",'6a. Expenditure'!G85)</f>
        <v/>
      </c>
      <c r="CN36" t="str">
        <f>IF('6a. Expenditure'!H85="","",'6a. Expenditure'!H85)</f>
        <v/>
      </c>
      <c r="CO36" t="str">
        <f>IF('6a. Expenditure'!J85="","",'6a. Expenditure'!J85)</f>
        <v/>
      </c>
      <c r="CP36" t="str">
        <f>IF('6a. Expenditure'!K85="","",'6a. Expenditure'!K85)</f>
        <v>Social Care</v>
      </c>
      <c r="CQ36" t="str">
        <f>IF('6a. Expenditure'!L85="","",'6a. Expenditure'!L85)</f>
        <v/>
      </c>
      <c r="CR36" t="str">
        <f>IF('6a. Expenditure'!M85="","",'6a. Expenditure'!M85)</f>
        <v>LA</v>
      </c>
      <c r="CS36" t="str">
        <f>IF('6a. Expenditure'!N85="","",'6a. Expenditure'!N85)</f>
        <v/>
      </c>
      <c r="CT36" t="str">
        <f>IF('6a. Expenditure'!O85="","",'6a. Expenditure'!O85)</f>
        <v/>
      </c>
      <c r="CU36" t="str">
        <f>IF('6a. Expenditure'!P85="","",'6a. Expenditure'!P85)</f>
        <v>Private Sector</v>
      </c>
      <c r="CV36" t="str">
        <f>IF('6a. Expenditure'!Q85="","",'6a. Expenditure'!Q85)</f>
        <v>ICB Discharge Funding</v>
      </c>
      <c r="CW36">
        <f>IF('6a. Expenditure'!S85="","",'6a. Expenditure'!S85)</f>
        <v>0</v>
      </c>
      <c r="CX36">
        <f>IF('6a. Expenditure'!T85="","",'6a. Expenditure'!T85)</f>
        <v>53499</v>
      </c>
      <c r="CY36">
        <f>IF('6a. Expenditure'!U85="","",'6a. Expenditure'!U85)</f>
        <v>0</v>
      </c>
    </row>
    <row r="37" spans="2:103" x14ac:dyDescent="0.25">
      <c r="B37" t="str">
        <f t="shared" si="0"/>
        <v>E08000022</v>
      </c>
      <c r="C37">
        <v>29</v>
      </c>
      <c r="D37" t="str">
        <f t="shared" si="1"/>
        <v>North Tyneside</v>
      </c>
      <c r="CH37">
        <f>IF('6a. Expenditure'!B86="","",'6a. Expenditure'!B86)</f>
        <v>29</v>
      </c>
      <c r="CI37" t="str">
        <f>IF('6a. Expenditure'!C86="","",'6a. Expenditure'!C86)</f>
        <v>Disabled Facilities Grant</v>
      </c>
      <c r="CJ37" t="str">
        <f>IF('6a. Expenditure'!D86="","",'6a. Expenditure'!D86)</f>
        <v>Disabled Facilities Grant</v>
      </c>
      <c r="CK37" t="str">
        <f>IF('6a. Expenditure'!E86="","",'6a. Expenditure'!E86)</f>
        <v>DFG Related Schemes</v>
      </c>
      <c r="CL37" t="str">
        <f>IF('6a. Expenditure'!F86="","",'6a. Expenditure'!F86)</f>
        <v>Adaptations, including statutory DFG grants</v>
      </c>
      <c r="CM37" t="str">
        <f>IF('6a. Expenditure'!G86="","",'6a. Expenditure'!G86)</f>
        <v/>
      </c>
      <c r="CN37">
        <f>IF('6a. Expenditure'!H86="","",'6a. Expenditure'!H86)</f>
        <v>55</v>
      </c>
      <c r="CO37" t="str">
        <f>IF('6a. Expenditure'!J86="","",'6a. Expenditure'!J86)</f>
        <v>Number of adaptations funded/people supported</v>
      </c>
      <c r="CP37" t="str">
        <f>IF('6a. Expenditure'!K86="","",'6a. Expenditure'!K86)</f>
        <v>Social Care</v>
      </c>
      <c r="CQ37" t="str">
        <f>IF('6a. Expenditure'!L86="","",'6a. Expenditure'!L86)</f>
        <v/>
      </c>
      <c r="CR37" t="str">
        <f>IF('6a. Expenditure'!M86="","",'6a. Expenditure'!M86)</f>
        <v>LA</v>
      </c>
      <c r="CS37" t="str">
        <f>IF('6a. Expenditure'!N86="","",'6a. Expenditure'!N86)</f>
        <v/>
      </c>
      <c r="CT37" t="str">
        <f>IF('6a. Expenditure'!O86="","",'6a. Expenditure'!O86)</f>
        <v/>
      </c>
      <c r="CU37" t="str">
        <f>IF('6a. Expenditure'!P86="","",'6a. Expenditure'!P86)</f>
        <v>Local Authority</v>
      </c>
      <c r="CV37" t="str">
        <f>IF('6a. Expenditure'!Q86="","",'6a. Expenditure'!Q86)</f>
        <v>DFG</v>
      </c>
      <c r="CW37">
        <f>IF('6a. Expenditure'!S86="","",'6a. Expenditure'!S86)</f>
        <v>1869024</v>
      </c>
      <c r="CX37">
        <f>IF('6a. Expenditure'!T86="","",'6a. Expenditure'!T86)</f>
        <v>1869024</v>
      </c>
      <c r="CY37">
        <f>IF('6a. Expenditure'!U86="","",'6a. Expenditure'!U86)</f>
        <v>0.6</v>
      </c>
    </row>
    <row r="38" spans="2:103" x14ac:dyDescent="0.25">
      <c r="B38" t="str">
        <f t="shared" si="0"/>
        <v>E08000022</v>
      </c>
      <c r="C38">
        <v>30</v>
      </c>
      <c r="D38" t="str">
        <f t="shared" si="1"/>
        <v>North Tyneside</v>
      </c>
      <c r="CH38">
        <f>IF('6a. Expenditure'!B87="","",'6a. Expenditure'!B87)</f>
        <v>30</v>
      </c>
      <c r="CI38" t="str">
        <f>IF('6a. Expenditure'!C87="","",'6a. Expenditure'!C87)</f>
        <v>Disabled Facilities Grant carry forward</v>
      </c>
      <c r="CJ38" t="str">
        <f>IF('6a. Expenditure'!D87="","",'6a. Expenditure'!D87)</f>
        <v>Disabled Facuilities Grant carry forward</v>
      </c>
      <c r="CK38" t="str">
        <f>IF('6a. Expenditure'!E87="","",'6a. Expenditure'!E87)</f>
        <v>DFG Related Schemes</v>
      </c>
      <c r="CL38" t="str">
        <f>IF('6a. Expenditure'!F87="","",'6a. Expenditure'!F87)</f>
        <v>Adaptations, including statutory DFG grants</v>
      </c>
      <c r="CM38" t="str">
        <f>IF('6a. Expenditure'!G87="","",'6a. Expenditure'!G87)</f>
        <v/>
      </c>
      <c r="CN38">
        <f>IF('6a. Expenditure'!H87="","",'6a. Expenditure'!H87)</f>
        <v>37</v>
      </c>
      <c r="CO38" t="str">
        <f>IF('6a. Expenditure'!J87="","",'6a. Expenditure'!J87)</f>
        <v>Number of adaptations funded/people supported</v>
      </c>
      <c r="CP38" t="str">
        <f>IF('6a. Expenditure'!K87="","",'6a. Expenditure'!K87)</f>
        <v>Social Care</v>
      </c>
      <c r="CQ38" t="str">
        <f>IF('6a. Expenditure'!L87="","",'6a. Expenditure'!L87)</f>
        <v/>
      </c>
      <c r="CR38" t="str">
        <f>IF('6a. Expenditure'!M87="","",'6a. Expenditure'!M87)</f>
        <v>LA</v>
      </c>
      <c r="CS38" t="str">
        <f>IF('6a. Expenditure'!N87="","",'6a. Expenditure'!N87)</f>
        <v/>
      </c>
      <c r="CT38" t="str">
        <f>IF('6a. Expenditure'!O87="","",'6a. Expenditure'!O87)</f>
        <v/>
      </c>
      <c r="CU38" t="str">
        <f>IF('6a. Expenditure'!P87="","",'6a. Expenditure'!P87)</f>
        <v>Local Authority</v>
      </c>
      <c r="CV38" t="str">
        <f>IF('6a. Expenditure'!Q87="","",'6a. Expenditure'!Q87)</f>
        <v>Additional LA Contribution</v>
      </c>
      <c r="CW38">
        <f>IF('6a. Expenditure'!S87="","",'6a. Expenditure'!S87)</f>
        <v>1257308</v>
      </c>
      <c r="CX38">
        <f>IF('6a. Expenditure'!T87="","",'6a. Expenditure'!T87)</f>
        <v>0</v>
      </c>
      <c r="CY38">
        <f>IF('6a. Expenditure'!U87="","",'6a. Expenditure'!U87)</f>
        <v>0.4</v>
      </c>
    </row>
    <row r="39" spans="2:103" x14ac:dyDescent="0.25">
      <c r="B39" t="str">
        <f t="shared" si="0"/>
        <v>E08000022</v>
      </c>
      <c r="C39">
        <v>31</v>
      </c>
      <c r="D39" t="str">
        <f t="shared" si="1"/>
        <v>North Tyneside</v>
      </c>
      <c r="CH39" t="str">
        <f>IF('6a. Expenditure'!B88="","",'6a. Expenditure'!B88)</f>
        <v/>
      </c>
      <c r="CI39" t="str">
        <f>IF('6a. Expenditure'!C88="","",'6a. Expenditure'!C88)</f>
        <v/>
      </c>
      <c r="CJ39" t="str">
        <f>IF('6a. Expenditure'!D88="","",'6a. Expenditure'!D88)</f>
        <v/>
      </c>
      <c r="CK39" t="str">
        <f>IF('6a. Expenditure'!E88="","",'6a. Expenditure'!E88)</f>
        <v/>
      </c>
      <c r="CL39" t="str">
        <f>IF('6a. Expenditure'!F88="","",'6a. Expenditure'!F88)</f>
        <v/>
      </c>
      <c r="CM39" t="str">
        <f>IF('6a. Expenditure'!G88="","",'6a. Expenditure'!G88)</f>
        <v/>
      </c>
      <c r="CN39" t="str">
        <f>IF('6a. Expenditure'!H88="","",'6a. Expenditure'!H88)</f>
        <v/>
      </c>
      <c r="CO39" t="str">
        <f>IF('6a. Expenditure'!J88="","",'6a. Expenditure'!J88)</f>
        <v/>
      </c>
      <c r="CP39" t="str">
        <f>IF('6a. Expenditure'!K88="","",'6a. Expenditure'!K88)</f>
        <v/>
      </c>
      <c r="CQ39" t="str">
        <f>IF('6a. Expenditure'!L88="","",'6a. Expenditure'!L88)</f>
        <v/>
      </c>
      <c r="CR39" t="str">
        <f>IF('6a. Expenditure'!M88="","",'6a. Expenditure'!M88)</f>
        <v/>
      </c>
      <c r="CS39" t="str">
        <f>IF('6a. Expenditure'!N88="","",'6a. Expenditure'!N88)</f>
        <v/>
      </c>
      <c r="CT39" t="str">
        <f>IF('6a. Expenditure'!O88="","",'6a. Expenditure'!O88)</f>
        <v/>
      </c>
      <c r="CU39" t="str">
        <f>IF('6a. Expenditure'!P88="","",'6a. Expenditure'!P88)</f>
        <v/>
      </c>
      <c r="CV39" t="str">
        <f>IF('6a. Expenditure'!Q88="","",'6a. Expenditure'!Q88)</f>
        <v/>
      </c>
      <c r="CW39" t="str">
        <f>IF('6a. Expenditure'!S88="","",'6a. Expenditure'!S88)</f>
        <v/>
      </c>
      <c r="CX39" t="str">
        <f>IF('6a. Expenditure'!T88="","",'6a. Expenditure'!T88)</f>
        <v/>
      </c>
      <c r="CY39" t="str">
        <f>IF('6a. Expenditure'!U88="","",'6a. Expenditure'!U88)</f>
        <v/>
      </c>
    </row>
    <row r="40" spans="2:103" x14ac:dyDescent="0.25">
      <c r="B40" t="str">
        <f t="shared" si="0"/>
        <v>E08000022</v>
      </c>
      <c r="C40">
        <v>32</v>
      </c>
      <c r="D40" t="str">
        <f t="shared" si="1"/>
        <v>North Tyneside</v>
      </c>
      <c r="CH40" t="str">
        <f>IF('6a. Expenditure'!B89="","",'6a. Expenditure'!B89)</f>
        <v/>
      </c>
      <c r="CI40" t="str">
        <f>IF('6a. Expenditure'!C89="","",'6a. Expenditure'!C89)</f>
        <v/>
      </c>
      <c r="CJ40" t="str">
        <f>IF('6a. Expenditure'!D89="","",'6a. Expenditure'!D89)</f>
        <v/>
      </c>
      <c r="CK40" t="str">
        <f>IF('6a. Expenditure'!E89="","",'6a. Expenditure'!E89)</f>
        <v/>
      </c>
      <c r="CL40" t="str">
        <f>IF('6a. Expenditure'!F89="","",'6a. Expenditure'!F89)</f>
        <v/>
      </c>
      <c r="CM40" t="str">
        <f>IF('6a. Expenditure'!G89="","",'6a. Expenditure'!G89)</f>
        <v/>
      </c>
      <c r="CN40" t="str">
        <f>IF('6a. Expenditure'!H89="","",'6a. Expenditure'!H89)</f>
        <v/>
      </c>
      <c r="CO40" t="str">
        <f>IF('6a. Expenditure'!J89="","",'6a. Expenditure'!J89)</f>
        <v/>
      </c>
      <c r="CP40" t="str">
        <f>IF('6a. Expenditure'!K89="","",'6a. Expenditure'!K89)</f>
        <v/>
      </c>
      <c r="CQ40" t="str">
        <f>IF('6a. Expenditure'!L89="","",'6a. Expenditure'!L89)</f>
        <v/>
      </c>
      <c r="CR40" t="str">
        <f>IF('6a. Expenditure'!M89="","",'6a. Expenditure'!M89)</f>
        <v/>
      </c>
      <c r="CS40" t="str">
        <f>IF('6a. Expenditure'!N89="","",'6a. Expenditure'!N89)</f>
        <v/>
      </c>
      <c r="CT40" t="str">
        <f>IF('6a. Expenditure'!O89="","",'6a. Expenditure'!O89)</f>
        <v/>
      </c>
      <c r="CU40" t="str">
        <f>IF('6a. Expenditure'!P89="","",'6a. Expenditure'!P89)</f>
        <v/>
      </c>
      <c r="CV40" t="str">
        <f>IF('6a. Expenditure'!Q89="","",'6a. Expenditure'!Q89)</f>
        <v/>
      </c>
      <c r="CW40" t="str">
        <f>IF('6a. Expenditure'!S89="","",'6a. Expenditure'!S89)</f>
        <v/>
      </c>
      <c r="CX40" t="str">
        <f>IF('6a. Expenditure'!T89="","",'6a. Expenditure'!T89)</f>
        <v/>
      </c>
      <c r="CY40" t="str">
        <f>IF('6a. Expenditure'!U89="","",'6a. Expenditure'!U89)</f>
        <v/>
      </c>
    </row>
    <row r="41" spans="2:103" x14ac:dyDescent="0.25">
      <c r="B41" t="str">
        <f t="shared" si="0"/>
        <v>E08000022</v>
      </c>
      <c r="C41">
        <v>33</v>
      </c>
      <c r="D41" t="str">
        <f t="shared" si="1"/>
        <v>North Tyneside</v>
      </c>
      <c r="CH41" t="str">
        <f>IF('6a. Expenditure'!B90="","",'6a. Expenditure'!B90)</f>
        <v/>
      </c>
      <c r="CI41" t="str">
        <f>IF('6a. Expenditure'!C90="","",'6a. Expenditure'!C90)</f>
        <v/>
      </c>
      <c r="CJ41" t="str">
        <f>IF('6a. Expenditure'!D90="","",'6a. Expenditure'!D90)</f>
        <v/>
      </c>
      <c r="CK41" t="str">
        <f>IF('6a. Expenditure'!E90="","",'6a. Expenditure'!E90)</f>
        <v/>
      </c>
      <c r="CL41" t="str">
        <f>IF('6a. Expenditure'!F90="","",'6a. Expenditure'!F90)</f>
        <v/>
      </c>
      <c r="CM41" t="str">
        <f>IF('6a. Expenditure'!G90="","",'6a. Expenditure'!G90)</f>
        <v/>
      </c>
      <c r="CN41" t="str">
        <f>IF('6a. Expenditure'!H90="","",'6a. Expenditure'!H90)</f>
        <v/>
      </c>
      <c r="CO41" t="str">
        <f>IF('6a. Expenditure'!J90="","",'6a. Expenditure'!J90)</f>
        <v/>
      </c>
      <c r="CP41" t="str">
        <f>IF('6a. Expenditure'!K90="","",'6a. Expenditure'!K90)</f>
        <v/>
      </c>
      <c r="CQ41" t="str">
        <f>IF('6a. Expenditure'!L90="","",'6a. Expenditure'!L90)</f>
        <v/>
      </c>
      <c r="CR41" t="str">
        <f>IF('6a. Expenditure'!M90="","",'6a. Expenditure'!M90)</f>
        <v/>
      </c>
      <c r="CS41" t="str">
        <f>IF('6a. Expenditure'!N90="","",'6a. Expenditure'!N90)</f>
        <v/>
      </c>
      <c r="CT41" t="str">
        <f>IF('6a. Expenditure'!O90="","",'6a. Expenditure'!O90)</f>
        <v/>
      </c>
      <c r="CU41" t="str">
        <f>IF('6a. Expenditure'!P90="","",'6a. Expenditure'!P90)</f>
        <v/>
      </c>
      <c r="CV41" t="str">
        <f>IF('6a. Expenditure'!Q90="","",'6a. Expenditure'!Q90)</f>
        <v/>
      </c>
      <c r="CW41" t="str">
        <f>IF('6a. Expenditure'!S90="","",'6a. Expenditure'!S90)</f>
        <v/>
      </c>
      <c r="CX41" t="str">
        <f>IF('6a. Expenditure'!T90="","",'6a. Expenditure'!T90)</f>
        <v/>
      </c>
      <c r="CY41" t="str">
        <f>IF('6a. Expenditure'!U90="","",'6a. Expenditure'!U90)</f>
        <v/>
      </c>
    </row>
    <row r="42" spans="2:103" x14ac:dyDescent="0.25">
      <c r="B42" t="str">
        <f t="shared" si="0"/>
        <v>E08000022</v>
      </c>
      <c r="C42">
        <v>34</v>
      </c>
      <c r="D42" t="str">
        <f t="shared" si="1"/>
        <v>North Tyneside</v>
      </c>
      <c r="CH42" t="str">
        <f>IF('6a. Expenditure'!B91="","",'6a. Expenditure'!B91)</f>
        <v/>
      </c>
      <c r="CI42" t="str">
        <f>IF('6a. Expenditure'!C91="","",'6a. Expenditure'!C91)</f>
        <v/>
      </c>
      <c r="CJ42" t="str">
        <f>IF('6a. Expenditure'!D91="","",'6a. Expenditure'!D91)</f>
        <v/>
      </c>
      <c r="CK42" t="str">
        <f>IF('6a. Expenditure'!E91="","",'6a. Expenditure'!E91)</f>
        <v/>
      </c>
      <c r="CL42" t="str">
        <f>IF('6a. Expenditure'!F91="","",'6a. Expenditure'!F91)</f>
        <v/>
      </c>
      <c r="CM42" t="str">
        <f>IF('6a. Expenditure'!G91="","",'6a. Expenditure'!G91)</f>
        <v/>
      </c>
      <c r="CN42" t="str">
        <f>IF('6a. Expenditure'!H91="","",'6a. Expenditure'!H91)</f>
        <v/>
      </c>
      <c r="CO42" t="str">
        <f>IF('6a. Expenditure'!J91="","",'6a. Expenditure'!J91)</f>
        <v/>
      </c>
      <c r="CP42" t="str">
        <f>IF('6a. Expenditure'!K91="","",'6a. Expenditure'!K91)</f>
        <v/>
      </c>
      <c r="CQ42" t="str">
        <f>IF('6a. Expenditure'!L91="","",'6a. Expenditure'!L91)</f>
        <v/>
      </c>
      <c r="CR42" t="str">
        <f>IF('6a. Expenditure'!M91="","",'6a. Expenditure'!M91)</f>
        <v/>
      </c>
      <c r="CS42" t="str">
        <f>IF('6a. Expenditure'!N91="","",'6a. Expenditure'!N91)</f>
        <v/>
      </c>
      <c r="CT42" t="str">
        <f>IF('6a. Expenditure'!O91="","",'6a. Expenditure'!O91)</f>
        <v/>
      </c>
      <c r="CU42" t="str">
        <f>IF('6a. Expenditure'!P91="","",'6a. Expenditure'!P91)</f>
        <v/>
      </c>
      <c r="CV42" t="str">
        <f>IF('6a. Expenditure'!Q91="","",'6a. Expenditure'!Q91)</f>
        <v/>
      </c>
      <c r="CW42" t="str">
        <f>IF('6a. Expenditure'!S91="","",'6a. Expenditure'!S91)</f>
        <v/>
      </c>
      <c r="CX42" t="str">
        <f>IF('6a. Expenditure'!T91="","",'6a. Expenditure'!T91)</f>
        <v/>
      </c>
      <c r="CY42" t="str">
        <f>IF('6a. Expenditure'!U91="","",'6a. Expenditure'!U91)</f>
        <v/>
      </c>
    </row>
    <row r="43" spans="2:103" x14ac:dyDescent="0.25">
      <c r="B43" t="str">
        <f t="shared" si="0"/>
        <v>E08000022</v>
      </c>
      <c r="C43">
        <v>35</v>
      </c>
      <c r="D43" t="str">
        <f t="shared" si="1"/>
        <v>North Tyneside</v>
      </c>
      <c r="CH43" t="str">
        <f>IF('6a. Expenditure'!B92="","",'6a. Expenditure'!B92)</f>
        <v/>
      </c>
      <c r="CI43" t="str">
        <f>IF('6a. Expenditure'!C92="","",'6a. Expenditure'!C92)</f>
        <v/>
      </c>
      <c r="CJ43" t="str">
        <f>IF('6a. Expenditure'!D92="","",'6a. Expenditure'!D92)</f>
        <v/>
      </c>
      <c r="CK43" t="str">
        <f>IF('6a. Expenditure'!E92="","",'6a. Expenditure'!E92)</f>
        <v/>
      </c>
      <c r="CL43" t="str">
        <f>IF('6a. Expenditure'!F92="","",'6a. Expenditure'!F92)</f>
        <v/>
      </c>
      <c r="CM43" t="str">
        <f>IF('6a. Expenditure'!G92="","",'6a. Expenditure'!G92)</f>
        <v/>
      </c>
      <c r="CN43" t="str">
        <f>IF('6a. Expenditure'!H92="","",'6a. Expenditure'!H92)</f>
        <v/>
      </c>
      <c r="CO43" t="str">
        <f>IF('6a. Expenditure'!J92="","",'6a. Expenditure'!J92)</f>
        <v/>
      </c>
      <c r="CP43" t="str">
        <f>IF('6a. Expenditure'!K92="","",'6a. Expenditure'!K92)</f>
        <v/>
      </c>
      <c r="CQ43" t="str">
        <f>IF('6a. Expenditure'!L92="","",'6a. Expenditure'!L92)</f>
        <v/>
      </c>
      <c r="CR43" t="str">
        <f>IF('6a. Expenditure'!M92="","",'6a. Expenditure'!M92)</f>
        <v/>
      </c>
      <c r="CS43" t="str">
        <f>IF('6a. Expenditure'!N92="","",'6a. Expenditure'!N92)</f>
        <v/>
      </c>
      <c r="CT43" t="str">
        <f>IF('6a. Expenditure'!O92="","",'6a. Expenditure'!O92)</f>
        <v/>
      </c>
      <c r="CU43" t="str">
        <f>IF('6a. Expenditure'!P92="","",'6a. Expenditure'!P92)</f>
        <v/>
      </c>
      <c r="CV43" t="str">
        <f>IF('6a. Expenditure'!Q92="","",'6a. Expenditure'!Q92)</f>
        <v/>
      </c>
      <c r="CW43" t="str">
        <f>IF('6a. Expenditure'!S92="","",'6a. Expenditure'!S92)</f>
        <v/>
      </c>
      <c r="CX43" t="str">
        <f>IF('6a. Expenditure'!T92="","",'6a. Expenditure'!T92)</f>
        <v/>
      </c>
      <c r="CY43" t="str">
        <f>IF('6a. Expenditure'!U92="","",'6a. Expenditure'!U92)</f>
        <v/>
      </c>
    </row>
    <row r="44" spans="2:103" x14ac:dyDescent="0.25">
      <c r="B44" t="str">
        <f t="shared" si="0"/>
        <v>E08000022</v>
      </c>
      <c r="C44">
        <v>36</v>
      </c>
      <c r="D44" t="str">
        <f t="shared" si="1"/>
        <v>North Tyneside</v>
      </c>
      <c r="CH44" t="str">
        <f>IF('6a. Expenditure'!B93="","",'6a. Expenditure'!B93)</f>
        <v/>
      </c>
      <c r="CI44" t="str">
        <f>IF('6a. Expenditure'!C93="","",'6a. Expenditure'!C93)</f>
        <v/>
      </c>
      <c r="CJ44" t="str">
        <f>IF('6a. Expenditure'!D93="","",'6a. Expenditure'!D93)</f>
        <v/>
      </c>
      <c r="CK44" t="str">
        <f>IF('6a. Expenditure'!E93="","",'6a. Expenditure'!E93)</f>
        <v/>
      </c>
      <c r="CL44" t="str">
        <f>IF('6a. Expenditure'!F93="","",'6a. Expenditure'!F93)</f>
        <v/>
      </c>
      <c r="CM44" t="str">
        <f>IF('6a. Expenditure'!G93="","",'6a. Expenditure'!G93)</f>
        <v/>
      </c>
      <c r="CN44" t="str">
        <f>IF('6a. Expenditure'!H93="","",'6a. Expenditure'!H93)</f>
        <v/>
      </c>
      <c r="CO44" t="str">
        <f>IF('6a. Expenditure'!J93="","",'6a. Expenditure'!J93)</f>
        <v/>
      </c>
      <c r="CP44" t="str">
        <f>IF('6a. Expenditure'!K93="","",'6a. Expenditure'!K93)</f>
        <v/>
      </c>
      <c r="CQ44" t="str">
        <f>IF('6a. Expenditure'!L93="","",'6a. Expenditure'!L93)</f>
        <v/>
      </c>
      <c r="CR44" t="str">
        <f>IF('6a. Expenditure'!M93="","",'6a. Expenditure'!M93)</f>
        <v/>
      </c>
      <c r="CS44" t="str">
        <f>IF('6a. Expenditure'!N93="","",'6a. Expenditure'!N93)</f>
        <v/>
      </c>
      <c r="CT44" t="str">
        <f>IF('6a. Expenditure'!O93="","",'6a. Expenditure'!O93)</f>
        <v/>
      </c>
      <c r="CU44" t="str">
        <f>IF('6a. Expenditure'!P93="","",'6a. Expenditure'!P93)</f>
        <v/>
      </c>
      <c r="CV44" t="str">
        <f>IF('6a. Expenditure'!Q93="","",'6a. Expenditure'!Q93)</f>
        <v/>
      </c>
      <c r="CW44" t="str">
        <f>IF('6a. Expenditure'!S93="","",'6a. Expenditure'!S93)</f>
        <v/>
      </c>
      <c r="CX44" t="str">
        <f>IF('6a. Expenditure'!T93="","",'6a. Expenditure'!T93)</f>
        <v/>
      </c>
      <c r="CY44" t="str">
        <f>IF('6a. Expenditure'!U93="","",'6a. Expenditure'!U93)</f>
        <v/>
      </c>
    </row>
    <row r="45" spans="2:103" x14ac:dyDescent="0.25">
      <c r="B45" t="str">
        <f t="shared" si="0"/>
        <v>E08000022</v>
      </c>
      <c r="C45">
        <v>37</v>
      </c>
      <c r="D45" t="str">
        <f t="shared" si="1"/>
        <v>North Tyneside</v>
      </c>
      <c r="CH45" t="str">
        <f>IF('6a. Expenditure'!B94="","",'6a. Expenditure'!B94)</f>
        <v/>
      </c>
      <c r="CI45" t="str">
        <f>IF('6a. Expenditure'!C94="","",'6a. Expenditure'!C94)</f>
        <v/>
      </c>
      <c r="CJ45" t="str">
        <f>IF('6a. Expenditure'!D94="","",'6a. Expenditure'!D94)</f>
        <v/>
      </c>
      <c r="CK45" t="str">
        <f>IF('6a. Expenditure'!E94="","",'6a. Expenditure'!E94)</f>
        <v/>
      </c>
      <c r="CL45" t="str">
        <f>IF('6a. Expenditure'!F94="","",'6a. Expenditure'!F94)</f>
        <v/>
      </c>
      <c r="CM45" t="str">
        <f>IF('6a. Expenditure'!G94="","",'6a. Expenditure'!G94)</f>
        <v/>
      </c>
      <c r="CN45" t="str">
        <f>IF('6a. Expenditure'!H94="","",'6a. Expenditure'!H94)</f>
        <v/>
      </c>
      <c r="CO45" t="str">
        <f>IF('6a. Expenditure'!J94="","",'6a. Expenditure'!J94)</f>
        <v/>
      </c>
      <c r="CP45" t="str">
        <f>IF('6a. Expenditure'!K94="","",'6a. Expenditure'!K94)</f>
        <v/>
      </c>
      <c r="CQ45" t="str">
        <f>IF('6a. Expenditure'!L94="","",'6a. Expenditure'!L94)</f>
        <v/>
      </c>
      <c r="CR45" t="str">
        <f>IF('6a. Expenditure'!M94="","",'6a. Expenditure'!M94)</f>
        <v/>
      </c>
      <c r="CS45" t="str">
        <f>IF('6a. Expenditure'!N94="","",'6a. Expenditure'!N94)</f>
        <v/>
      </c>
      <c r="CT45" t="str">
        <f>IF('6a. Expenditure'!O94="","",'6a. Expenditure'!O94)</f>
        <v/>
      </c>
      <c r="CU45" t="str">
        <f>IF('6a. Expenditure'!P94="","",'6a. Expenditure'!P94)</f>
        <v/>
      </c>
      <c r="CV45" t="str">
        <f>IF('6a. Expenditure'!Q94="","",'6a. Expenditure'!Q94)</f>
        <v/>
      </c>
      <c r="CW45" t="str">
        <f>IF('6a. Expenditure'!S94="","",'6a. Expenditure'!S94)</f>
        <v/>
      </c>
      <c r="CX45" t="str">
        <f>IF('6a. Expenditure'!T94="","",'6a. Expenditure'!T94)</f>
        <v/>
      </c>
      <c r="CY45" t="str">
        <f>IF('6a. Expenditure'!U94="","",'6a. Expenditure'!U94)</f>
        <v/>
      </c>
    </row>
    <row r="46" spans="2:103" x14ac:dyDescent="0.25">
      <c r="B46" t="str">
        <f t="shared" si="0"/>
        <v>E08000022</v>
      </c>
      <c r="C46">
        <v>38</v>
      </c>
      <c r="D46" t="str">
        <f t="shared" si="1"/>
        <v>North Tyneside</v>
      </c>
      <c r="CH46" t="str">
        <f>IF('6a. Expenditure'!B95="","",'6a. Expenditure'!B95)</f>
        <v/>
      </c>
      <c r="CI46" t="str">
        <f>IF('6a. Expenditure'!C95="","",'6a. Expenditure'!C95)</f>
        <v/>
      </c>
      <c r="CJ46" t="str">
        <f>IF('6a. Expenditure'!D95="","",'6a. Expenditure'!D95)</f>
        <v/>
      </c>
      <c r="CK46" t="str">
        <f>IF('6a. Expenditure'!E95="","",'6a. Expenditure'!E95)</f>
        <v/>
      </c>
      <c r="CL46" t="str">
        <f>IF('6a. Expenditure'!F95="","",'6a. Expenditure'!F95)</f>
        <v/>
      </c>
      <c r="CM46" t="str">
        <f>IF('6a. Expenditure'!G95="","",'6a. Expenditure'!G95)</f>
        <v/>
      </c>
      <c r="CN46" t="str">
        <f>IF('6a. Expenditure'!H95="","",'6a. Expenditure'!H95)</f>
        <v/>
      </c>
      <c r="CO46" t="str">
        <f>IF('6a. Expenditure'!J95="","",'6a. Expenditure'!J95)</f>
        <v/>
      </c>
      <c r="CP46" t="str">
        <f>IF('6a. Expenditure'!K95="","",'6a. Expenditure'!K95)</f>
        <v/>
      </c>
      <c r="CQ46" t="str">
        <f>IF('6a. Expenditure'!L95="","",'6a. Expenditure'!L95)</f>
        <v/>
      </c>
      <c r="CR46" t="str">
        <f>IF('6a. Expenditure'!M95="","",'6a. Expenditure'!M95)</f>
        <v/>
      </c>
      <c r="CS46" t="str">
        <f>IF('6a. Expenditure'!N95="","",'6a. Expenditure'!N95)</f>
        <v/>
      </c>
      <c r="CT46" t="str">
        <f>IF('6a. Expenditure'!O95="","",'6a. Expenditure'!O95)</f>
        <v/>
      </c>
      <c r="CU46" t="str">
        <f>IF('6a. Expenditure'!P95="","",'6a. Expenditure'!P95)</f>
        <v/>
      </c>
      <c r="CV46" t="str">
        <f>IF('6a. Expenditure'!Q95="","",'6a. Expenditure'!Q95)</f>
        <v/>
      </c>
      <c r="CW46" t="str">
        <f>IF('6a. Expenditure'!S95="","",'6a. Expenditure'!S95)</f>
        <v/>
      </c>
      <c r="CX46" t="str">
        <f>IF('6a. Expenditure'!T95="","",'6a. Expenditure'!T95)</f>
        <v/>
      </c>
      <c r="CY46" t="str">
        <f>IF('6a. Expenditure'!U95="","",'6a. Expenditure'!U95)</f>
        <v/>
      </c>
    </row>
    <row r="47" spans="2:103" x14ac:dyDescent="0.25">
      <c r="B47" t="str">
        <f t="shared" si="0"/>
        <v>E08000022</v>
      </c>
      <c r="C47">
        <v>39</v>
      </c>
      <c r="D47" t="str">
        <f t="shared" si="1"/>
        <v>North Tyneside</v>
      </c>
      <c r="CH47" t="str">
        <f>IF('6a. Expenditure'!B96="","",'6a. Expenditure'!B96)</f>
        <v/>
      </c>
      <c r="CI47" t="str">
        <f>IF('6a. Expenditure'!C96="","",'6a. Expenditure'!C96)</f>
        <v/>
      </c>
      <c r="CJ47" t="str">
        <f>IF('6a. Expenditure'!D96="","",'6a. Expenditure'!D96)</f>
        <v/>
      </c>
      <c r="CK47" t="str">
        <f>IF('6a. Expenditure'!E96="","",'6a. Expenditure'!E96)</f>
        <v/>
      </c>
      <c r="CL47" t="str">
        <f>IF('6a. Expenditure'!F96="","",'6a. Expenditure'!F96)</f>
        <v/>
      </c>
      <c r="CM47" t="str">
        <f>IF('6a. Expenditure'!G96="","",'6a. Expenditure'!G96)</f>
        <v/>
      </c>
      <c r="CN47" t="str">
        <f>IF('6a. Expenditure'!H96="","",'6a. Expenditure'!H96)</f>
        <v/>
      </c>
      <c r="CO47" t="str">
        <f>IF('6a. Expenditure'!J96="","",'6a. Expenditure'!J96)</f>
        <v/>
      </c>
      <c r="CP47" t="str">
        <f>IF('6a. Expenditure'!K96="","",'6a. Expenditure'!K96)</f>
        <v/>
      </c>
      <c r="CQ47" t="str">
        <f>IF('6a. Expenditure'!L96="","",'6a. Expenditure'!L96)</f>
        <v/>
      </c>
      <c r="CR47" t="str">
        <f>IF('6a. Expenditure'!M96="","",'6a. Expenditure'!M96)</f>
        <v/>
      </c>
      <c r="CS47" t="str">
        <f>IF('6a. Expenditure'!N96="","",'6a. Expenditure'!N96)</f>
        <v/>
      </c>
      <c r="CT47" t="str">
        <f>IF('6a. Expenditure'!O96="","",'6a. Expenditure'!O96)</f>
        <v/>
      </c>
      <c r="CU47" t="str">
        <f>IF('6a. Expenditure'!P96="","",'6a. Expenditure'!P96)</f>
        <v/>
      </c>
      <c r="CV47" t="str">
        <f>IF('6a. Expenditure'!Q96="","",'6a. Expenditure'!Q96)</f>
        <v/>
      </c>
      <c r="CW47" t="str">
        <f>IF('6a. Expenditure'!S96="","",'6a. Expenditure'!S96)</f>
        <v/>
      </c>
      <c r="CX47" t="str">
        <f>IF('6a. Expenditure'!T96="","",'6a. Expenditure'!T96)</f>
        <v/>
      </c>
      <c r="CY47" t="str">
        <f>IF('6a. Expenditure'!U96="","",'6a. Expenditure'!U96)</f>
        <v/>
      </c>
    </row>
    <row r="48" spans="2:103" x14ac:dyDescent="0.25">
      <c r="B48" t="str">
        <f t="shared" si="0"/>
        <v>E08000022</v>
      </c>
      <c r="C48">
        <v>40</v>
      </c>
      <c r="D48" t="str">
        <f t="shared" si="1"/>
        <v>North Tyneside</v>
      </c>
      <c r="CH48" t="str">
        <f>IF('6a. Expenditure'!B97="","",'6a. Expenditure'!B97)</f>
        <v/>
      </c>
      <c r="CI48" t="str">
        <f>IF('6a. Expenditure'!C97="","",'6a. Expenditure'!C97)</f>
        <v/>
      </c>
      <c r="CJ48" t="str">
        <f>IF('6a. Expenditure'!D97="","",'6a. Expenditure'!D97)</f>
        <v/>
      </c>
      <c r="CK48" t="str">
        <f>IF('6a. Expenditure'!E97="","",'6a. Expenditure'!E97)</f>
        <v/>
      </c>
      <c r="CL48" t="str">
        <f>IF('6a. Expenditure'!F97="","",'6a. Expenditure'!F97)</f>
        <v/>
      </c>
      <c r="CM48" t="str">
        <f>IF('6a. Expenditure'!G97="","",'6a. Expenditure'!G97)</f>
        <v/>
      </c>
      <c r="CN48" t="str">
        <f>IF('6a. Expenditure'!H97="","",'6a. Expenditure'!H97)</f>
        <v/>
      </c>
      <c r="CO48" t="str">
        <f>IF('6a. Expenditure'!J97="","",'6a. Expenditure'!J97)</f>
        <v/>
      </c>
      <c r="CP48" t="str">
        <f>IF('6a. Expenditure'!K97="","",'6a. Expenditure'!K97)</f>
        <v/>
      </c>
      <c r="CQ48" t="str">
        <f>IF('6a. Expenditure'!L97="","",'6a. Expenditure'!L97)</f>
        <v/>
      </c>
      <c r="CR48" t="str">
        <f>IF('6a. Expenditure'!M97="","",'6a. Expenditure'!M97)</f>
        <v/>
      </c>
      <c r="CS48" t="str">
        <f>IF('6a. Expenditure'!N97="","",'6a. Expenditure'!N97)</f>
        <v/>
      </c>
      <c r="CT48" t="str">
        <f>IF('6a. Expenditure'!O97="","",'6a. Expenditure'!O97)</f>
        <v/>
      </c>
      <c r="CU48" t="str">
        <f>IF('6a. Expenditure'!P97="","",'6a. Expenditure'!P97)</f>
        <v/>
      </c>
      <c r="CV48" t="str">
        <f>IF('6a. Expenditure'!Q97="","",'6a. Expenditure'!Q97)</f>
        <v/>
      </c>
      <c r="CW48" t="str">
        <f>IF('6a. Expenditure'!S97="","",'6a. Expenditure'!S97)</f>
        <v/>
      </c>
      <c r="CX48" t="str">
        <f>IF('6a. Expenditure'!T97="","",'6a. Expenditure'!T97)</f>
        <v/>
      </c>
      <c r="CY48" t="str">
        <f>IF('6a. Expenditure'!U97="","",'6a. Expenditure'!U97)</f>
        <v/>
      </c>
    </row>
    <row r="49" spans="2:103" x14ac:dyDescent="0.25">
      <c r="B49" t="str">
        <f t="shared" si="0"/>
        <v>E08000022</v>
      </c>
      <c r="C49">
        <v>41</v>
      </c>
      <c r="D49" t="str">
        <f t="shared" si="1"/>
        <v>North Tyneside</v>
      </c>
      <c r="CH49" t="str">
        <f>IF('6a. Expenditure'!B98="","",'6a. Expenditure'!B98)</f>
        <v/>
      </c>
      <c r="CI49" t="str">
        <f>IF('6a. Expenditure'!C98="","",'6a. Expenditure'!C98)</f>
        <v/>
      </c>
      <c r="CJ49" t="str">
        <f>IF('6a. Expenditure'!D98="","",'6a. Expenditure'!D98)</f>
        <v/>
      </c>
      <c r="CK49" t="str">
        <f>IF('6a. Expenditure'!E98="","",'6a. Expenditure'!E98)</f>
        <v/>
      </c>
      <c r="CL49" t="str">
        <f>IF('6a. Expenditure'!F98="","",'6a. Expenditure'!F98)</f>
        <v/>
      </c>
      <c r="CM49" t="str">
        <f>IF('6a. Expenditure'!G98="","",'6a. Expenditure'!G98)</f>
        <v/>
      </c>
      <c r="CN49" t="str">
        <f>IF('6a. Expenditure'!H98="","",'6a. Expenditure'!H98)</f>
        <v/>
      </c>
      <c r="CO49" t="str">
        <f>IF('6a. Expenditure'!J98="","",'6a. Expenditure'!J98)</f>
        <v/>
      </c>
      <c r="CP49" t="str">
        <f>IF('6a. Expenditure'!K98="","",'6a. Expenditure'!K98)</f>
        <v/>
      </c>
      <c r="CQ49" t="str">
        <f>IF('6a. Expenditure'!L98="","",'6a. Expenditure'!L98)</f>
        <v/>
      </c>
      <c r="CR49" t="str">
        <f>IF('6a. Expenditure'!M98="","",'6a. Expenditure'!M98)</f>
        <v/>
      </c>
      <c r="CS49" t="str">
        <f>IF('6a. Expenditure'!N98="","",'6a. Expenditure'!N98)</f>
        <v/>
      </c>
      <c r="CT49" t="str">
        <f>IF('6a. Expenditure'!O98="","",'6a. Expenditure'!O98)</f>
        <v/>
      </c>
      <c r="CU49" t="str">
        <f>IF('6a. Expenditure'!P98="","",'6a. Expenditure'!P98)</f>
        <v/>
      </c>
      <c r="CV49" t="str">
        <f>IF('6a. Expenditure'!Q98="","",'6a. Expenditure'!Q98)</f>
        <v/>
      </c>
      <c r="CW49" t="str">
        <f>IF('6a. Expenditure'!S98="","",'6a. Expenditure'!S98)</f>
        <v/>
      </c>
      <c r="CX49" t="str">
        <f>IF('6a. Expenditure'!T98="","",'6a. Expenditure'!T98)</f>
        <v/>
      </c>
      <c r="CY49" t="str">
        <f>IF('6a. Expenditure'!U98="","",'6a. Expenditure'!U98)</f>
        <v/>
      </c>
    </row>
    <row r="50" spans="2:103" x14ac:dyDescent="0.25">
      <c r="B50" t="str">
        <f t="shared" si="0"/>
        <v>E08000022</v>
      </c>
      <c r="C50">
        <v>42</v>
      </c>
      <c r="D50" t="str">
        <f t="shared" si="1"/>
        <v>North Tyneside</v>
      </c>
      <c r="CH50" t="str">
        <f>IF('6a. Expenditure'!B99="","",'6a. Expenditure'!B99)</f>
        <v/>
      </c>
      <c r="CI50" t="str">
        <f>IF('6a. Expenditure'!C99="","",'6a. Expenditure'!C99)</f>
        <v/>
      </c>
      <c r="CJ50" t="str">
        <f>IF('6a. Expenditure'!D99="","",'6a. Expenditure'!D99)</f>
        <v/>
      </c>
      <c r="CK50" t="str">
        <f>IF('6a. Expenditure'!E99="","",'6a. Expenditure'!E99)</f>
        <v/>
      </c>
      <c r="CL50" t="str">
        <f>IF('6a. Expenditure'!F99="","",'6a. Expenditure'!F99)</f>
        <v/>
      </c>
      <c r="CM50" t="str">
        <f>IF('6a. Expenditure'!G99="","",'6a. Expenditure'!G99)</f>
        <v/>
      </c>
      <c r="CN50" t="str">
        <f>IF('6a. Expenditure'!H99="","",'6a. Expenditure'!H99)</f>
        <v/>
      </c>
      <c r="CO50" t="str">
        <f>IF('6a. Expenditure'!J99="","",'6a. Expenditure'!J99)</f>
        <v/>
      </c>
      <c r="CP50" t="str">
        <f>IF('6a. Expenditure'!K99="","",'6a. Expenditure'!K99)</f>
        <v/>
      </c>
      <c r="CQ50" t="str">
        <f>IF('6a. Expenditure'!L99="","",'6a. Expenditure'!L99)</f>
        <v/>
      </c>
      <c r="CR50" t="str">
        <f>IF('6a. Expenditure'!M99="","",'6a. Expenditure'!M99)</f>
        <v/>
      </c>
      <c r="CS50" t="str">
        <f>IF('6a. Expenditure'!N99="","",'6a. Expenditure'!N99)</f>
        <v/>
      </c>
      <c r="CT50" t="str">
        <f>IF('6a. Expenditure'!O99="","",'6a. Expenditure'!O99)</f>
        <v/>
      </c>
      <c r="CU50" t="str">
        <f>IF('6a. Expenditure'!P99="","",'6a. Expenditure'!P99)</f>
        <v/>
      </c>
      <c r="CV50" t="str">
        <f>IF('6a. Expenditure'!Q99="","",'6a. Expenditure'!Q99)</f>
        <v/>
      </c>
      <c r="CW50" t="str">
        <f>IF('6a. Expenditure'!S99="","",'6a. Expenditure'!S99)</f>
        <v/>
      </c>
      <c r="CX50" t="str">
        <f>IF('6a. Expenditure'!T99="","",'6a. Expenditure'!T99)</f>
        <v/>
      </c>
      <c r="CY50" t="str">
        <f>IF('6a. Expenditure'!U99="","",'6a. Expenditure'!U99)</f>
        <v/>
      </c>
    </row>
    <row r="51" spans="2:103" x14ac:dyDescent="0.25">
      <c r="B51" t="str">
        <f t="shared" si="0"/>
        <v>E08000022</v>
      </c>
      <c r="C51">
        <v>43</v>
      </c>
      <c r="D51" t="str">
        <f t="shared" si="1"/>
        <v>North Tyneside</v>
      </c>
      <c r="CH51" t="str">
        <f>IF('6a. Expenditure'!B100="","",'6a. Expenditure'!B100)</f>
        <v/>
      </c>
      <c r="CI51" t="str">
        <f>IF('6a. Expenditure'!C100="","",'6a. Expenditure'!C100)</f>
        <v/>
      </c>
      <c r="CJ51" t="str">
        <f>IF('6a. Expenditure'!D100="","",'6a. Expenditure'!D100)</f>
        <v/>
      </c>
      <c r="CK51" t="str">
        <f>IF('6a. Expenditure'!E100="","",'6a. Expenditure'!E100)</f>
        <v/>
      </c>
      <c r="CL51" t="str">
        <f>IF('6a. Expenditure'!F100="","",'6a. Expenditure'!F100)</f>
        <v/>
      </c>
      <c r="CM51" t="str">
        <f>IF('6a. Expenditure'!G100="","",'6a. Expenditure'!G100)</f>
        <v/>
      </c>
      <c r="CN51" t="str">
        <f>IF('6a. Expenditure'!H100="","",'6a. Expenditure'!H100)</f>
        <v/>
      </c>
      <c r="CO51" t="str">
        <f>IF('6a. Expenditure'!J100="","",'6a. Expenditure'!J100)</f>
        <v/>
      </c>
      <c r="CP51" t="str">
        <f>IF('6a. Expenditure'!K100="","",'6a. Expenditure'!K100)</f>
        <v/>
      </c>
      <c r="CQ51" t="str">
        <f>IF('6a. Expenditure'!L100="","",'6a. Expenditure'!L100)</f>
        <v/>
      </c>
      <c r="CR51" t="str">
        <f>IF('6a. Expenditure'!M100="","",'6a. Expenditure'!M100)</f>
        <v/>
      </c>
      <c r="CS51" t="str">
        <f>IF('6a. Expenditure'!N100="","",'6a. Expenditure'!N100)</f>
        <v/>
      </c>
      <c r="CT51" t="str">
        <f>IF('6a. Expenditure'!O100="","",'6a. Expenditure'!O100)</f>
        <v/>
      </c>
      <c r="CU51" t="str">
        <f>IF('6a. Expenditure'!P100="","",'6a. Expenditure'!P100)</f>
        <v/>
      </c>
      <c r="CV51" t="str">
        <f>IF('6a. Expenditure'!Q100="","",'6a. Expenditure'!Q100)</f>
        <v/>
      </c>
      <c r="CW51" t="str">
        <f>IF('6a. Expenditure'!S100="","",'6a. Expenditure'!S100)</f>
        <v/>
      </c>
      <c r="CX51" t="str">
        <f>IF('6a. Expenditure'!T100="","",'6a. Expenditure'!T100)</f>
        <v/>
      </c>
      <c r="CY51" t="str">
        <f>IF('6a. Expenditure'!U100="","",'6a. Expenditure'!U100)</f>
        <v/>
      </c>
    </row>
    <row r="52" spans="2:103" x14ac:dyDescent="0.25">
      <c r="B52" t="str">
        <f t="shared" si="0"/>
        <v>E08000022</v>
      </c>
      <c r="C52">
        <v>44</v>
      </c>
      <c r="D52" t="str">
        <f t="shared" si="1"/>
        <v>North Tyneside</v>
      </c>
      <c r="CH52" t="str">
        <f>IF('6a. Expenditure'!B101="","",'6a. Expenditure'!B101)</f>
        <v/>
      </c>
      <c r="CI52" t="str">
        <f>IF('6a. Expenditure'!C101="","",'6a. Expenditure'!C101)</f>
        <v/>
      </c>
      <c r="CJ52" t="str">
        <f>IF('6a. Expenditure'!D101="","",'6a. Expenditure'!D101)</f>
        <v/>
      </c>
      <c r="CK52" t="str">
        <f>IF('6a. Expenditure'!E101="","",'6a. Expenditure'!E101)</f>
        <v/>
      </c>
      <c r="CL52" t="str">
        <f>IF('6a. Expenditure'!F101="","",'6a. Expenditure'!F101)</f>
        <v/>
      </c>
      <c r="CM52" t="str">
        <f>IF('6a. Expenditure'!G101="","",'6a. Expenditure'!G101)</f>
        <v/>
      </c>
      <c r="CN52" t="str">
        <f>IF('6a. Expenditure'!H101="","",'6a. Expenditure'!H101)</f>
        <v/>
      </c>
      <c r="CO52" t="str">
        <f>IF('6a. Expenditure'!J101="","",'6a. Expenditure'!J101)</f>
        <v/>
      </c>
      <c r="CP52" t="str">
        <f>IF('6a. Expenditure'!K101="","",'6a. Expenditure'!K101)</f>
        <v/>
      </c>
      <c r="CQ52" t="str">
        <f>IF('6a. Expenditure'!L101="","",'6a. Expenditure'!L101)</f>
        <v/>
      </c>
      <c r="CR52" t="str">
        <f>IF('6a. Expenditure'!M101="","",'6a. Expenditure'!M101)</f>
        <v/>
      </c>
      <c r="CS52" t="str">
        <f>IF('6a. Expenditure'!N101="","",'6a. Expenditure'!N101)</f>
        <v/>
      </c>
      <c r="CT52" t="str">
        <f>IF('6a. Expenditure'!O101="","",'6a. Expenditure'!O101)</f>
        <v/>
      </c>
      <c r="CU52" t="str">
        <f>IF('6a. Expenditure'!P101="","",'6a. Expenditure'!P101)</f>
        <v/>
      </c>
      <c r="CV52" t="str">
        <f>IF('6a. Expenditure'!Q101="","",'6a. Expenditure'!Q101)</f>
        <v/>
      </c>
      <c r="CW52" t="str">
        <f>IF('6a. Expenditure'!S101="","",'6a. Expenditure'!S101)</f>
        <v/>
      </c>
      <c r="CX52" t="str">
        <f>IF('6a. Expenditure'!T101="","",'6a. Expenditure'!T101)</f>
        <v/>
      </c>
      <c r="CY52" t="str">
        <f>IF('6a. Expenditure'!U101="","",'6a. Expenditure'!U101)</f>
        <v/>
      </c>
    </row>
    <row r="53" spans="2:103" x14ac:dyDescent="0.25">
      <c r="B53" t="str">
        <f t="shared" si="0"/>
        <v>E08000022</v>
      </c>
      <c r="C53">
        <v>45</v>
      </c>
      <c r="D53" t="str">
        <f t="shared" si="1"/>
        <v>North Tyneside</v>
      </c>
      <c r="CH53" t="str">
        <f>IF('6a. Expenditure'!B102="","",'6a. Expenditure'!B102)</f>
        <v/>
      </c>
      <c r="CI53" t="str">
        <f>IF('6a. Expenditure'!C102="","",'6a. Expenditure'!C102)</f>
        <v/>
      </c>
      <c r="CJ53" t="str">
        <f>IF('6a. Expenditure'!D102="","",'6a. Expenditure'!D102)</f>
        <v/>
      </c>
      <c r="CK53" t="str">
        <f>IF('6a. Expenditure'!E102="","",'6a. Expenditure'!E102)</f>
        <v/>
      </c>
      <c r="CL53" t="str">
        <f>IF('6a. Expenditure'!F102="","",'6a. Expenditure'!F102)</f>
        <v/>
      </c>
      <c r="CM53" t="str">
        <f>IF('6a. Expenditure'!G102="","",'6a. Expenditure'!G102)</f>
        <v/>
      </c>
      <c r="CN53" t="str">
        <f>IF('6a. Expenditure'!H102="","",'6a. Expenditure'!H102)</f>
        <v/>
      </c>
      <c r="CO53" t="str">
        <f>IF('6a. Expenditure'!J102="","",'6a. Expenditure'!J102)</f>
        <v/>
      </c>
      <c r="CP53" t="str">
        <f>IF('6a. Expenditure'!K102="","",'6a. Expenditure'!K102)</f>
        <v/>
      </c>
      <c r="CQ53" t="str">
        <f>IF('6a. Expenditure'!L102="","",'6a. Expenditure'!L102)</f>
        <v/>
      </c>
      <c r="CR53" t="str">
        <f>IF('6a. Expenditure'!M102="","",'6a. Expenditure'!M102)</f>
        <v/>
      </c>
      <c r="CS53" t="str">
        <f>IF('6a. Expenditure'!N102="","",'6a. Expenditure'!N102)</f>
        <v/>
      </c>
      <c r="CT53" t="str">
        <f>IF('6a. Expenditure'!O102="","",'6a. Expenditure'!O102)</f>
        <v/>
      </c>
      <c r="CU53" t="str">
        <f>IF('6a. Expenditure'!P102="","",'6a. Expenditure'!P102)</f>
        <v/>
      </c>
      <c r="CV53" t="str">
        <f>IF('6a. Expenditure'!Q102="","",'6a. Expenditure'!Q102)</f>
        <v/>
      </c>
      <c r="CW53" t="str">
        <f>IF('6a. Expenditure'!S102="","",'6a. Expenditure'!S102)</f>
        <v/>
      </c>
      <c r="CX53" t="str">
        <f>IF('6a. Expenditure'!T102="","",'6a. Expenditure'!T102)</f>
        <v/>
      </c>
      <c r="CY53" t="str">
        <f>IF('6a. Expenditure'!U102="","",'6a. Expenditure'!U102)</f>
        <v/>
      </c>
    </row>
    <row r="54" spans="2:103" x14ac:dyDescent="0.25">
      <c r="B54" t="str">
        <f t="shared" si="0"/>
        <v>E08000022</v>
      </c>
      <c r="C54">
        <v>46</v>
      </c>
      <c r="D54" t="str">
        <f t="shared" si="1"/>
        <v>North Tyneside</v>
      </c>
      <c r="CH54" t="str">
        <f>IF('6a. Expenditure'!B103="","",'6a. Expenditure'!B103)</f>
        <v/>
      </c>
      <c r="CI54" t="str">
        <f>IF('6a. Expenditure'!C103="","",'6a. Expenditure'!C103)</f>
        <v/>
      </c>
      <c r="CJ54" t="str">
        <f>IF('6a. Expenditure'!D103="","",'6a. Expenditure'!D103)</f>
        <v/>
      </c>
      <c r="CK54" t="str">
        <f>IF('6a. Expenditure'!E103="","",'6a. Expenditure'!E103)</f>
        <v/>
      </c>
      <c r="CL54" t="str">
        <f>IF('6a. Expenditure'!F103="","",'6a. Expenditure'!F103)</f>
        <v/>
      </c>
      <c r="CM54" t="str">
        <f>IF('6a. Expenditure'!G103="","",'6a. Expenditure'!G103)</f>
        <v/>
      </c>
      <c r="CN54" t="str">
        <f>IF('6a. Expenditure'!H103="","",'6a. Expenditure'!H103)</f>
        <v/>
      </c>
      <c r="CO54" t="str">
        <f>IF('6a. Expenditure'!J103="","",'6a. Expenditure'!J103)</f>
        <v/>
      </c>
      <c r="CP54" t="str">
        <f>IF('6a. Expenditure'!K103="","",'6a. Expenditure'!K103)</f>
        <v/>
      </c>
      <c r="CQ54" t="str">
        <f>IF('6a. Expenditure'!L103="","",'6a. Expenditure'!L103)</f>
        <v/>
      </c>
      <c r="CR54" t="str">
        <f>IF('6a. Expenditure'!M103="","",'6a. Expenditure'!M103)</f>
        <v/>
      </c>
      <c r="CS54" t="str">
        <f>IF('6a. Expenditure'!N103="","",'6a. Expenditure'!N103)</f>
        <v/>
      </c>
      <c r="CT54" t="str">
        <f>IF('6a. Expenditure'!O103="","",'6a. Expenditure'!O103)</f>
        <v/>
      </c>
      <c r="CU54" t="str">
        <f>IF('6a. Expenditure'!P103="","",'6a. Expenditure'!P103)</f>
        <v/>
      </c>
      <c r="CV54" t="str">
        <f>IF('6a. Expenditure'!Q103="","",'6a. Expenditure'!Q103)</f>
        <v/>
      </c>
      <c r="CW54" t="str">
        <f>IF('6a. Expenditure'!S103="","",'6a. Expenditure'!S103)</f>
        <v/>
      </c>
      <c r="CX54" t="str">
        <f>IF('6a. Expenditure'!T103="","",'6a. Expenditure'!T103)</f>
        <v/>
      </c>
      <c r="CY54" t="str">
        <f>IF('6a. Expenditure'!U103="","",'6a. Expenditure'!U103)</f>
        <v/>
      </c>
    </row>
    <row r="55" spans="2:103" x14ac:dyDescent="0.25">
      <c r="B55" t="str">
        <f t="shared" si="0"/>
        <v>E08000022</v>
      </c>
      <c r="C55">
        <v>47</v>
      </c>
      <c r="D55" t="str">
        <f t="shared" si="1"/>
        <v>North Tyneside</v>
      </c>
      <c r="CH55" t="str">
        <f>IF('6a. Expenditure'!B104="","",'6a. Expenditure'!B104)</f>
        <v/>
      </c>
      <c r="CI55" t="str">
        <f>IF('6a. Expenditure'!C104="","",'6a. Expenditure'!C104)</f>
        <v/>
      </c>
      <c r="CJ55" t="str">
        <f>IF('6a. Expenditure'!D104="","",'6a. Expenditure'!D104)</f>
        <v/>
      </c>
      <c r="CK55" t="str">
        <f>IF('6a. Expenditure'!E104="","",'6a. Expenditure'!E104)</f>
        <v/>
      </c>
      <c r="CL55" t="str">
        <f>IF('6a. Expenditure'!F104="","",'6a. Expenditure'!F104)</f>
        <v/>
      </c>
      <c r="CM55" t="str">
        <f>IF('6a. Expenditure'!G104="","",'6a. Expenditure'!G104)</f>
        <v/>
      </c>
      <c r="CN55" t="str">
        <f>IF('6a. Expenditure'!H104="","",'6a. Expenditure'!H104)</f>
        <v/>
      </c>
      <c r="CO55" t="str">
        <f>IF('6a. Expenditure'!J104="","",'6a. Expenditure'!J104)</f>
        <v/>
      </c>
      <c r="CP55" t="str">
        <f>IF('6a. Expenditure'!K104="","",'6a. Expenditure'!K104)</f>
        <v/>
      </c>
      <c r="CQ55" t="str">
        <f>IF('6a. Expenditure'!L104="","",'6a. Expenditure'!L104)</f>
        <v/>
      </c>
      <c r="CR55" t="str">
        <f>IF('6a. Expenditure'!M104="","",'6a. Expenditure'!M104)</f>
        <v/>
      </c>
      <c r="CS55" t="str">
        <f>IF('6a. Expenditure'!N104="","",'6a. Expenditure'!N104)</f>
        <v/>
      </c>
      <c r="CT55" t="str">
        <f>IF('6a. Expenditure'!O104="","",'6a. Expenditure'!O104)</f>
        <v/>
      </c>
      <c r="CU55" t="str">
        <f>IF('6a. Expenditure'!P104="","",'6a. Expenditure'!P104)</f>
        <v/>
      </c>
      <c r="CV55" t="str">
        <f>IF('6a. Expenditure'!Q104="","",'6a. Expenditure'!Q104)</f>
        <v/>
      </c>
      <c r="CW55" t="str">
        <f>IF('6a. Expenditure'!S104="","",'6a. Expenditure'!S104)</f>
        <v/>
      </c>
      <c r="CX55" t="str">
        <f>IF('6a. Expenditure'!T104="","",'6a. Expenditure'!T104)</f>
        <v/>
      </c>
      <c r="CY55" t="str">
        <f>IF('6a. Expenditure'!U104="","",'6a. Expenditure'!U104)</f>
        <v/>
      </c>
    </row>
    <row r="56" spans="2:103" x14ac:dyDescent="0.25">
      <c r="B56" t="str">
        <f t="shared" si="0"/>
        <v>E08000022</v>
      </c>
      <c r="C56">
        <v>48</v>
      </c>
      <c r="D56" t="str">
        <f t="shared" si="1"/>
        <v>North Tyneside</v>
      </c>
      <c r="CH56" t="str">
        <f>IF('6a. Expenditure'!B105="","",'6a. Expenditure'!B105)</f>
        <v/>
      </c>
      <c r="CI56" t="str">
        <f>IF('6a. Expenditure'!C105="","",'6a. Expenditure'!C105)</f>
        <v/>
      </c>
      <c r="CJ56" t="str">
        <f>IF('6a. Expenditure'!D105="","",'6a. Expenditure'!D105)</f>
        <v/>
      </c>
      <c r="CK56" t="str">
        <f>IF('6a. Expenditure'!E105="","",'6a. Expenditure'!E105)</f>
        <v/>
      </c>
      <c r="CL56" t="str">
        <f>IF('6a. Expenditure'!F105="","",'6a. Expenditure'!F105)</f>
        <v/>
      </c>
      <c r="CM56" t="str">
        <f>IF('6a. Expenditure'!G105="","",'6a. Expenditure'!G105)</f>
        <v/>
      </c>
      <c r="CN56" t="str">
        <f>IF('6a. Expenditure'!H105="","",'6a. Expenditure'!H105)</f>
        <v/>
      </c>
      <c r="CO56" t="str">
        <f>IF('6a. Expenditure'!J105="","",'6a. Expenditure'!J105)</f>
        <v/>
      </c>
      <c r="CP56" t="str">
        <f>IF('6a. Expenditure'!K105="","",'6a. Expenditure'!K105)</f>
        <v/>
      </c>
      <c r="CQ56" t="str">
        <f>IF('6a. Expenditure'!L105="","",'6a. Expenditure'!L105)</f>
        <v/>
      </c>
      <c r="CR56" t="str">
        <f>IF('6a. Expenditure'!M105="","",'6a. Expenditure'!M105)</f>
        <v/>
      </c>
      <c r="CS56" t="str">
        <f>IF('6a. Expenditure'!N105="","",'6a. Expenditure'!N105)</f>
        <v/>
      </c>
      <c r="CT56" t="str">
        <f>IF('6a. Expenditure'!O105="","",'6a. Expenditure'!O105)</f>
        <v/>
      </c>
      <c r="CU56" t="str">
        <f>IF('6a. Expenditure'!P105="","",'6a. Expenditure'!P105)</f>
        <v/>
      </c>
      <c r="CV56" t="str">
        <f>IF('6a. Expenditure'!Q105="","",'6a. Expenditure'!Q105)</f>
        <v/>
      </c>
      <c r="CW56" t="str">
        <f>IF('6a. Expenditure'!S105="","",'6a. Expenditure'!S105)</f>
        <v/>
      </c>
      <c r="CX56" t="str">
        <f>IF('6a. Expenditure'!T105="","",'6a. Expenditure'!T105)</f>
        <v/>
      </c>
      <c r="CY56" t="str">
        <f>IF('6a. Expenditure'!U105="","",'6a. Expenditure'!U105)</f>
        <v/>
      </c>
    </row>
    <row r="57" spans="2:103" x14ac:dyDescent="0.25">
      <c r="B57" t="str">
        <f t="shared" si="0"/>
        <v>E08000022</v>
      </c>
      <c r="C57">
        <v>49</v>
      </c>
      <c r="D57" t="str">
        <f t="shared" si="1"/>
        <v>North Tyneside</v>
      </c>
      <c r="CH57" t="str">
        <f>IF('6a. Expenditure'!B106="","",'6a. Expenditure'!B106)</f>
        <v/>
      </c>
      <c r="CI57" t="str">
        <f>IF('6a. Expenditure'!C106="","",'6a. Expenditure'!C106)</f>
        <v/>
      </c>
      <c r="CJ57" t="str">
        <f>IF('6a. Expenditure'!D106="","",'6a. Expenditure'!D106)</f>
        <v/>
      </c>
      <c r="CK57" t="str">
        <f>IF('6a. Expenditure'!E106="","",'6a. Expenditure'!E106)</f>
        <v/>
      </c>
      <c r="CL57" t="str">
        <f>IF('6a. Expenditure'!F106="","",'6a. Expenditure'!F106)</f>
        <v/>
      </c>
      <c r="CM57" t="str">
        <f>IF('6a. Expenditure'!G106="","",'6a. Expenditure'!G106)</f>
        <v/>
      </c>
      <c r="CN57" t="str">
        <f>IF('6a. Expenditure'!H106="","",'6a. Expenditure'!H106)</f>
        <v/>
      </c>
      <c r="CO57" t="str">
        <f>IF('6a. Expenditure'!J106="","",'6a. Expenditure'!J106)</f>
        <v/>
      </c>
      <c r="CP57" t="str">
        <f>IF('6a. Expenditure'!K106="","",'6a. Expenditure'!K106)</f>
        <v/>
      </c>
      <c r="CQ57" t="str">
        <f>IF('6a. Expenditure'!L106="","",'6a. Expenditure'!L106)</f>
        <v/>
      </c>
      <c r="CR57" t="str">
        <f>IF('6a. Expenditure'!M106="","",'6a. Expenditure'!M106)</f>
        <v/>
      </c>
      <c r="CS57" t="str">
        <f>IF('6a. Expenditure'!N106="","",'6a. Expenditure'!N106)</f>
        <v/>
      </c>
      <c r="CT57" t="str">
        <f>IF('6a. Expenditure'!O106="","",'6a. Expenditure'!O106)</f>
        <v/>
      </c>
      <c r="CU57" t="str">
        <f>IF('6a. Expenditure'!P106="","",'6a. Expenditure'!P106)</f>
        <v/>
      </c>
      <c r="CV57" t="str">
        <f>IF('6a. Expenditure'!Q106="","",'6a. Expenditure'!Q106)</f>
        <v/>
      </c>
      <c r="CW57" t="str">
        <f>IF('6a. Expenditure'!S106="","",'6a. Expenditure'!S106)</f>
        <v/>
      </c>
      <c r="CX57" t="str">
        <f>IF('6a. Expenditure'!T106="","",'6a. Expenditure'!T106)</f>
        <v/>
      </c>
      <c r="CY57" t="str">
        <f>IF('6a. Expenditure'!U106="","",'6a. Expenditure'!U106)</f>
        <v/>
      </c>
    </row>
    <row r="58" spans="2:103" x14ac:dyDescent="0.25">
      <c r="B58" t="str">
        <f t="shared" si="0"/>
        <v>E08000022</v>
      </c>
      <c r="C58">
        <v>50</v>
      </c>
      <c r="D58" t="str">
        <f t="shared" si="1"/>
        <v>North Tyneside</v>
      </c>
      <c r="CH58" t="str">
        <f>IF('6a. Expenditure'!B107="","",'6a. Expenditure'!B107)</f>
        <v/>
      </c>
      <c r="CI58" t="str">
        <f>IF('6a. Expenditure'!C107="","",'6a. Expenditure'!C107)</f>
        <v/>
      </c>
      <c r="CJ58" t="str">
        <f>IF('6a. Expenditure'!D107="","",'6a. Expenditure'!D107)</f>
        <v/>
      </c>
      <c r="CK58" t="str">
        <f>IF('6a. Expenditure'!E107="","",'6a. Expenditure'!E107)</f>
        <v/>
      </c>
      <c r="CL58" t="str">
        <f>IF('6a. Expenditure'!F107="","",'6a. Expenditure'!F107)</f>
        <v/>
      </c>
      <c r="CM58" t="str">
        <f>IF('6a. Expenditure'!G107="","",'6a. Expenditure'!G107)</f>
        <v/>
      </c>
      <c r="CN58" t="str">
        <f>IF('6a. Expenditure'!H107="","",'6a. Expenditure'!H107)</f>
        <v/>
      </c>
      <c r="CO58" t="str">
        <f>IF('6a. Expenditure'!J107="","",'6a. Expenditure'!J107)</f>
        <v/>
      </c>
      <c r="CP58" t="str">
        <f>IF('6a. Expenditure'!K107="","",'6a. Expenditure'!K107)</f>
        <v/>
      </c>
      <c r="CQ58" t="str">
        <f>IF('6a. Expenditure'!L107="","",'6a. Expenditure'!L107)</f>
        <v/>
      </c>
      <c r="CR58" t="str">
        <f>IF('6a. Expenditure'!M107="","",'6a. Expenditure'!M107)</f>
        <v/>
      </c>
      <c r="CS58" t="str">
        <f>IF('6a. Expenditure'!N107="","",'6a. Expenditure'!N107)</f>
        <v/>
      </c>
      <c r="CT58" t="str">
        <f>IF('6a. Expenditure'!O107="","",'6a. Expenditure'!O107)</f>
        <v/>
      </c>
      <c r="CU58" t="str">
        <f>IF('6a. Expenditure'!P107="","",'6a. Expenditure'!P107)</f>
        <v/>
      </c>
      <c r="CV58" t="str">
        <f>IF('6a. Expenditure'!Q107="","",'6a. Expenditure'!Q107)</f>
        <v/>
      </c>
      <c r="CW58" t="str">
        <f>IF('6a. Expenditure'!S107="","",'6a. Expenditure'!S107)</f>
        <v/>
      </c>
      <c r="CX58" t="str">
        <f>IF('6a. Expenditure'!T107="","",'6a. Expenditure'!T107)</f>
        <v/>
      </c>
      <c r="CY58" t="str">
        <f>IF('6a. Expenditure'!U107="","",'6a. Expenditure'!U107)</f>
        <v/>
      </c>
    </row>
    <row r="59" spans="2:103" x14ac:dyDescent="0.25">
      <c r="B59" t="str">
        <f t="shared" si="0"/>
        <v>E08000022</v>
      </c>
      <c r="C59">
        <v>51</v>
      </c>
      <c r="D59" t="str">
        <f t="shared" si="1"/>
        <v>North Tyneside</v>
      </c>
      <c r="CH59" t="str">
        <f>IF('6a. Expenditure'!B108="","",'6a. Expenditure'!B108)</f>
        <v/>
      </c>
      <c r="CI59" t="str">
        <f>IF('6a. Expenditure'!C108="","",'6a. Expenditure'!C108)</f>
        <v/>
      </c>
      <c r="CJ59" t="str">
        <f>IF('6a. Expenditure'!D108="","",'6a. Expenditure'!D108)</f>
        <v/>
      </c>
      <c r="CK59" t="str">
        <f>IF('6a. Expenditure'!E108="","",'6a. Expenditure'!E108)</f>
        <v/>
      </c>
      <c r="CL59" t="str">
        <f>IF('6a. Expenditure'!F108="","",'6a. Expenditure'!F108)</f>
        <v/>
      </c>
      <c r="CM59" t="str">
        <f>IF('6a. Expenditure'!G108="","",'6a. Expenditure'!G108)</f>
        <v/>
      </c>
      <c r="CN59" t="str">
        <f>IF('6a. Expenditure'!H108="","",'6a. Expenditure'!H108)</f>
        <v/>
      </c>
      <c r="CO59" t="str">
        <f>IF('6a. Expenditure'!J108="","",'6a. Expenditure'!J108)</f>
        <v/>
      </c>
      <c r="CP59" t="str">
        <f>IF('6a. Expenditure'!K108="","",'6a. Expenditure'!K108)</f>
        <v/>
      </c>
      <c r="CQ59" t="str">
        <f>IF('6a. Expenditure'!L108="","",'6a. Expenditure'!L108)</f>
        <v/>
      </c>
      <c r="CR59" t="str">
        <f>IF('6a. Expenditure'!M108="","",'6a. Expenditure'!M108)</f>
        <v/>
      </c>
      <c r="CS59" t="str">
        <f>IF('6a. Expenditure'!N108="","",'6a. Expenditure'!N108)</f>
        <v/>
      </c>
      <c r="CT59" t="str">
        <f>IF('6a. Expenditure'!O108="","",'6a. Expenditure'!O108)</f>
        <v/>
      </c>
      <c r="CU59" t="str">
        <f>IF('6a. Expenditure'!P108="","",'6a. Expenditure'!P108)</f>
        <v/>
      </c>
      <c r="CV59" t="str">
        <f>IF('6a. Expenditure'!Q108="","",'6a. Expenditure'!Q108)</f>
        <v/>
      </c>
      <c r="CW59" t="str">
        <f>IF('6a. Expenditure'!S108="","",'6a. Expenditure'!S108)</f>
        <v/>
      </c>
      <c r="CX59" t="str">
        <f>IF('6a. Expenditure'!T108="","",'6a. Expenditure'!T108)</f>
        <v/>
      </c>
      <c r="CY59" t="str">
        <f>IF('6a. Expenditure'!U108="","",'6a. Expenditure'!U108)</f>
        <v/>
      </c>
    </row>
    <row r="60" spans="2:103" x14ac:dyDescent="0.25">
      <c r="B60" t="str">
        <f t="shared" si="0"/>
        <v>E08000022</v>
      </c>
      <c r="C60">
        <v>52</v>
      </c>
      <c r="D60" t="str">
        <f t="shared" si="1"/>
        <v>North Tyneside</v>
      </c>
      <c r="CH60" t="str">
        <f>IF('6a. Expenditure'!B109="","",'6a. Expenditure'!B109)</f>
        <v/>
      </c>
      <c r="CI60" t="str">
        <f>IF('6a. Expenditure'!C109="","",'6a. Expenditure'!C109)</f>
        <v/>
      </c>
      <c r="CJ60" t="str">
        <f>IF('6a. Expenditure'!D109="","",'6a. Expenditure'!D109)</f>
        <v/>
      </c>
      <c r="CK60" t="str">
        <f>IF('6a. Expenditure'!E109="","",'6a. Expenditure'!E109)</f>
        <v/>
      </c>
      <c r="CL60" t="str">
        <f>IF('6a. Expenditure'!F109="","",'6a. Expenditure'!F109)</f>
        <v/>
      </c>
      <c r="CM60" t="str">
        <f>IF('6a. Expenditure'!G109="","",'6a. Expenditure'!G109)</f>
        <v/>
      </c>
      <c r="CN60" t="str">
        <f>IF('6a. Expenditure'!H109="","",'6a. Expenditure'!H109)</f>
        <v/>
      </c>
      <c r="CO60" t="str">
        <f>IF('6a. Expenditure'!J109="","",'6a. Expenditure'!J109)</f>
        <v/>
      </c>
      <c r="CP60" t="str">
        <f>IF('6a. Expenditure'!K109="","",'6a. Expenditure'!K109)</f>
        <v/>
      </c>
      <c r="CQ60" t="str">
        <f>IF('6a. Expenditure'!L109="","",'6a. Expenditure'!L109)</f>
        <v/>
      </c>
      <c r="CR60" t="str">
        <f>IF('6a. Expenditure'!M109="","",'6a. Expenditure'!M109)</f>
        <v/>
      </c>
      <c r="CS60" t="str">
        <f>IF('6a. Expenditure'!N109="","",'6a. Expenditure'!N109)</f>
        <v/>
      </c>
      <c r="CT60" t="str">
        <f>IF('6a. Expenditure'!O109="","",'6a. Expenditure'!O109)</f>
        <v/>
      </c>
      <c r="CU60" t="str">
        <f>IF('6a. Expenditure'!P109="","",'6a. Expenditure'!P109)</f>
        <v/>
      </c>
      <c r="CV60" t="str">
        <f>IF('6a. Expenditure'!Q109="","",'6a. Expenditure'!Q109)</f>
        <v/>
      </c>
      <c r="CW60" t="str">
        <f>IF('6a. Expenditure'!S109="","",'6a. Expenditure'!S109)</f>
        <v/>
      </c>
      <c r="CX60" t="str">
        <f>IF('6a. Expenditure'!T109="","",'6a. Expenditure'!T109)</f>
        <v/>
      </c>
      <c r="CY60" t="str">
        <f>IF('6a. Expenditure'!U109="","",'6a. Expenditure'!U109)</f>
        <v/>
      </c>
    </row>
    <row r="61" spans="2:103" x14ac:dyDescent="0.25">
      <c r="B61" t="str">
        <f t="shared" si="0"/>
        <v>E08000022</v>
      </c>
      <c r="C61">
        <v>53</v>
      </c>
      <c r="D61" t="str">
        <f t="shared" si="1"/>
        <v>North Tyneside</v>
      </c>
      <c r="CH61" t="str">
        <f>IF('6a. Expenditure'!B110="","",'6a. Expenditure'!B110)</f>
        <v/>
      </c>
      <c r="CI61" t="str">
        <f>IF('6a. Expenditure'!C110="","",'6a. Expenditure'!C110)</f>
        <v/>
      </c>
      <c r="CJ61" t="str">
        <f>IF('6a. Expenditure'!D110="","",'6a. Expenditure'!D110)</f>
        <v/>
      </c>
      <c r="CK61" t="str">
        <f>IF('6a. Expenditure'!E110="","",'6a. Expenditure'!E110)</f>
        <v/>
      </c>
      <c r="CL61" t="str">
        <f>IF('6a. Expenditure'!F110="","",'6a. Expenditure'!F110)</f>
        <v/>
      </c>
      <c r="CM61" t="str">
        <f>IF('6a. Expenditure'!G110="","",'6a. Expenditure'!G110)</f>
        <v/>
      </c>
      <c r="CN61" t="str">
        <f>IF('6a. Expenditure'!H110="","",'6a. Expenditure'!H110)</f>
        <v/>
      </c>
      <c r="CO61" t="str">
        <f>IF('6a. Expenditure'!J110="","",'6a. Expenditure'!J110)</f>
        <v/>
      </c>
      <c r="CP61" t="str">
        <f>IF('6a. Expenditure'!K110="","",'6a. Expenditure'!K110)</f>
        <v/>
      </c>
      <c r="CQ61" t="str">
        <f>IF('6a. Expenditure'!L110="","",'6a. Expenditure'!L110)</f>
        <v/>
      </c>
      <c r="CR61" t="str">
        <f>IF('6a. Expenditure'!M110="","",'6a. Expenditure'!M110)</f>
        <v/>
      </c>
      <c r="CS61" t="str">
        <f>IF('6a. Expenditure'!N110="","",'6a. Expenditure'!N110)</f>
        <v/>
      </c>
      <c r="CT61" t="str">
        <f>IF('6a. Expenditure'!O110="","",'6a. Expenditure'!O110)</f>
        <v/>
      </c>
      <c r="CU61" t="str">
        <f>IF('6a. Expenditure'!P110="","",'6a. Expenditure'!P110)</f>
        <v/>
      </c>
      <c r="CV61" t="str">
        <f>IF('6a. Expenditure'!Q110="","",'6a. Expenditure'!Q110)</f>
        <v/>
      </c>
      <c r="CW61" t="str">
        <f>IF('6a. Expenditure'!S110="","",'6a. Expenditure'!S110)</f>
        <v/>
      </c>
      <c r="CX61" t="str">
        <f>IF('6a. Expenditure'!T110="","",'6a. Expenditure'!T110)</f>
        <v/>
      </c>
      <c r="CY61" t="str">
        <f>IF('6a. Expenditure'!U110="","",'6a. Expenditure'!U110)</f>
        <v/>
      </c>
    </row>
    <row r="62" spans="2:103" x14ac:dyDescent="0.25">
      <c r="B62" t="str">
        <f t="shared" si="0"/>
        <v>E08000022</v>
      </c>
      <c r="C62">
        <v>54</v>
      </c>
      <c r="D62" t="str">
        <f t="shared" si="1"/>
        <v>North Tyneside</v>
      </c>
      <c r="CH62" t="str">
        <f>IF('6a. Expenditure'!B111="","",'6a. Expenditure'!B111)</f>
        <v/>
      </c>
      <c r="CI62" t="str">
        <f>IF('6a. Expenditure'!C111="","",'6a. Expenditure'!C111)</f>
        <v/>
      </c>
      <c r="CJ62" t="str">
        <f>IF('6a. Expenditure'!D111="","",'6a. Expenditure'!D111)</f>
        <v/>
      </c>
      <c r="CK62" t="str">
        <f>IF('6a. Expenditure'!E111="","",'6a. Expenditure'!E111)</f>
        <v/>
      </c>
      <c r="CL62" t="str">
        <f>IF('6a. Expenditure'!F111="","",'6a. Expenditure'!F111)</f>
        <v/>
      </c>
      <c r="CM62" t="str">
        <f>IF('6a. Expenditure'!G111="","",'6a. Expenditure'!G111)</f>
        <v/>
      </c>
      <c r="CN62" t="str">
        <f>IF('6a. Expenditure'!H111="","",'6a. Expenditure'!H111)</f>
        <v/>
      </c>
      <c r="CO62" t="str">
        <f>IF('6a. Expenditure'!J111="","",'6a. Expenditure'!J111)</f>
        <v/>
      </c>
      <c r="CP62" t="str">
        <f>IF('6a. Expenditure'!K111="","",'6a. Expenditure'!K111)</f>
        <v/>
      </c>
      <c r="CQ62" t="str">
        <f>IF('6a. Expenditure'!L111="","",'6a. Expenditure'!L111)</f>
        <v/>
      </c>
      <c r="CR62" t="str">
        <f>IF('6a. Expenditure'!M111="","",'6a. Expenditure'!M111)</f>
        <v/>
      </c>
      <c r="CS62" t="str">
        <f>IF('6a. Expenditure'!N111="","",'6a. Expenditure'!N111)</f>
        <v/>
      </c>
      <c r="CT62" t="str">
        <f>IF('6a. Expenditure'!O111="","",'6a. Expenditure'!O111)</f>
        <v/>
      </c>
      <c r="CU62" t="str">
        <f>IF('6a. Expenditure'!P111="","",'6a. Expenditure'!P111)</f>
        <v/>
      </c>
      <c r="CV62" t="str">
        <f>IF('6a. Expenditure'!Q111="","",'6a. Expenditure'!Q111)</f>
        <v/>
      </c>
      <c r="CW62" t="str">
        <f>IF('6a. Expenditure'!S111="","",'6a. Expenditure'!S111)</f>
        <v/>
      </c>
      <c r="CX62" t="str">
        <f>IF('6a. Expenditure'!T111="","",'6a. Expenditure'!T111)</f>
        <v/>
      </c>
      <c r="CY62" t="str">
        <f>IF('6a. Expenditure'!U111="","",'6a. Expenditure'!U111)</f>
        <v/>
      </c>
    </row>
    <row r="63" spans="2:103" x14ac:dyDescent="0.25">
      <c r="B63" t="str">
        <f t="shared" si="0"/>
        <v>E08000022</v>
      </c>
      <c r="C63">
        <v>55</v>
      </c>
      <c r="D63" t="str">
        <f t="shared" si="1"/>
        <v>North Tyneside</v>
      </c>
      <c r="CH63" t="str">
        <f>IF('6a. Expenditure'!B112="","",'6a. Expenditure'!B112)</f>
        <v/>
      </c>
      <c r="CI63" t="str">
        <f>IF('6a. Expenditure'!C112="","",'6a. Expenditure'!C112)</f>
        <v/>
      </c>
      <c r="CJ63" t="str">
        <f>IF('6a. Expenditure'!D112="","",'6a. Expenditure'!D112)</f>
        <v/>
      </c>
      <c r="CK63" t="str">
        <f>IF('6a. Expenditure'!E112="","",'6a. Expenditure'!E112)</f>
        <v/>
      </c>
      <c r="CL63" t="str">
        <f>IF('6a. Expenditure'!F112="","",'6a. Expenditure'!F112)</f>
        <v/>
      </c>
      <c r="CM63" t="str">
        <f>IF('6a. Expenditure'!G112="","",'6a. Expenditure'!G112)</f>
        <v/>
      </c>
      <c r="CN63" t="str">
        <f>IF('6a. Expenditure'!H112="","",'6a. Expenditure'!H112)</f>
        <v/>
      </c>
      <c r="CO63" t="str">
        <f>IF('6a. Expenditure'!J112="","",'6a. Expenditure'!J112)</f>
        <v/>
      </c>
      <c r="CP63" t="str">
        <f>IF('6a. Expenditure'!K112="","",'6a. Expenditure'!K112)</f>
        <v/>
      </c>
      <c r="CQ63" t="str">
        <f>IF('6a. Expenditure'!L112="","",'6a. Expenditure'!L112)</f>
        <v/>
      </c>
      <c r="CR63" t="str">
        <f>IF('6a. Expenditure'!M112="","",'6a. Expenditure'!M112)</f>
        <v/>
      </c>
      <c r="CS63" t="str">
        <f>IF('6a. Expenditure'!N112="","",'6a. Expenditure'!N112)</f>
        <v/>
      </c>
      <c r="CT63" t="str">
        <f>IF('6a. Expenditure'!O112="","",'6a. Expenditure'!O112)</f>
        <v/>
      </c>
      <c r="CU63" t="str">
        <f>IF('6a. Expenditure'!P112="","",'6a. Expenditure'!P112)</f>
        <v/>
      </c>
      <c r="CV63" t="str">
        <f>IF('6a. Expenditure'!Q112="","",'6a. Expenditure'!Q112)</f>
        <v/>
      </c>
      <c r="CW63" t="str">
        <f>IF('6a. Expenditure'!S112="","",'6a. Expenditure'!S112)</f>
        <v/>
      </c>
      <c r="CX63" t="str">
        <f>IF('6a. Expenditure'!T112="","",'6a. Expenditure'!T112)</f>
        <v/>
      </c>
      <c r="CY63" t="str">
        <f>IF('6a. Expenditure'!U112="","",'6a. Expenditure'!U112)</f>
        <v/>
      </c>
    </row>
    <row r="64" spans="2:103" x14ac:dyDescent="0.25">
      <c r="B64" t="str">
        <f t="shared" si="0"/>
        <v>E08000022</v>
      </c>
      <c r="C64">
        <v>56</v>
      </c>
      <c r="D64" t="str">
        <f t="shared" si="1"/>
        <v>North Tyneside</v>
      </c>
      <c r="CH64" t="str">
        <f>IF('6a. Expenditure'!B113="","",'6a. Expenditure'!B113)</f>
        <v/>
      </c>
      <c r="CI64" t="str">
        <f>IF('6a. Expenditure'!C113="","",'6a. Expenditure'!C113)</f>
        <v/>
      </c>
      <c r="CJ64" t="str">
        <f>IF('6a. Expenditure'!D113="","",'6a. Expenditure'!D113)</f>
        <v/>
      </c>
      <c r="CK64" t="str">
        <f>IF('6a. Expenditure'!E113="","",'6a. Expenditure'!E113)</f>
        <v/>
      </c>
      <c r="CL64" t="str">
        <f>IF('6a. Expenditure'!F113="","",'6a. Expenditure'!F113)</f>
        <v/>
      </c>
      <c r="CM64" t="str">
        <f>IF('6a. Expenditure'!G113="","",'6a. Expenditure'!G113)</f>
        <v/>
      </c>
      <c r="CN64" t="str">
        <f>IF('6a. Expenditure'!H113="","",'6a. Expenditure'!H113)</f>
        <v/>
      </c>
      <c r="CO64" t="str">
        <f>IF('6a. Expenditure'!J113="","",'6a. Expenditure'!J113)</f>
        <v/>
      </c>
      <c r="CP64" t="str">
        <f>IF('6a. Expenditure'!K113="","",'6a. Expenditure'!K113)</f>
        <v/>
      </c>
      <c r="CQ64" t="str">
        <f>IF('6a. Expenditure'!L113="","",'6a. Expenditure'!L113)</f>
        <v/>
      </c>
      <c r="CR64" t="str">
        <f>IF('6a. Expenditure'!M113="","",'6a. Expenditure'!M113)</f>
        <v/>
      </c>
      <c r="CS64" t="str">
        <f>IF('6a. Expenditure'!N113="","",'6a. Expenditure'!N113)</f>
        <v/>
      </c>
      <c r="CT64" t="str">
        <f>IF('6a. Expenditure'!O113="","",'6a. Expenditure'!O113)</f>
        <v/>
      </c>
      <c r="CU64" t="str">
        <f>IF('6a. Expenditure'!P113="","",'6a. Expenditure'!P113)</f>
        <v/>
      </c>
      <c r="CV64" t="str">
        <f>IF('6a. Expenditure'!Q113="","",'6a. Expenditure'!Q113)</f>
        <v/>
      </c>
      <c r="CW64" t="str">
        <f>IF('6a. Expenditure'!S113="","",'6a. Expenditure'!S113)</f>
        <v/>
      </c>
      <c r="CX64" t="str">
        <f>IF('6a. Expenditure'!T113="","",'6a. Expenditure'!T113)</f>
        <v/>
      </c>
      <c r="CY64" t="str">
        <f>IF('6a. Expenditure'!U113="","",'6a. Expenditure'!U113)</f>
        <v/>
      </c>
    </row>
    <row r="65" spans="2:103" x14ac:dyDescent="0.25">
      <c r="B65" t="str">
        <f t="shared" si="0"/>
        <v>E08000022</v>
      </c>
      <c r="C65">
        <v>57</v>
      </c>
      <c r="D65" t="str">
        <f t="shared" si="1"/>
        <v>North Tyneside</v>
      </c>
      <c r="CH65" t="str">
        <f>IF('6a. Expenditure'!B114="","",'6a. Expenditure'!B114)</f>
        <v/>
      </c>
      <c r="CI65" t="str">
        <f>IF('6a. Expenditure'!C114="","",'6a. Expenditure'!C114)</f>
        <v/>
      </c>
      <c r="CJ65" t="str">
        <f>IF('6a. Expenditure'!D114="","",'6a. Expenditure'!D114)</f>
        <v/>
      </c>
      <c r="CK65" t="str">
        <f>IF('6a. Expenditure'!E114="","",'6a. Expenditure'!E114)</f>
        <v/>
      </c>
      <c r="CL65" t="str">
        <f>IF('6a. Expenditure'!F114="","",'6a. Expenditure'!F114)</f>
        <v/>
      </c>
      <c r="CM65" t="str">
        <f>IF('6a. Expenditure'!G114="","",'6a. Expenditure'!G114)</f>
        <v/>
      </c>
      <c r="CN65" t="str">
        <f>IF('6a. Expenditure'!H114="","",'6a. Expenditure'!H114)</f>
        <v/>
      </c>
      <c r="CO65" t="str">
        <f>IF('6a. Expenditure'!J114="","",'6a. Expenditure'!J114)</f>
        <v/>
      </c>
      <c r="CP65" t="str">
        <f>IF('6a. Expenditure'!K114="","",'6a. Expenditure'!K114)</f>
        <v/>
      </c>
      <c r="CQ65" t="str">
        <f>IF('6a. Expenditure'!L114="","",'6a. Expenditure'!L114)</f>
        <v/>
      </c>
      <c r="CR65" t="str">
        <f>IF('6a. Expenditure'!M114="","",'6a. Expenditure'!M114)</f>
        <v/>
      </c>
      <c r="CS65" t="str">
        <f>IF('6a. Expenditure'!N114="","",'6a. Expenditure'!N114)</f>
        <v/>
      </c>
      <c r="CT65" t="str">
        <f>IF('6a. Expenditure'!O114="","",'6a. Expenditure'!O114)</f>
        <v/>
      </c>
      <c r="CU65" t="str">
        <f>IF('6a. Expenditure'!P114="","",'6a. Expenditure'!P114)</f>
        <v/>
      </c>
      <c r="CV65" t="str">
        <f>IF('6a. Expenditure'!Q114="","",'6a. Expenditure'!Q114)</f>
        <v/>
      </c>
      <c r="CW65" t="str">
        <f>IF('6a. Expenditure'!S114="","",'6a. Expenditure'!S114)</f>
        <v/>
      </c>
      <c r="CX65" t="str">
        <f>IF('6a. Expenditure'!T114="","",'6a. Expenditure'!T114)</f>
        <v/>
      </c>
      <c r="CY65" t="str">
        <f>IF('6a. Expenditure'!U114="","",'6a. Expenditure'!U114)</f>
        <v/>
      </c>
    </row>
    <row r="66" spans="2:103" x14ac:dyDescent="0.25">
      <c r="B66" t="str">
        <f t="shared" si="0"/>
        <v>E08000022</v>
      </c>
      <c r="C66">
        <v>58</v>
      </c>
      <c r="D66" t="str">
        <f t="shared" si="1"/>
        <v>North Tyneside</v>
      </c>
      <c r="CH66" t="str">
        <f>IF('6a. Expenditure'!B115="","",'6a. Expenditure'!B115)</f>
        <v/>
      </c>
      <c r="CI66" t="str">
        <f>IF('6a. Expenditure'!C115="","",'6a. Expenditure'!C115)</f>
        <v/>
      </c>
      <c r="CJ66" t="str">
        <f>IF('6a. Expenditure'!D115="","",'6a. Expenditure'!D115)</f>
        <v/>
      </c>
      <c r="CK66" t="str">
        <f>IF('6a. Expenditure'!E115="","",'6a. Expenditure'!E115)</f>
        <v/>
      </c>
      <c r="CL66" t="str">
        <f>IF('6a. Expenditure'!F115="","",'6a. Expenditure'!F115)</f>
        <v/>
      </c>
      <c r="CM66" t="str">
        <f>IF('6a. Expenditure'!G115="","",'6a. Expenditure'!G115)</f>
        <v/>
      </c>
      <c r="CN66" t="str">
        <f>IF('6a. Expenditure'!H115="","",'6a. Expenditure'!H115)</f>
        <v/>
      </c>
      <c r="CO66" t="str">
        <f>IF('6a. Expenditure'!J115="","",'6a. Expenditure'!J115)</f>
        <v/>
      </c>
      <c r="CP66" t="str">
        <f>IF('6a. Expenditure'!K115="","",'6a. Expenditure'!K115)</f>
        <v/>
      </c>
      <c r="CQ66" t="str">
        <f>IF('6a. Expenditure'!L115="","",'6a. Expenditure'!L115)</f>
        <v/>
      </c>
      <c r="CR66" t="str">
        <f>IF('6a. Expenditure'!M115="","",'6a. Expenditure'!M115)</f>
        <v/>
      </c>
      <c r="CS66" t="str">
        <f>IF('6a. Expenditure'!N115="","",'6a. Expenditure'!N115)</f>
        <v/>
      </c>
      <c r="CT66" t="str">
        <f>IF('6a. Expenditure'!O115="","",'6a. Expenditure'!O115)</f>
        <v/>
      </c>
      <c r="CU66" t="str">
        <f>IF('6a. Expenditure'!P115="","",'6a. Expenditure'!P115)</f>
        <v/>
      </c>
      <c r="CV66" t="str">
        <f>IF('6a. Expenditure'!Q115="","",'6a. Expenditure'!Q115)</f>
        <v/>
      </c>
      <c r="CW66" t="str">
        <f>IF('6a. Expenditure'!S115="","",'6a. Expenditure'!S115)</f>
        <v/>
      </c>
      <c r="CX66" t="str">
        <f>IF('6a. Expenditure'!T115="","",'6a. Expenditure'!T115)</f>
        <v/>
      </c>
      <c r="CY66" t="str">
        <f>IF('6a. Expenditure'!U115="","",'6a. Expenditure'!U115)</f>
        <v/>
      </c>
    </row>
    <row r="67" spans="2:103" x14ac:dyDescent="0.25">
      <c r="B67" t="str">
        <f t="shared" si="0"/>
        <v>E08000022</v>
      </c>
      <c r="C67">
        <v>59</v>
      </c>
      <c r="D67" t="str">
        <f t="shared" si="1"/>
        <v>North Tyneside</v>
      </c>
      <c r="CH67" t="str">
        <f>IF('6a. Expenditure'!B116="","",'6a. Expenditure'!B116)</f>
        <v/>
      </c>
      <c r="CI67" t="str">
        <f>IF('6a. Expenditure'!C116="","",'6a. Expenditure'!C116)</f>
        <v/>
      </c>
      <c r="CJ67" t="str">
        <f>IF('6a. Expenditure'!D116="","",'6a. Expenditure'!D116)</f>
        <v/>
      </c>
      <c r="CK67" t="str">
        <f>IF('6a. Expenditure'!E116="","",'6a. Expenditure'!E116)</f>
        <v/>
      </c>
      <c r="CL67" t="str">
        <f>IF('6a. Expenditure'!F116="","",'6a. Expenditure'!F116)</f>
        <v/>
      </c>
      <c r="CM67" t="str">
        <f>IF('6a. Expenditure'!G116="","",'6a. Expenditure'!G116)</f>
        <v/>
      </c>
      <c r="CN67" t="str">
        <f>IF('6a. Expenditure'!H116="","",'6a. Expenditure'!H116)</f>
        <v/>
      </c>
      <c r="CO67" t="str">
        <f>IF('6a. Expenditure'!J116="","",'6a. Expenditure'!J116)</f>
        <v/>
      </c>
      <c r="CP67" t="str">
        <f>IF('6a. Expenditure'!K116="","",'6a. Expenditure'!K116)</f>
        <v/>
      </c>
      <c r="CQ67" t="str">
        <f>IF('6a. Expenditure'!L116="","",'6a. Expenditure'!L116)</f>
        <v/>
      </c>
      <c r="CR67" t="str">
        <f>IF('6a. Expenditure'!M116="","",'6a. Expenditure'!M116)</f>
        <v/>
      </c>
      <c r="CS67" t="str">
        <f>IF('6a. Expenditure'!N116="","",'6a. Expenditure'!N116)</f>
        <v/>
      </c>
      <c r="CT67" t="str">
        <f>IF('6a. Expenditure'!O116="","",'6a. Expenditure'!O116)</f>
        <v/>
      </c>
      <c r="CU67" t="str">
        <f>IF('6a. Expenditure'!P116="","",'6a. Expenditure'!P116)</f>
        <v/>
      </c>
      <c r="CV67" t="str">
        <f>IF('6a. Expenditure'!Q116="","",'6a. Expenditure'!Q116)</f>
        <v/>
      </c>
      <c r="CW67" t="str">
        <f>IF('6a. Expenditure'!S116="","",'6a. Expenditure'!S116)</f>
        <v/>
      </c>
      <c r="CX67" t="str">
        <f>IF('6a. Expenditure'!T116="","",'6a. Expenditure'!T116)</f>
        <v/>
      </c>
      <c r="CY67" t="str">
        <f>IF('6a. Expenditure'!U116="","",'6a. Expenditure'!U116)</f>
        <v/>
      </c>
    </row>
    <row r="68" spans="2:103" x14ac:dyDescent="0.25">
      <c r="B68" t="str">
        <f t="shared" si="0"/>
        <v>E08000022</v>
      </c>
      <c r="C68">
        <v>60</v>
      </c>
      <c r="D68" t="str">
        <f t="shared" si="1"/>
        <v>North Tyneside</v>
      </c>
      <c r="CH68" t="str">
        <f>IF('6a. Expenditure'!B117="","",'6a. Expenditure'!B117)</f>
        <v/>
      </c>
      <c r="CI68" t="str">
        <f>IF('6a. Expenditure'!C117="","",'6a. Expenditure'!C117)</f>
        <v/>
      </c>
      <c r="CJ68" t="str">
        <f>IF('6a. Expenditure'!D117="","",'6a. Expenditure'!D117)</f>
        <v/>
      </c>
      <c r="CK68" t="str">
        <f>IF('6a. Expenditure'!E117="","",'6a. Expenditure'!E117)</f>
        <v/>
      </c>
      <c r="CL68" t="str">
        <f>IF('6a. Expenditure'!F117="","",'6a. Expenditure'!F117)</f>
        <v/>
      </c>
      <c r="CM68" t="str">
        <f>IF('6a. Expenditure'!G117="","",'6a. Expenditure'!G117)</f>
        <v/>
      </c>
      <c r="CN68" t="str">
        <f>IF('6a. Expenditure'!H117="","",'6a. Expenditure'!H117)</f>
        <v/>
      </c>
      <c r="CO68" t="str">
        <f>IF('6a. Expenditure'!J117="","",'6a. Expenditure'!J117)</f>
        <v/>
      </c>
      <c r="CP68" t="str">
        <f>IF('6a. Expenditure'!K117="","",'6a. Expenditure'!K117)</f>
        <v/>
      </c>
      <c r="CQ68" t="str">
        <f>IF('6a. Expenditure'!L117="","",'6a. Expenditure'!L117)</f>
        <v/>
      </c>
      <c r="CR68" t="str">
        <f>IF('6a. Expenditure'!M117="","",'6a. Expenditure'!M117)</f>
        <v/>
      </c>
      <c r="CS68" t="str">
        <f>IF('6a. Expenditure'!N117="","",'6a. Expenditure'!N117)</f>
        <v/>
      </c>
      <c r="CT68" t="str">
        <f>IF('6a. Expenditure'!O117="","",'6a. Expenditure'!O117)</f>
        <v/>
      </c>
      <c r="CU68" t="str">
        <f>IF('6a. Expenditure'!P117="","",'6a. Expenditure'!P117)</f>
        <v/>
      </c>
      <c r="CV68" t="str">
        <f>IF('6a. Expenditure'!Q117="","",'6a. Expenditure'!Q117)</f>
        <v/>
      </c>
      <c r="CW68" t="str">
        <f>IF('6a. Expenditure'!S117="","",'6a. Expenditure'!S117)</f>
        <v/>
      </c>
      <c r="CX68" t="str">
        <f>IF('6a. Expenditure'!T117="","",'6a. Expenditure'!T117)</f>
        <v/>
      </c>
      <c r="CY68" t="str">
        <f>IF('6a. Expenditure'!U117="","",'6a. Expenditure'!U117)</f>
        <v/>
      </c>
    </row>
    <row r="69" spans="2:103" x14ac:dyDescent="0.25">
      <c r="B69" t="str">
        <f t="shared" si="0"/>
        <v>E08000022</v>
      </c>
      <c r="C69">
        <v>61</v>
      </c>
      <c r="D69" t="str">
        <f t="shared" si="1"/>
        <v>North Tyneside</v>
      </c>
      <c r="CH69" t="str">
        <f>IF('6a. Expenditure'!B118="","",'6a. Expenditure'!B118)</f>
        <v/>
      </c>
      <c r="CI69" t="str">
        <f>IF('6a. Expenditure'!C118="","",'6a. Expenditure'!C118)</f>
        <v/>
      </c>
      <c r="CJ69" t="str">
        <f>IF('6a. Expenditure'!D118="","",'6a. Expenditure'!D118)</f>
        <v/>
      </c>
      <c r="CK69" t="str">
        <f>IF('6a. Expenditure'!E118="","",'6a. Expenditure'!E118)</f>
        <v/>
      </c>
      <c r="CL69" t="str">
        <f>IF('6a. Expenditure'!F118="","",'6a. Expenditure'!F118)</f>
        <v/>
      </c>
      <c r="CM69" t="str">
        <f>IF('6a. Expenditure'!G118="","",'6a. Expenditure'!G118)</f>
        <v/>
      </c>
      <c r="CN69" t="str">
        <f>IF('6a. Expenditure'!H118="","",'6a. Expenditure'!H118)</f>
        <v/>
      </c>
      <c r="CO69" t="str">
        <f>IF('6a. Expenditure'!J118="","",'6a. Expenditure'!J118)</f>
        <v/>
      </c>
      <c r="CP69" t="str">
        <f>IF('6a. Expenditure'!K118="","",'6a. Expenditure'!K118)</f>
        <v/>
      </c>
      <c r="CQ69" t="str">
        <f>IF('6a. Expenditure'!L118="","",'6a. Expenditure'!L118)</f>
        <v/>
      </c>
      <c r="CR69" t="str">
        <f>IF('6a. Expenditure'!M118="","",'6a. Expenditure'!M118)</f>
        <v/>
      </c>
      <c r="CS69" t="str">
        <f>IF('6a. Expenditure'!N118="","",'6a. Expenditure'!N118)</f>
        <v/>
      </c>
      <c r="CT69" t="str">
        <f>IF('6a. Expenditure'!O118="","",'6a. Expenditure'!O118)</f>
        <v/>
      </c>
      <c r="CU69" t="str">
        <f>IF('6a. Expenditure'!P118="","",'6a. Expenditure'!P118)</f>
        <v/>
      </c>
      <c r="CV69" t="str">
        <f>IF('6a. Expenditure'!Q118="","",'6a. Expenditure'!Q118)</f>
        <v/>
      </c>
      <c r="CW69" t="str">
        <f>IF('6a. Expenditure'!S118="","",'6a. Expenditure'!S118)</f>
        <v/>
      </c>
      <c r="CX69" t="str">
        <f>IF('6a. Expenditure'!T118="","",'6a. Expenditure'!T118)</f>
        <v/>
      </c>
      <c r="CY69" t="str">
        <f>IF('6a. Expenditure'!U118="","",'6a. Expenditure'!U118)</f>
        <v/>
      </c>
    </row>
    <row r="70" spans="2:103" x14ac:dyDescent="0.25">
      <c r="B70" t="str">
        <f t="shared" si="0"/>
        <v>E08000022</v>
      </c>
      <c r="C70">
        <v>62</v>
      </c>
      <c r="D70" t="str">
        <f t="shared" si="1"/>
        <v>North Tyneside</v>
      </c>
      <c r="CH70" t="str">
        <f>IF('6a. Expenditure'!B119="","",'6a. Expenditure'!B119)</f>
        <v/>
      </c>
      <c r="CI70" t="str">
        <f>IF('6a. Expenditure'!C119="","",'6a. Expenditure'!C119)</f>
        <v/>
      </c>
      <c r="CJ70" t="str">
        <f>IF('6a. Expenditure'!D119="","",'6a. Expenditure'!D119)</f>
        <v/>
      </c>
      <c r="CK70" t="str">
        <f>IF('6a. Expenditure'!E119="","",'6a. Expenditure'!E119)</f>
        <v/>
      </c>
      <c r="CL70" t="str">
        <f>IF('6a. Expenditure'!F119="","",'6a. Expenditure'!F119)</f>
        <v/>
      </c>
      <c r="CM70" t="str">
        <f>IF('6a. Expenditure'!G119="","",'6a. Expenditure'!G119)</f>
        <v/>
      </c>
      <c r="CN70" t="str">
        <f>IF('6a. Expenditure'!H119="","",'6a. Expenditure'!H119)</f>
        <v/>
      </c>
      <c r="CO70" t="str">
        <f>IF('6a. Expenditure'!J119="","",'6a. Expenditure'!J119)</f>
        <v/>
      </c>
      <c r="CP70" t="str">
        <f>IF('6a. Expenditure'!K119="","",'6a. Expenditure'!K119)</f>
        <v/>
      </c>
      <c r="CQ70" t="str">
        <f>IF('6a. Expenditure'!L119="","",'6a. Expenditure'!L119)</f>
        <v/>
      </c>
      <c r="CR70" t="str">
        <f>IF('6a. Expenditure'!M119="","",'6a. Expenditure'!M119)</f>
        <v/>
      </c>
      <c r="CS70" t="str">
        <f>IF('6a. Expenditure'!N119="","",'6a. Expenditure'!N119)</f>
        <v/>
      </c>
      <c r="CT70" t="str">
        <f>IF('6a. Expenditure'!O119="","",'6a. Expenditure'!O119)</f>
        <v/>
      </c>
      <c r="CU70" t="str">
        <f>IF('6a. Expenditure'!P119="","",'6a. Expenditure'!P119)</f>
        <v/>
      </c>
      <c r="CV70" t="str">
        <f>IF('6a. Expenditure'!Q119="","",'6a. Expenditure'!Q119)</f>
        <v/>
      </c>
      <c r="CW70" t="str">
        <f>IF('6a. Expenditure'!S119="","",'6a. Expenditure'!S119)</f>
        <v/>
      </c>
      <c r="CX70" t="str">
        <f>IF('6a. Expenditure'!T119="","",'6a. Expenditure'!T119)</f>
        <v/>
      </c>
      <c r="CY70" t="str">
        <f>IF('6a. Expenditure'!U119="","",'6a. Expenditure'!U119)</f>
        <v/>
      </c>
    </row>
    <row r="71" spans="2:103" x14ac:dyDescent="0.25">
      <c r="B71" t="str">
        <f t="shared" si="0"/>
        <v>E08000022</v>
      </c>
      <c r="C71">
        <v>63</v>
      </c>
      <c r="D71" t="str">
        <f t="shared" si="1"/>
        <v>North Tyneside</v>
      </c>
      <c r="CH71" t="str">
        <f>IF('6a. Expenditure'!B120="","",'6a. Expenditure'!B120)</f>
        <v/>
      </c>
      <c r="CI71" t="str">
        <f>IF('6a. Expenditure'!C120="","",'6a. Expenditure'!C120)</f>
        <v/>
      </c>
      <c r="CJ71" t="str">
        <f>IF('6a. Expenditure'!D120="","",'6a. Expenditure'!D120)</f>
        <v/>
      </c>
      <c r="CK71" t="str">
        <f>IF('6a. Expenditure'!E120="","",'6a. Expenditure'!E120)</f>
        <v/>
      </c>
      <c r="CL71" t="str">
        <f>IF('6a. Expenditure'!F120="","",'6a. Expenditure'!F120)</f>
        <v/>
      </c>
      <c r="CM71" t="str">
        <f>IF('6a. Expenditure'!G120="","",'6a. Expenditure'!G120)</f>
        <v/>
      </c>
      <c r="CN71" t="str">
        <f>IF('6a. Expenditure'!H120="","",'6a. Expenditure'!H120)</f>
        <v/>
      </c>
      <c r="CO71" t="str">
        <f>IF('6a. Expenditure'!J120="","",'6a. Expenditure'!J120)</f>
        <v/>
      </c>
      <c r="CP71" t="str">
        <f>IF('6a. Expenditure'!K120="","",'6a. Expenditure'!K120)</f>
        <v/>
      </c>
      <c r="CQ71" t="str">
        <f>IF('6a. Expenditure'!L120="","",'6a. Expenditure'!L120)</f>
        <v/>
      </c>
      <c r="CR71" t="str">
        <f>IF('6a. Expenditure'!M120="","",'6a. Expenditure'!M120)</f>
        <v/>
      </c>
      <c r="CS71" t="str">
        <f>IF('6a. Expenditure'!N120="","",'6a. Expenditure'!N120)</f>
        <v/>
      </c>
      <c r="CT71" t="str">
        <f>IF('6a. Expenditure'!O120="","",'6a. Expenditure'!O120)</f>
        <v/>
      </c>
      <c r="CU71" t="str">
        <f>IF('6a. Expenditure'!P120="","",'6a. Expenditure'!P120)</f>
        <v/>
      </c>
      <c r="CV71" t="str">
        <f>IF('6a. Expenditure'!Q120="","",'6a. Expenditure'!Q120)</f>
        <v/>
      </c>
      <c r="CW71" t="str">
        <f>IF('6a. Expenditure'!S120="","",'6a. Expenditure'!S120)</f>
        <v/>
      </c>
      <c r="CX71" t="str">
        <f>IF('6a. Expenditure'!T120="","",'6a. Expenditure'!T120)</f>
        <v/>
      </c>
      <c r="CY71" t="str">
        <f>IF('6a. Expenditure'!U120="","",'6a. Expenditure'!U120)</f>
        <v/>
      </c>
    </row>
    <row r="72" spans="2:103" x14ac:dyDescent="0.25">
      <c r="B72" t="str">
        <f t="shared" si="0"/>
        <v>E08000022</v>
      </c>
      <c r="C72">
        <v>64</v>
      </c>
      <c r="D72" t="str">
        <f t="shared" si="1"/>
        <v>North Tyneside</v>
      </c>
      <c r="CH72" t="str">
        <f>IF('6a. Expenditure'!B121="","",'6a. Expenditure'!B121)</f>
        <v/>
      </c>
      <c r="CI72" t="str">
        <f>IF('6a. Expenditure'!C121="","",'6a. Expenditure'!C121)</f>
        <v/>
      </c>
      <c r="CJ72" t="str">
        <f>IF('6a. Expenditure'!D121="","",'6a. Expenditure'!D121)</f>
        <v/>
      </c>
      <c r="CK72" t="str">
        <f>IF('6a. Expenditure'!E121="","",'6a. Expenditure'!E121)</f>
        <v/>
      </c>
      <c r="CL72" t="str">
        <f>IF('6a. Expenditure'!F121="","",'6a. Expenditure'!F121)</f>
        <v/>
      </c>
      <c r="CM72" t="str">
        <f>IF('6a. Expenditure'!G121="","",'6a. Expenditure'!G121)</f>
        <v/>
      </c>
      <c r="CN72" t="str">
        <f>IF('6a. Expenditure'!H121="","",'6a. Expenditure'!H121)</f>
        <v/>
      </c>
      <c r="CO72" t="str">
        <f>IF('6a. Expenditure'!J121="","",'6a. Expenditure'!J121)</f>
        <v/>
      </c>
      <c r="CP72" t="str">
        <f>IF('6a. Expenditure'!K121="","",'6a. Expenditure'!K121)</f>
        <v/>
      </c>
      <c r="CQ72" t="str">
        <f>IF('6a. Expenditure'!L121="","",'6a. Expenditure'!L121)</f>
        <v/>
      </c>
      <c r="CR72" t="str">
        <f>IF('6a. Expenditure'!M121="","",'6a. Expenditure'!M121)</f>
        <v/>
      </c>
      <c r="CS72" t="str">
        <f>IF('6a. Expenditure'!N121="","",'6a. Expenditure'!N121)</f>
        <v/>
      </c>
      <c r="CT72" t="str">
        <f>IF('6a. Expenditure'!O121="","",'6a. Expenditure'!O121)</f>
        <v/>
      </c>
      <c r="CU72" t="str">
        <f>IF('6a. Expenditure'!P121="","",'6a. Expenditure'!P121)</f>
        <v/>
      </c>
      <c r="CV72" t="str">
        <f>IF('6a. Expenditure'!Q121="","",'6a. Expenditure'!Q121)</f>
        <v/>
      </c>
      <c r="CW72" t="str">
        <f>IF('6a. Expenditure'!S121="","",'6a. Expenditure'!S121)</f>
        <v/>
      </c>
      <c r="CX72" t="str">
        <f>IF('6a. Expenditure'!T121="","",'6a. Expenditure'!T121)</f>
        <v/>
      </c>
      <c r="CY72" t="str">
        <f>IF('6a. Expenditure'!U121="","",'6a. Expenditure'!U121)</f>
        <v/>
      </c>
    </row>
    <row r="73" spans="2:103" x14ac:dyDescent="0.25">
      <c r="B73" t="str">
        <f t="shared" si="0"/>
        <v>E08000022</v>
      </c>
      <c r="C73">
        <v>65</v>
      </c>
      <c r="D73" t="str">
        <f t="shared" si="1"/>
        <v>North Tyneside</v>
      </c>
      <c r="CH73" t="str">
        <f>IF('6a. Expenditure'!B122="","",'6a. Expenditure'!B122)</f>
        <v/>
      </c>
      <c r="CI73" t="str">
        <f>IF('6a. Expenditure'!C122="","",'6a. Expenditure'!C122)</f>
        <v/>
      </c>
      <c r="CJ73" t="str">
        <f>IF('6a. Expenditure'!D122="","",'6a. Expenditure'!D122)</f>
        <v/>
      </c>
      <c r="CK73" t="str">
        <f>IF('6a. Expenditure'!E122="","",'6a. Expenditure'!E122)</f>
        <v/>
      </c>
      <c r="CL73" t="str">
        <f>IF('6a. Expenditure'!F122="","",'6a. Expenditure'!F122)</f>
        <v/>
      </c>
      <c r="CM73" t="str">
        <f>IF('6a. Expenditure'!G122="","",'6a. Expenditure'!G122)</f>
        <v/>
      </c>
      <c r="CN73" t="str">
        <f>IF('6a. Expenditure'!H122="","",'6a. Expenditure'!H122)</f>
        <v/>
      </c>
      <c r="CO73" t="str">
        <f>IF('6a. Expenditure'!J122="","",'6a. Expenditure'!J122)</f>
        <v/>
      </c>
      <c r="CP73" t="str">
        <f>IF('6a. Expenditure'!K122="","",'6a. Expenditure'!K122)</f>
        <v/>
      </c>
      <c r="CQ73" t="str">
        <f>IF('6a. Expenditure'!L122="","",'6a. Expenditure'!L122)</f>
        <v/>
      </c>
      <c r="CR73" t="str">
        <f>IF('6a. Expenditure'!M122="","",'6a. Expenditure'!M122)</f>
        <v/>
      </c>
      <c r="CS73" t="str">
        <f>IF('6a. Expenditure'!N122="","",'6a. Expenditure'!N122)</f>
        <v/>
      </c>
      <c r="CT73" t="str">
        <f>IF('6a. Expenditure'!O122="","",'6a. Expenditure'!O122)</f>
        <v/>
      </c>
      <c r="CU73" t="str">
        <f>IF('6a. Expenditure'!P122="","",'6a. Expenditure'!P122)</f>
        <v/>
      </c>
      <c r="CV73" t="str">
        <f>IF('6a. Expenditure'!Q122="","",'6a. Expenditure'!Q122)</f>
        <v/>
      </c>
      <c r="CW73" t="str">
        <f>IF('6a. Expenditure'!S122="","",'6a. Expenditure'!S122)</f>
        <v/>
      </c>
      <c r="CX73" t="str">
        <f>IF('6a. Expenditure'!T122="","",'6a. Expenditure'!T122)</f>
        <v/>
      </c>
      <c r="CY73" t="str">
        <f>IF('6a. Expenditure'!U122="","",'6a. Expenditure'!U122)</f>
        <v/>
      </c>
    </row>
    <row r="74" spans="2:103" x14ac:dyDescent="0.25">
      <c r="B74" t="str">
        <f t="shared" si="0"/>
        <v>E08000022</v>
      </c>
      <c r="C74">
        <v>66</v>
      </c>
      <c r="D74" t="str">
        <f t="shared" si="1"/>
        <v>North Tyneside</v>
      </c>
      <c r="CH74" t="str">
        <f>IF('6a. Expenditure'!B123="","",'6a. Expenditure'!B123)</f>
        <v/>
      </c>
      <c r="CI74" t="str">
        <f>IF('6a. Expenditure'!C123="","",'6a. Expenditure'!C123)</f>
        <v/>
      </c>
      <c r="CJ74" t="str">
        <f>IF('6a. Expenditure'!D123="","",'6a. Expenditure'!D123)</f>
        <v/>
      </c>
      <c r="CK74" t="str">
        <f>IF('6a. Expenditure'!E123="","",'6a. Expenditure'!E123)</f>
        <v/>
      </c>
      <c r="CL74" t="str">
        <f>IF('6a. Expenditure'!F123="","",'6a. Expenditure'!F123)</f>
        <v/>
      </c>
      <c r="CM74" t="str">
        <f>IF('6a. Expenditure'!G123="","",'6a. Expenditure'!G123)</f>
        <v/>
      </c>
      <c r="CN74" t="str">
        <f>IF('6a. Expenditure'!H123="","",'6a. Expenditure'!H123)</f>
        <v/>
      </c>
      <c r="CO74" t="str">
        <f>IF('6a. Expenditure'!J123="","",'6a. Expenditure'!J123)</f>
        <v/>
      </c>
      <c r="CP74" t="str">
        <f>IF('6a. Expenditure'!K123="","",'6a. Expenditure'!K123)</f>
        <v/>
      </c>
      <c r="CQ74" t="str">
        <f>IF('6a. Expenditure'!L123="","",'6a. Expenditure'!L123)</f>
        <v/>
      </c>
      <c r="CR74" t="str">
        <f>IF('6a. Expenditure'!M123="","",'6a. Expenditure'!M123)</f>
        <v/>
      </c>
      <c r="CS74" t="str">
        <f>IF('6a. Expenditure'!N123="","",'6a. Expenditure'!N123)</f>
        <v/>
      </c>
      <c r="CT74" t="str">
        <f>IF('6a. Expenditure'!O123="","",'6a. Expenditure'!O123)</f>
        <v/>
      </c>
      <c r="CU74" t="str">
        <f>IF('6a. Expenditure'!P123="","",'6a. Expenditure'!P123)</f>
        <v/>
      </c>
      <c r="CV74" t="str">
        <f>IF('6a. Expenditure'!Q123="","",'6a. Expenditure'!Q123)</f>
        <v/>
      </c>
      <c r="CW74" t="str">
        <f>IF('6a. Expenditure'!S123="","",'6a. Expenditure'!S123)</f>
        <v/>
      </c>
      <c r="CX74" t="str">
        <f>IF('6a. Expenditure'!T123="","",'6a. Expenditure'!T123)</f>
        <v/>
      </c>
      <c r="CY74" t="str">
        <f>IF('6a. Expenditure'!U123="","",'6a. Expenditure'!U123)</f>
        <v/>
      </c>
    </row>
    <row r="75" spans="2:103" x14ac:dyDescent="0.25">
      <c r="B75" t="str">
        <f t="shared" ref="B75:B138" si="2">$B$9</f>
        <v>E08000022</v>
      </c>
      <c r="C75">
        <v>67</v>
      </c>
      <c r="D75" t="str">
        <f t="shared" ref="D75:D138" si="3">D$9</f>
        <v>North Tyneside</v>
      </c>
      <c r="CH75" t="str">
        <f>IF('6a. Expenditure'!B124="","",'6a. Expenditure'!B124)</f>
        <v/>
      </c>
      <c r="CI75" t="str">
        <f>IF('6a. Expenditure'!C124="","",'6a. Expenditure'!C124)</f>
        <v/>
      </c>
      <c r="CJ75" t="str">
        <f>IF('6a. Expenditure'!D124="","",'6a. Expenditure'!D124)</f>
        <v/>
      </c>
      <c r="CK75" t="str">
        <f>IF('6a. Expenditure'!E124="","",'6a. Expenditure'!E124)</f>
        <v/>
      </c>
      <c r="CL75" t="str">
        <f>IF('6a. Expenditure'!F124="","",'6a. Expenditure'!F124)</f>
        <v/>
      </c>
      <c r="CM75" t="str">
        <f>IF('6a. Expenditure'!G124="","",'6a. Expenditure'!G124)</f>
        <v/>
      </c>
      <c r="CN75" t="str">
        <f>IF('6a. Expenditure'!H124="","",'6a. Expenditure'!H124)</f>
        <v/>
      </c>
      <c r="CO75" t="str">
        <f>IF('6a. Expenditure'!J124="","",'6a. Expenditure'!J124)</f>
        <v/>
      </c>
      <c r="CP75" t="str">
        <f>IF('6a. Expenditure'!K124="","",'6a. Expenditure'!K124)</f>
        <v/>
      </c>
      <c r="CQ75" t="str">
        <f>IF('6a. Expenditure'!L124="","",'6a. Expenditure'!L124)</f>
        <v/>
      </c>
      <c r="CR75" t="str">
        <f>IF('6a. Expenditure'!M124="","",'6a. Expenditure'!M124)</f>
        <v/>
      </c>
      <c r="CS75" t="str">
        <f>IF('6a. Expenditure'!N124="","",'6a. Expenditure'!N124)</f>
        <v/>
      </c>
      <c r="CT75" t="str">
        <f>IF('6a. Expenditure'!O124="","",'6a. Expenditure'!O124)</f>
        <v/>
      </c>
      <c r="CU75" t="str">
        <f>IF('6a. Expenditure'!P124="","",'6a. Expenditure'!P124)</f>
        <v/>
      </c>
      <c r="CV75" t="str">
        <f>IF('6a. Expenditure'!Q124="","",'6a. Expenditure'!Q124)</f>
        <v/>
      </c>
      <c r="CW75" t="str">
        <f>IF('6a. Expenditure'!S124="","",'6a. Expenditure'!S124)</f>
        <v/>
      </c>
      <c r="CX75" t="str">
        <f>IF('6a. Expenditure'!T124="","",'6a. Expenditure'!T124)</f>
        <v/>
      </c>
      <c r="CY75" t="str">
        <f>IF('6a. Expenditure'!U124="","",'6a. Expenditure'!U124)</f>
        <v/>
      </c>
    </row>
    <row r="76" spans="2:103" x14ac:dyDescent="0.25">
      <c r="B76" t="str">
        <f t="shared" si="2"/>
        <v>E08000022</v>
      </c>
      <c r="C76">
        <v>68</v>
      </c>
      <c r="D76" t="str">
        <f t="shared" si="3"/>
        <v>North Tyneside</v>
      </c>
      <c r="CH76" t="str">
        <f>IF('6a. Expenditure'!B125="","",'6a. Expenditure'!B125)</f>
        <v/>
      </c>
      <c r="CI76" t="str">
        <f>IF('6a. Expenditure'!C125="","",'6a. Expenditure'!C125)</f>
        <v/>
      </c>
      <c r="CJ76" t="str">
        <f>IF('6a. Expenditure'!D125="","",'6a. Expenditure'!D125)</f>
        <v/>
      </c>
      <c r="CK76" t="str">
        <f>IF('6a. Expenditure'!E125="","",'6a. Expenditure'!E125)</f>
        <v/>
      </c>
      <c r="CL76" t="str">
        <f>IF('6a. Expenditure'!F125="","",'6a. Expenditure'!F125)</f>
        <v/>
      </c>
      <c r="CM76" t="str">
        <f>IF('6a. Expenditure'!G125="","",'6a. Expenditure'!G125)</f>
        <v/>
      </c>
      <c r="CN76" t="str">
        <f>IF('6a. Expenditure'!H125="","",'6a. Expenditure'!H125)</f>
        <v/>
      </c>
      <c r="CO76" t="str">
        <f>IF('6a. Expenditure'!J125="","",'6a. Expenditure'!J125)</f>
        <v/>
      </c>
      <c r="CP76" t="str">
        <f>IF('6a. Expenditure'!K125="","",'6a. Expenditure'!K125)</f>
        <v/>
      </c>
      <c r="CQ76" t="str">
        <f>IF('6a. Expenditure'!L125="","",'6a. Expenditure'!L125)</f>
        <v/>
      </c>
      <c r="CR76" t="str">
        <f>IF('6a. Expenditure'!M125="","",'6a. Expenditure'!M125)</f>
        <v/>
      </c>
      <c r="CS76" t="str">
        <f>IF('6a. Expenditure'!N125="","",'6a. Expenditure'!N125)</f>
        <v/>
      </c>
      <c r="CT76" t="str">
        <f>IF('6a. Expenditure'!O125="","",'6a. Expenditure'!O125)</f>
        <v/>
      </c>
      <c r="CU76" t="str">
        <f>IF('6a. Expenditure'!P125="","",'6a. Expenditure'!P125)</f>
        <v/>
      </c>
      <c r="CV76" t="str">
        <f>IF('6a. Expenditure'!Q125="","",'6a. Expenditure'!Q125)</f>
        <v/>
      </c>
      <c r="CW76" t="str">
        <f>IF('6a. Expenditure'!S125="","",'6a. Expenditure'!S125)</f>
        <v/>
      </c>
      <c r="CX76" t="str">
        <f>IF('6a. Expenditure'!T125="","",'6a. Expenditure'!T125)</f>
        <v/>
      </c>
      <c r="CY76" t="str">
        <f>IF('6a. Expenditure'!U125="","",'6a. Expenditure'!U125)</f>
        <v/>
      </c>
    </row>
    <row r="77" spans="2:103" x14ac:dyDescent="0.25">
      <c r="B77" t="str">
        <f t="shared" si="2"/>
        <v>E08000022</v>
      </c>
      <c r="C77">
        <v>69</v>
      </c>
      <c r="D77" t="str">
        <f t="shared" si="3"/>
        <v>North Tyneside</v>
      </c>
      <c r="CH77" t="str">
        <f>IF('6a. Expenditure'!B126="","",'6a. Expenditure'!B126)</f>
        <v/>
      </c>
      <c r="CI77" t="str">
        <f>IF('6a. Expenditure'!C126="","",'6a. Expenditure'!C126)</f>
        <v/>
      </c>
      <c r="CJ77" t="str">
        <f>IF('6a. Expenditure'!D126="","",'6a. Expenditure'!D126)</f>
        <v/>
      </c>
      <c r="CK77" t="str">
        <f>IF('6a. Expenditure'!E126="","",'6a. Expenditure'!E126)</f>
        <v/>
      </c>
      <c r="CL77" t="str">
        <f>IF('6a. Expenditure'!F126="","",'6a. Expenditure'!F126)</f>
        <v/>
      </c>
      <c r="CM77" t="str">
        <f>IF('6a. Expenditure'!G126="","",'6a. Expenditure'!G126)</f>
        <v/>
      </c>
      <c r="CN77" t="str">
        <f>IF('6a. Expenditure'!H126="","",'6a. Expenditure'!H126)</f>
        <v/>
      </c>
      <c r="CO77" t="str">
        <f>IF('6a. Expenditure'!J126="","",'6a. Expenditure'!J126)</f>
        <v/>
      </c>
      <c r="CP77" t="str">
        <f>IF('6a. Expenditure'!K126="","",'6a. Expenditure'!K126)</f>
        <v/>
      </c>
      <c r="CQ77" t="str">
        <f>IF('6a. Expenditure'!L126="","",'6a. Expenditure'!L126)</f>
        <v/>
      </c>
      <c r="CR77" t="str">
        <f>IF('6a. Expenditure'!M126="","",'6a. Expenditure'!M126)</f>
        <v/>
      </c>
      <c r="CS77" t="str">
        <f>IF('6a. Expenditure'!N126="","",'6a. Expenditure'!N126)</f>
        <v/>
      </c>
      <c r="CT77" t="str">
        <f>IF('6a. Expenditure'!O126="","",'6a. Expenditure'!O126)</f>
        <v/>
      </c>
      <c r="CU77" t="str">
        <f>IF('6a. Expenditure'!P126="","",'6a. Expenditure'!P126)</f>
        <v/>
      </c>
      <c r="CV77" t="str">
        <f>IF('6a. Expenditure'!Q126="","",'6a. Expenditure'!Q126)</f>
        <v/>
      </c>
      <c r="CW77" t="str">
        <f>IF('6a. Expenditure'!S126="","",'6a. Expenditure'!S126)</f>
        <v/>
      </c>
      <c r="CX77" t="str">
        <f>IF('6a. Expenditure'!T126="","",'6a. Expenditure'!T126)</f>
        <v/>
      </c>
      <c r="CY77" t="str">
        <f>IF('6a. Expenditure'!U126="","",'6a. Expenditure'!U126)</f>
        <v/>
      </c>
    </row>
    <row r="78" spans="2:103" x14ac:dyDescent="0.25">
      <c r="B78" t="str">
        <f t="shared" si="2"/>
        <v>E08000022</v>
      </c>
      <c r="C78">
        <v>70</v>
      </c>
      <c r="D78" t="str">
        <f t="shared" si="3"/>
        <v>North Tyneside</v>
      </c>
      <c r="CH78" t="str">
        <f>IF('6a. Expenditure'!B127="","",'6a. Expenditure'!B127)</f>
        <v/>
      </c>
      <c r="CI78" t="str">
        <f>IF('6a. Expenditure'!C127="","",'6a. Expenditure'!C127)</f>
        <v/>
      </c>
      <c r="CJ78" t="str">
        <f>IF('6a. Expenditure'!D127="","",'6a. Expenditure'!D127)</f>
        <v/>
      </c>
      <c r="CK78" t="str">
        <f>IF('6a. Expenditure'!E127="","",'6a. Expenditure'!E127)</f>
        <v/>
      </c>
      <c r="CL78" t="str">
        <f>IF('6a. Expenditure'!F127="","",'6a. Expenditure'!F127)</f>
        <v/>
      </c>
      <c r="CM78" t="str">
        <f>IF('6a. Expenditure'!G127="","",'6a. Expenditure'!G127)</f>
        <v/>
      </c>
      <c r="CN78" t="str">
        <f>IF('6a. Expenditure'!H127="","",'6a. Expenditure'!H127)</f>
        <v/>
      </c>
      <c r="CO78" t="str">
        <f>IF('6a. Expenditure'!J127="","",'6a. Expenditure'!J127)</f>
        <v/>
      </c>
      <c r="CP78" t="str">
        <f>IF('6a. Expenditure'!K127="","",'6a. Expenditure'!K127)</f>
        <v/>
      </c>
      <c r="CQ78" t="str">
        <f>IF('6a. Expenditure'!L127="","",'6a. Expenditure'!L127)</f>
        <v/>
      </c>
      <c r="CR78" t="str">
        <f>IF('6a. Expenditure'!M127="","",'6a. Expenditure'!M127)</f>
        <v/>
      </c>
      <c r="CS78" t="str">
        <f>IF('6a. Expenditure'!N127="","",'6a. Expenditure'!N127)</f>
        <v/>
      </c>
      <c r="CT78" t="str">
        <f>IF('6a. Expenditure'!O127="","",'6a. Expenditure'!O127)</f>
        <v/>
      </c>
      <c r="CU78" t="str">
        <f>IF('6a. Expenditure'!P127="","",'6a. Expenditure'!P127)</f>
        <v/>
      </c>
      <c r="CV78" t="str">
        <f>IF('6a. Expenditure'!Q127="","",'6a. Expenditure'!Q127)</f>
        <v/>
      </c>
      <c r="CW78" t="str">
        <f>IF('6a. Expenditure'!S127="","",'6a. Expenditure'!S127)</f>
        <v/>
      </c>
      <c r="CX78" t="str">
        <f>IF('6a. Expenditure'!T127="","",'6a. Expenditure'!T127)</f>
        <v/>
      </c>
      <c r="CY78" t="str">
        <f>IF('6a. Expenditure'!U127="","",'6a. Expenditure'!U127)</f>
        <v/>
      </c>
    </row>
    <row r="79" spans="2:103" x14ac:dyDescent="0.25">
      <c r="B79" t="str">
        <f t="shared" si="2"/>
        <v>E08000022</v>
      </c>
      <c r="C79">
        <v>71</v>
      </c>
      <c r="D79" t="str">
        <f t="shared" si="3"/>
        <v>North Tyneside</v>
      </c>
      <c r="CH79" t="str">
        <f>IF('6a. Expenditure'!B128="","",'6a. Expenditure'!B128)</f>
        <v/>
      </c>
      <c r="CI79" t="str">
        <f>IF('6a. Expenditure'!C128="","",'6a. Expenditure'!C128)</f>
        <v/>
      </c>
      <c r="CJ79" t="str">
        <f>IF('6a. Expenditure'!D128="","",'6a. Expenditure'!D128)</f>
        <v/>
      </c>
      <c r="CK79" t="str">
        <f>IF('6a. Expenditure'!E128="","",'6a. Expenditure'!E128)</f>
        <v/>
      </c>
      <c r="CL79" t="str">
        <f>IF('6a. Expenditure'!F128="","",'6a. Expenditure'!F128)</f>
        <v/>
      </c>
      <c r="CM79" t="str">
        <f>IF('6a. Expenditure'!G128="","",'6a. Expenditure'!G128)</f>
        <v/>
      </c>
      <c r="CN79" t="str">
        <f>IF('6a. Expenditure'!H128="","",'6a. Expenditure'!H128)</f>
        <v/>
      </c>
      <c r="CO79" t="str">
        <f>IF('6a. Expenditure'!J128="","",'6a. Expenditure'!J128)</f>
        <v/>
      </c>
      <c r="CP79" t="str">
        <f>IF('6a. Expenditure'!K128="","",'6a. Expenditure'!K128)</f>
        <v/>
      </c>
      <c r="CQ79" t="str">
        <f>IF('6a. Expenditure'!L128="","",'6a. Expenditure'!L128)</f>
        <v/>
      </c>
      <c r="CR79" t="str">
        <f>IF('6a. Expenditure'!M128="","",'6a. Expenditure'!M128)</f>
        <v/>
      </c>
      <c r="CS79" t="str">
        <f>IF('6a. Expenditure'!N128="","",'6a. Expenditure'!N128)</f>
        <v/>
      </c>
      <c r="CT79" t="str">
        <f>IF('6a. Expenditure'!O128="","",'6a. Expenditure'!O128)</f>
        <v/>
      </c>
      <c r="CU79" t="str">
        <f>IF('6a. Expenditure'!P128="","",'6a. Expenditure'!P128)</f>
        <v/>
      </c>
      <c r="CV79" t="str">
        <f>IF('6a. Expenditure'!Q128="","",'6a. Expenditure'!Q128)</f>
        <v/>
      </c>
      <c r="CW79" t="str">
        <f>IF('6a. Expenditure'!S128="","",'6a. Expenditure'!S128)</f>
        <v/>
      </c>
      <c r="CX79" t="str">
        <f>IF('6a. Expenditure'!T128="","",'6a. Expenditure'!T128)</f>
        <v/>
      </c>
      <c r="CY79" t="str">
        <f>IF('6a. Expenditure'!U128="","",'6a. Expenditure'!U128)</f>
        <v/>
      </c>
    </row>
    <row r="80" spans="2:103" x14ac:dyDescent="0.25">
      <c r="B80" t="str">
        <f t="shared" si="2"/>
        <v>E08000022</v>
      </c>
      <c r="C80">
        <v>72</v>
      </c>
      <c r="D80" t="str">
        <f t="shared" si="3"/>
        <v>North Tyneside</v>
      </c>
      <c r="CH80" t="str">
        <f>IF('6a. Expenditure'!B129="","",'6a. Expenditure'!B129)</f>
        <v/>
      </c>
      <c r="CI80" t="str">
        <f>IF('6a. Expenditure'!C129="","",'6a. Expenditure'!C129)</f>
        <v/>
      </c>
      <c r="CJ80" t="str">
        <f>IF('6a. Expenditure'!D129="","",'6a. Expenditure'!D129)</f>
        <v/>
      </c>
      <c r="CK80" t="str">
        <f>IF('6a. Expenditure'!E129="","",'6a. Expenditure'!E129)</f>
        <v/>
      </c>
      <c r="CL80" t="str">
        <f>IF('6a. Expenditure'!F129="","",'6a. Expenditure'!F129)</f>
        <v/>
      </c>
      <c r="CM80" t="str">
        <f>IF('6a. Expenditure'!G129="","",'6a. Expenditure'!G129)</f>
        <v/>
      </c>
      <c r="CN80" t="str">
        <f>IF('6a. Expenditure'!H129="","",'6a. Expenditure'!H129)</f>
        <v/>
      </c>
      <c r="CO80" t="str">
        <f>IF('6a. Expenditure'!J129="","",'6a. Expenditure'!J129)</f>
        <v/>
      </c>
      <c r="CP80" t="str">
        <f>IF('6a. Expenditure'!K129="","",'6a. Expenditure'!K129)</f>
        <v/>
      </c>
      <c r="CQ80" t="str">
        <f>IF('6a. Expenditure'!L129="","",'6a. Expenditure'!L129)</f>
        <v/>
      </c>
      <c r="CR80" t="str">
        <f>IF('6a. Expenditure'!M129="","",'6a. Expenditure'!M129)</f>
        <v/>
      </c>
      <c r="CS80" t="str">
        <f>IF('6a. Expenditure'!N129="","",'6a. Expenditure'!N129)</f>
        <v/>
      </c>
      <c r="CT80" t="str">
        <f>IF('6a. Expenditure'!O129="","",'6a. Expenditure'!O129)</f>
        <v/>
      </c>
      <c r="CU80" t="str">
        <f>IF('6a. Expenditure'!P129="","",'6a. Expenditure'!P129)</f>
        <v/>
      </c>
      <c r="CV80" t="str">
        <f>IF('6a. Expenditure'!Q129="","",'6a. Expenditure'!Q129)</f>
        <v/>
      </c>
      <c r="CW80" t="str">
        <f>IF('6a. Expenditure'!S129="","",'6a. Expenditure'!S129)</f>
        <v/>
      </c>
      <c r="CX80" t="str">
        <f>IF('6a. Expenditure'!T129="","",'6a. Expenditure'!T129)</f>
        <v/>
      </c>
      <c r="CY80" t="str">
        <f>IF('6a. Expenditure'!U129="","",'6a. Expenditure'!U129)</f>
        <v/>
      </c>
    </row>
    <row r="81" spans="2:103" x14ac:dyDescent="0.25">
      <c r="B81" t="str">
        <f t="shared" si="2"/>
        <v>E08000022</v>
      </c>
      <c r="C81">
        <v>73</v>
      </c>
      <c r="D81" t="str">
        <f t="shared" si="3"/>
        <v>North Tyneside</v>
      </c>
      <c r="CH81" t="str">
        <f>IF('6a. Expenditure'!B130="","",'6a. Expenditure'!B130)</f>
        <v/>
      </c>
      <c r="CI81" t="str">
        <f>IF('6a. Expenditure'!C130="","",'6a. Expenditure'!C130)</f>
        <v/>
      </c>
      <c r="CJ81" t="str">
        <f>IF('6a. Expenditure'!D130="","",'6a. Expenditure'!D130)</f>
        <v/>
      </c>
      <c r="CK81" t="str">
        <f>IF('6a. Expenditure'!E130="","",'6a. Expenditure'!E130)</f>
        <v/>
      </c>
      <c r="CL81" t="str">
        <f>IF('6a. Expenditure'!F130="","",'6a. Expenditure'!F130)</f>
        <v/>
      </c>
      <c r="CM81" t="str">
        <f>IF('6a. Expenditure'!G130="","",'6a. Expenditure'!G130)</f>
        <v/>
      </c>
      <c r="CN81" t="str">
        <f>IF('6a. Expenditure'!H130="","",'6a. Expenditure'!H130)</f>
        <v/>
      </c>
      <c r="CO81" t="str">
        <f>IF('6a. Expenditure'!J130="","",'6a. Expenditure'!J130)</f>
        <v/>
      </c>
      <c r="CP81" t="str">
        <f>IF('6a. Expenditure'!K130="","",'6a. Expenditure'!K130)</f>
        <v/>
      </c>
      <c r="CQ81" t="str">
        <f>IF('6a. Expenditure'!L130="","",'6a. Expenditure'!L130)</f>
        <v/>
      </c>
      <c r="CR81" t="str">
        <f>IF('6a. Expenditure'!M130="","",'6a. Expenditure'!M130)</f>
        <v/>
      </c>
      <c r="CS81" t="str">
        <f>IF('6a. Expenditure'!N130="","",'6a. Expenditure'!N130)</f>
        <v/>
      </c>
      <c r="CT81" t="str">
        <f>IF('6a. Expenditure'!O130="","",'6a. Expenditure'!O130)</f>
        <v/>
      </c>
      <c r="CU81" t="str">
        <f>IF('6a. Expenditure'!P130="","",'6a. Expenditure'!P130)</f>
        <v/>
      </c>
      <c r="CV81" t="str">
        <f>IF('6a. Expenditure'!Q130="","",'6a. Expenditure'!Q130)</f>
        <v/>
      </c>
      <c r="CW81" t="str">
        <f>IF('6a. Expenditure'!S130="","",'6a. Expenditure'!S130)</f>
        <v/>
      </c>
      <c r="CX81" t="str">
        <f>IF('6a. Expenditure'!T130="","",'6a. Expenditure'!T130)</f>
        <v/>
      </c>
      <c r="CY81" t="str">
        <f>IF('6a. Expenditure'!U130="","",'6a. Expenditure'!U130)</f>
        <v/>
      </c>
    </row>
    <row r="82" spans="2:103" x14ac:dyDescent="0.25">
      <c r="B82" t="str">
        <f t="shared" si="2"/>
        <v>E08000022</v>
      </c>
      <c r="C82">
        <v>74</v>
      </c>
      <c r="D82" t="str">
        <f t="shared" si="3"/>
        <v>North Tyneside</v>
      </c>
      <c r="CH82" t="str">
        <f>IF('6a. Expenditure'!B131="","",'6a. Expenditure'!B131)</f>
        <v/>
      </c>
      <c r="CI82" t="str">
        <f>IF('6a. Expenditure'!C131="","",'6a. Expenditure'!C131)</f>
        <v/>
      </c>
      <c r="CJ82" t="str">
        <f>IF('6a. Expenditure'!D131="","",'6a. Expenditure'!D131)</f>
        <v/>
      </c>
      <c r="CK82" t="str">
        <f>IF('6a. Expenditure'!E131="","",'6a. Expenditure'!E131)</f>
        <v/>
      </c>
      <c r="CL82" t="str">
        <f>IF('6a. Expenditure'!F131="","",'6a. Expenditure'!F131)</f>
        <v/>
      </c>
      <c r="CM82" t="str">
        <f>IF('6a. Expenditure'!G131="","",'6a. Expenditure'!G131)</f>
        <v/>
      </c>
      <c r="CN82" t="str">
        <f>IF('6a. Expenditure'!H131="","",'6a. Expenditure'!H131)</f>
        <v/>
      </c>
      <c r="CO82" t="str">
        <f>IF('6a. Expenditure'!J131="","",'6a. Expenditure'!J131)</f>
        <v/>
      </c>
      <c r="CP82" t="str">
        <f>IF('6a. Expenditure'!K131="","",'6a. Expenditure'!K131)</f>
        <v/>
      </c>
      <c r="CQ82" t="str">
        <f>IF('6a. Expenditure'!L131="","",'6a. Expenditure'!L131)</f>
        <v/>
      </c>
      <c r="CR82" t="str">
        <f>IF('6a. Expenditure'!M131="","",'6a. Expenditure'!M131)</f>
        <v/>
      </c>
      <c r="CS82" t="str">
        <f>IF('6a. Expenditure'!N131="","",'6a. Expenditure'!N131)</f>
        <v/>
      </c>
      <c r="CT82" t="str">
        <f>IF('6a. Expenditure'!O131="","",'6a. Expenditure'!O131)</f>
        <v/>
      </c>
      <c r="CU82" t="str">
        <f>IF('6a. Expenditure'!P131="","",'6a. Expenditure'!P131)</f>
        <v/>
      </c>
      <c r="CV82" t="str">
        <f>IF('6a. Expenditure'!Q131="","",'6a. Expenditure'!Q131)</f>
        <v/>
      </c>
      <c r="CW82" t="str">
        <f>IF('6a. Expenditure'!S131="","",'6a. Expenditure'!S131)</f>
        <v/>
      </c>
      <c r="CX82" t="str">
        <f>IF('6a. Expenditure'!T131="","",'6a. Expenditure'!T131)</f>
        <v/>
      </c>
      <c r="CY82" t="str">
        <f>IF('6a. Expenditure'!U131="","",'6a. Expenditure'!U131)</f>
        <v/>
      </c>
    </row>
    <row r="83" spans="2:103" x14ac:dyDescent="0.25">
      <c r="B83" t="str">
        <f t="shared" si="2"/>
        <v>E08000022</v>
      </c>
      <c r="C83">
        <v>75</v>
      </c>
      <c r="D83" t="str">
        <f t="shared" si="3"/>
        <v>North Tyneside</v>
      </c>
      <c r="CH83" t="str">
        <f>IF('6a. Expenditure'!B132="","",'6a. Expenditure'!B132)</f>
        <v/>
      </c>
      <c r="CI83" t="str">
        <f>IF('6a. Expenditure'!C132="","",'6a. Expenditure'!C132)</f>
        <v/>
      </c>
      <c r="CJ83" t="str">
        <f>IF('6a. Expenditure'!D132="","",'6a. Expenditure'!D132)</f>
        <v/>
      </c>
      <c r="CK83" t="str">
        <f>IF('6a. Expenditure'!E132="","",'6a. Expenditure'!E132)</f>
        <v/>
      </c>
      <c r="CL83" t="str">
        <f>IF('6a. Expenditure'!F132="","",'6a. Expenditure'!F132)</f>
        <v/>
      </c>
      <c r="CM83" t="str">
        <f>IF('6a. Expenditure'!G132="","",'6a. Expenditure'!G132)</f>
        <v/>
      </c>
      <c r="CN83" t="str">
        <f>IF('6a. Expenditure'!H132="","",'6a. Expenditure'!H132)</f>
        <v/>
      </c>
      <c r="CO83" t="str">
        <f>IF('6a. Expenditure'!J132="","",'6a. Expenditure'!J132)</f>
        <v/>
      </c>
      <c r="CP83" t="str">
        <f>IF('6a. Expenditure'!K132="","",'6a. Expenditure'!K132)</f>
        <v/>
      </c>
      <c r="CQ83" t="str">
        <f>IF('6a. Expenditure'!L132="","",'6a. Expenditure'!L132)</f>
        <v/>
      </c>
      <c r="CR83" t="str">
        <f>IF('6a. Expenditure'!M132="","",'6a. Expenditure'!M132)</f>
        <v/>
      </c>
      <c r="CS83" t="str">
        <f>IF('6a. Expenditure'!N132="","",'6a. Expenditure'!N132)</f>
        <v/>
      </c>
      <c r="CT83" t="str">
        <f>IF('6a. Expenditure'!O132="","",'6a. Expenditure'!O132)</f>
        <v/>
      </c>
      <c r="CU83" t="str">
        <f>IF('6a. Expenditure'!P132="","",'6a. Expenditure'!P132)</f>
        <v/>
      </c>
      <c r="CV83" t="str">
        <f>IF('6a. Expenditure'!Q132="","",'6a. Expenditure'!Q132)</f>
        <v/>
      </c>
      <c r="CW83" t="str">
        <f>IF('6a. Expenditure'!S132="","",'6a. Expenditure'!S132)</f>
        <v/>
      </c>
      <c r="CX83" t="str">
        <f>IF('6a. Expenditure'!T132="","",'6a. Expenditure'!T132)</f>
        <v/>
      </c>
      <c r="CY83" t="str">
        <f>IF('6a. Expenditure'!U132="","",'6a. Expenditure'!U132)</f>
        <v/>
      </c>
    </row>
    <row r="84" spans="2:103" x14ac:dyDescent="0.25">
      <c r="B84" t="str">
        <f t="shared" si="2"/>
        <v>E08000022</v>
      </c>
      <c r="C84">
        <v>76</v>
      </c>
      <c r="D84" t="str">
        <f t="shared" si="3"/>
        <v>North Tyneside</v>
      </c>
      <c r="CH84" t="str">
        <f>IF('6a. Expenditure'!B133="","",'6a. Expenditure'!B133)</f>
        <v/>
      </c>
      <c r="CI84" t="str">
        <f>IF('6a. Expenditure'!C133="","",'6a. Expenditure'!C133)</f>
        <v/>
      </c>
      <c r="CJ84" t="str">
        <f>IF('6a. Expenditure'!D133="","",'6a. Expenditure'!D133)</f>
        <v/>
      </c>
      <c r="CK84" t="str">
        <f>IF('6a. Expenditure'!E133="","",'6a. Expenditure'!E133)</f>
        <v/>
      </c>
      <c r="CL84" t="str">
        <f>IF('6a. Expenditure'!F133="","",'6a. Expenditure'!F133)</f>
        <v/>
      </c>
      <c r="CM84" t="str">
        <f>IF('6a. Expenditure'!G133="","",'6a. Expenditure'!G133)</f>
        <v/>
      </c>
      <c r="CN84" t="str">
        <f>IF('6a. Expenditure'!H133="","",'6a. Expenditure'!H133)</f>
        <v/>
      </c>
      <c r="CO84" t="str">
        <f>IF('6a. Expenditure'!J133="","",'6a. Expenditure'!J133)</f>
        <v/>
      </c>
      <c r="CP84" t="str">
        <f>IF('6a. Expenditure'!K133="","",'6a. Expenditure'!K133)</f>
        <v/>
      </c>
      <c r="CQ84" t="str">
        <f>IF('6a. Expenditure'!L133="","",'6a. Expenditure'!L133)</f>
        <v/>
      </c>
      <c r="CR84" t="str">
        <f>IF('6a. Expenditure'!M133="","",'6a. Expenditure'!M133)</f>
        <v/>
      </c>
      <c r="CS84" t="str">
        <f>IF('6a. Expenditure'!N133="","",'6a. Expenditure'!N133)</f>
        <v/>
      </c>
      <c r="CT84" t="str">
        <f>IF('6a. Expenditure'!O133="","",'6a. Expenditure'!O133)</f>
        <v/>
      </c>
      <c r="CU84" t="str">
        <f>IF('6a. Expenditure'!P133="","",'6a. Expenditure'!P133)</f>
        <v/>
      </c>
      <c r="CV84" t="str">
        <f>IF('6a. Expenditure'!Q133="","",'6a. Expenditure'!Q133)</f>
        <v/>
      </c>
      <c r="CW84" t="str">
        <f>IF('6a. Expenditure'!S133="","",'6a. Expenditure'!S133)</f>
        <v/>
      </c>
      <c r="CX84" t="str">
        <f>IF('6a. Expenditure'!T133="","",'6a. Expenditure'!T133)</f>
        <v/>
      </c>
      <c r="CY84" t="str">
        <f>IF('6a. Expenditure'!U133="","",'6a. Expenditure'!U133)</f>
        <v/>
      </c>
    </row>
    <row r="85" spans="2:103" x14ac:dyDescent="0.25">
      <c r="B85" t="str">
        <f t="shared" si="2"/>
        <v>E08000022</v>
      </c>
      <c r="C85">
        <v>77</v>
      </c>
      <c r="D85" t="str">
        <f t="shared" si="3"/>
        <v>North Tyneside</v>
      </c>
      <c r="CH85" t="str">
        <f>IF('6a. Expenditure'!B134="","",'6a. Expenditure'!B134)</f>
        <v/>
      </c>
      <c r="CI85" t="str">
        <f>IF('6a. Expenditure'!C134="","",'6a. Expenditure'!C134)</f>
        <v/>
      </c>
      <c r="CJ85" t="str">
        <f>IF('6a. Expenditure'!D134="","",'6a. Expenditure'!D134)</f>
        <v/>
      </c>
      <c r="CK85" t="str">
        <f>IF('6a. Expenditure'!E134="","",'6a. Expenditure'!E134)</f>
        <v/>
      </c>
      <c r="CL85" t="str">
        <f>IF('6a. Expenditure'!F134="","",'6a. Expenditure'!F134)</f>
        <v/>
      </c>
      <c r="CM85" t="str">
        <f>IF('6a. Expenditure'!G134="","",'6a. Expenditure'!G134)</f>
        <v/>
      </c>
      <c r="CN85" t="str">
        <f>IF('6a. Expenditure'!H134="","",'6a. Expenditure'!H134)</f>
        <v/>
      </c>
      <c r="CO85" t="str">
        <f>IF('6a. Expenditure'!J134="","",'6a. Expenditure'!J134)</f>
        <v/>
      </c>
      <c r="CP85" t="str">
        <f>IF('6a. Expenditure'!K134="","",'6a. Expenditure'!K134)</f>
        <v/>
      </c>
      <c r="CQ85" t="str">
        <f>IF('6a. Expenditure'!L134="","",'6a. Expenditure'!L134)</f>
        <v/>
      </c>
      <c r="CR85" t="str">
        <f>IF('6a. Expenditure'!M134="","",'6a. Expenditure'!M134)</f>
        <v/>
      </c>
      <c r="CS85" t="str">
        <f>IF('6a. Expenditure'!N134="","",'6a. Expenditure'!N134)</f>
        <v/>
      </c>
      <c r="CT85" t="str">
        <f>IF('6a. Expenditure'!O134="","",'6a. Expenditure'!O134)</f>
        <v/>
      </c>
      <c r="CU85" t="str">
        <f>IF('6a. Expenditure'!P134="","",'6a. Expenditure'!P134)</f>
        <v/>
      </c>
      <c r="CV85" t="str">
        <f>IF('6a. Expenditure'!Q134="","",'6a. Expenditure'!Q134)</f>
        <v/>
      </c>
      <c r="CW85" t="str">
        <f>IF('6a. Expenditure'!S134="","",'6a. Expenditure'!S134)</f>
        <v/>
      </c>
      <c r="CX85" t="str">
        <f>IF('6a. Expenditure'!T134="","",'6a. Expenditure'!T134)</f>
        <v/>
      </c>
      <c r="CY85" t="str">
        <f>IF('6a. Expenditure'!U134="","",'6a. Expenditure'!U134)</f>
        <v/>
      </c>
    </row>
    <row r="86" spans="2:103" x14ac:dyDescent="0.25">
      <c r="B86" t="str">
        <f t="shared" si="2"/>
        <v>E08000022</v>
      </c>
      <c r="C86">
        <v>78</v>
      </c>
      <c r="D86" t="str">
        <f t="shared" si="3"/>
        <v>North Tyneside</v>
      </c>
      <c r="CH86" t="str">
        <f>IF('6a. Expenditure'!B135="","",'6a. Expenditure'!B135)</f>
        <v/>
      </c>
      <c r="CI86" t="str">
        <f>IF('6a. Expenditure'!C135="","",'6a. Expenditure'!C135)</f>
        <v/>
      </c>
      <c r="CJ86" t="str">
        <f>IF('6a. Expenditure'!D135="","",'6a. Expenditure'!D135)</f>
        <v/>
      </c>
      <c r="CK86" t="str">
        <f>IF('6a. Expenditure'!E135="","",'6a. Expenditure'!E135)</f>
        <v/>
      </c>
      <c r="CL86" t="str">
        <f>IF('6a. Expenditure'!F135="","",'6a. Expenditure'!F135)</f>
        <v/>
      </c>
      <c r="CM86" t="str">
        <f>IF('6a. Expenditure'!G135="","",'6a. Expenditure'!G135)</f>
        <v/>
      </c>
      <c r="CN86" t="str">
        <f>IF('6a. Expenditure'!H135="","",'6a. Expenditure'!H135)</f>
        <v/>
      </c>
      <c r="CO86" t="str">
        <f>IF('6a. Expenditure'!J135="","",'6a. Expenditure'!J135)</f>
        <v/>
      </c>
      <c r="CP86" t="str">
        <f>IF('6a. Expenditure'!K135="","",'6a. Expenditure'!K135)</f>
        <v/>
      </c>
      <c r="CQ86" t="str">
        <f>IF('6a. Expenditure'!L135="","",'6a. Expenditure'!L135)</f>
        <v/>
      </c>
      <c r="CR86" t="str">
        <f>IF('6a. Expenditure'!M135="","",'6a. Expenditure'!M135)</f>
        <v/>
      </c>
      <c r="CS86" t="str">
        <f>IF('6a. Expenditure'!N135="","",'6a. Expenditure'!N135)</f>
        <v/>
      </c>
      <c r="CT86" t="str">
        <f>IF('6a. Expenditure'!O135="","",'6a. Expenditure'!O135)</f>
        <v/>
      </c>
      <c r="CU86" t="str">
        <f>IF('6a. Expenditure'!P135="","",'6a. Expenditure'!P135)</f>
        <v/>
      </c>
      <c r="CV86" t="str">
        <f>IF('6a. Expenditure'!Q135="","",'6a. Expenditure'!Q135)</f>
        <v/>
      </c>
      <c r="CW86" t="str">
        <f>IF('6a. Expenditure'!S135="","",'6a. Expenditure'!S135)</f>
        <v/>
      </c>
      <c r="CX86" t="str">
        <f>IF('6a. Expenditure'!T135="","",'6a. Expenditure'!T135)</f>
        <v/>
      </c>
      <c r="CY86" t="str">
        <f>IF('6a. Expenditure'!U135="","",'6a. Expenditure'!U135)</f>
        <v/>
      </c>
    </row>
    <row r="87" spans="2:103" x14ac:dyDescent="0.25">
      <c r="B87" t="str">
        <f t="shared" si="2"/>
        <v>E08000022</v>
      </c>
      <c r="C87">
        <v>79</v>
      </c>
      <c r="D87" t="str">
        <f t="shared" si="3"/>
        <v>North Tyneside</v>
      </c>
      <c r="CH87" t="str">
        <f>IF('6a. Expenditure'!B136="","",'6a. Expenditure'!B136)</f>
        <v/>
      </c>
      <c r="CI87" t="str">
        <f>IF('6a. Expenditure'!C136="","",'6a. Expenditure'!C136)</f>
        <v/>
      </c>
      <c r="CJ87" t="str">
        <f>IF('6a. Expenditure'!D136="","",'6a. Expenditure'!D136)</f>
        <v/>
      </c>
      <c r="CK87" t="str">
        <f>IF('6a. Expenditure'!E136="","",'6a. Expenditure'!E136)</f>
        <v/>
      </c>
      <c r="CL87" t="str">
        <f>IF('6a. Expenditure'!F136="","",'6a. Expenditure'!F136)</f>
        <v/>
      </c>
      <c r="CM87" t="str">
        <f>IF('6a. Expenditure'!G136="","",'6a. Expenditure'!G136)</f>
        <v/>
      </c>
      <c r="CN87" t="str">
        <f>IF('6a. Expenditure'!H136="","",'6a. Expenditure'!H136)</f>
        <v/>
      </c>
      <c r="CO87" t="str">
        <f>IF('6a. Expenditure'!J136="","",'6a. Expenditure'!J136)</f>
        <v/>
      </c>
      <c r="CP87" t="str">
        <f>IF('6a. Expenditure'!K136="","",'6a. Expenditure'!K136)</f>
        <v/>
      </c>
      <c r="CQ87" t="str">
        <f>IF('6a. Expenditure'!L136="","",'6a. Expenditure'!L136)</f>
        <v/>
      </c>
      <c r="CR87" t="str">
        <f>IF('6a. Expenditure'!M136="","",'6a. Expenditure'!M136)</f>
        <v/>
      </c>
      <c r="CS87" t="str">
        <f>IF('6a. Expenditure'!N136="","",'6a. Expenditure'!N136)</f>
        <v/>
      </c>
      <c r="CT87" t="str">
        <f>IF('6a. Expenditure'!O136="","",'6a. Expenditure'!O136)</f>
        <v/>
      </c>
      <c r="CU87" t="str">
        <f>IF('6a. Expenditure'!P136="","",'6a. Expenditure'!P136)</f>
        <v/>
      </c>
      <c r="CV87" t="str">
        <f>IF('6a. Expenditure'!Q136="","",'6a. Expenditure'!Q136)</f>
        <v/>
      </c>
      <c r="CW87" t="str">
        <f>IF('6a. Expenditure'!S136="","",'6a. Expenditure'!S136)</f>
        <v/>
      </c>
      <c r="CX87" t="str">
        <f>IF('6a. Expenditure'!T136="","",'6a. Expenditure'!T136)</f>
        <v/>
      </c>
      <c r="CY87" t="str">
        <f>IF('6a. Expenditure'!U136="","",'6a. Expenditure'!U136)</f>
        <v/>
      </c>
    </row>
    <row r="88" spans="2:103" x14ac:dyDescent="0.25">
      <c r="B88" t="str">
        <f t="shared" si="2"/>
        <v>E08000022</v>
      </c>
      <c r="C88">
        <v>80</v>
      </c>
      <c r="D88" t="str">
        <f t="shared" si="3"/>
        <v>North Tyneside</v>
      </c>
      <c r="CH88" t="str">
        <f>IF('6a. Expenditure'!B137="","",'6a. Expenditure'!B137)</f>
        <v/>
      </c>
      <c r="CI88" t="str">
        <f>IF('6a. Expenditure'!C137="","",'6a. Expenditure'!C137)</f>
        <v/>
      </c>
      <c r="CJ88" t="str">
        <f>IF('6a. Expenditure'!D137="","",'6a. Expenditure'!D137)</f>
        <v/>
      </c>
      <c r="CK88" t="str">
        <f>IF('6a. Expenditure'!E137="","",'6a. Expenditure'!E137)</f>
        <v/>
      </c>
      <c r="CL88" t="str">
        <f>IF('6a. Expenditure'!F137="","",'6a. Expenditure'!F137)</f>
        <v/>
      </c>
      <c r="CM88" t="str">
        <f>IF('6a. Expenditure'!G137="","",'6a. Expenditure'!G137)</f>
        <v/>
      </c>
      <c r="CN88" t="str">
        <f>IF('6a. Expenditure'!H137="","",'6a. Expenditure'!H137)</f>
        <v/>
      </c>
      <c r="CO88" t="str">
        <f>IF('6a. Expenditure'!J137="","",'6a. Expenditure'!J137)</f>
        <v/>
      </c>
      <c r="CP88" t="str">
        <f>IF('6a. Expenditure'!K137="","",'6a. Expenditure'!K137)</f>
        <v/>
      </c>
      <c r="CQ88" t="str">
        <f>IF('6a. Expenditure'!L137="","",'6a. Expenditure'!L137)</f>
        <v/>
      </c>
      <c r="CR88" t="str">
        <f>IF('6a. Expenditure'!M137="","",'6a. Expenditure'!M137)</f>
        <v/>
      </c>
      <c r="CS88" t="str">
        <f>IF('6a. Expenditure'!N137="","",'6a. Expenditure'!N137)</f>
        <v/>
      </c>
      <c r="CT88" t="str">
        <f>IF('6a. Expenditure'!O137="","",'6a. Expenditure'!O137)</f>
        <v/>
      </c>
      <c r="CU88" t="str">
        <f>IF('6a. Expenditure'!P137="","",'6a. Expenditure'!P137)</f>
        <v/>
      </c>
      <c r="CV88" t="str">
        <f>IF('6a. Expenditure'!Q137="","",'6a. Expenditure'!Q137)</f>
        <v/>
      </c>
      <c r="CW88" t="str">
        <f>IF('6a. Expenditure'!S137="","",'6a. Expenditure'!S137)</f>
        <v/>
      </c>
      <c r="CX88" t="str">
        <f>IF('6a. Expenditure'!T137="","",'6a. Expenditure'!T137)</f>
        <v/>
      </c>
      <c r="CY88" t="str">
        <f>IF('6a. Expenditure'!U137="","",'6a. Expenditure'!U137)</f>
        <v/>
      </c>
    </row>
    <row r="89" spans="2:103" x14ac:dyDescent="0.25">
      <c r="B89" t="str">
        <f t="shared" si="2"/>
        <v>E08000022</v>
      </c>
      <c r="C89">
        <v>81</v>
      </c>
      <c r="D89" t="str">
        <f t="shared" si="3"/>
        <v>North Tyneside</v>
      </c>
      <c r="CH89" t="str">
        <f>IF('6a. Expenditure'!B138="","",'6a. Expenditure'!B138)</f>
        <v/>
      </c>
      <c r="CI89" t="str">
        <f>IF('6a. Expenditure'!C138="","",'6a. Expenditure'!C138)</f>
        <v/>
      </c>
      <c r="CJ89" t="str">
        <f>IF('6a. Expenditure'!D138="","",'6a. Expenditure'!D138)</f>
        <v/>
      </c>
      <c r="CK89" t="str">
        <f>IF('6a. Expenditure'!E138="","",'6a. Expenditure'!E138)</f>
        <v/>
      </c>
      <c r="CL89" t="str">
        <f>IF('6a. Expenditure'!F138="","",'6a. Expenditure'!F138)</f>
        <v/>
      </c>
      <c r="CM89" t="str">
        <f>IF('6a. Expenditure'!G138="","",'6a. Expenditure'!G138)</f>
        <v/>
      </c>
      <c r="CN89" t="str">
        <f>IF('6a. Expenditure'!H138="","",'6a. Expenditure'!H138)</f>
        <v/>
      </c>
      <c r="CO89" t="str">
        <f>IF('6a. Expenditure'!J138="","",'6a. Expenditure'!J138)</f>
        <v/>
      </c>
      <c r="CP89" t="str">
        <f>IF('6a. Expenditure'!K138="","",'6a. Expenditure'!K138)</f>
        <v/>
      </c>
      <c r="CQ89" t="str">
        <f>IF('6a. Expenditure'!L138="","",'6a. Expenditure'!L138)</f>
        <v/>
      </c>
      <c r="CR89" t="str">
        <f>IF('6a. Expenditure'!M138="","",'6a. Expenditure'!M138)</f>
        <v/>
      </c>
      <c r="CS89" t="str">
        <f>IF('6a. Expenditure'!N138="","",'6a. Expenditure'!N138)</f>
        <v/>
      </c>
      <c r="CT89" t="str">
        <f>IF('6a. Expenditure'!O138="","",'6a. Expenditure'!O138)</f>
        <v/>
      </c>
      <c r="CU89" t="str">
        <f>IF('6a. Expenditure'!P138="","",'6a. Expenditure'!P138)</f>
        <v/>
      </c>
      <c r="CV89" t="str">
        <f>IF('6a. Expenditure'!Q138="","",'6a. Expenditure'!Q138)</f>
        <v/>
      </c>
      <c r="CW89" t="str">
        <f>IF('6a. Expenditure'!S138="","",'6a. Expenditure'!S138)</f>
        <v/>
      </c>
      <c r="CX89" t="str">
        <f>IF('6a. Expenditure'!T138="","",'6a. Expenditure'!T138)</f>
        <v/>
      </c>
      <c r="CY89" t="str">
        <f>IF('6a. Expenditure'!U138="","",'6a. Expenditure'!U138)</f>
        <v/>
      </c>
    </row>
    <row r="90" spans="2:103" x14ac:dyDescent="0.25">
      <c r="B90" t="str">
        <f t="shared" si="2"/>
        <v>E08000022</v>
      </c>
      <c r="C90">
        <v>82</v>
      </c>
      <c r="D90" t="str">
        <f t="shared" si="3"/>
        <v>North Tyneside</v>
      </c>
      <c r="CH90" t="str">
        <f>IF('6a. Expenditure'!B139="","",'6a. Expenditure'!B139)</f>
        <v/>
      </c>
      <c r="CI90" t="str">
        <f>IF('6a. Expenditure'!C139="","",'6a. Expenditure'!C139)</f>
        <v/>
      </c>
      <c r="CJ90" t="str">
        <f>IF('6a. Expenditure'!D139="","",'6a. Expenditure'!D139)</f>
        <v/>
      </c>
      <c r="CK90" t="str">
        <f>IF('6a. Expenditure'!E139="","",'6a. Expenditure'!E139)</f>
        <v/>
      </c>
      <c r="CL90" t="str">
        <f>IF('6a. Expenditure'!F139="","",'6a. Expenditure'!F139)</f>
        <v/>
      </c>
      <c r="CM90" t="str">
        <f>IF('6a. Expenditure'!G139="","",'6a. Expenditure'!G139)</f>
        <v/>
      </c>
      <c r="CN90" t="str">
        <f>IF('6a. Expenditure'!H139="","",'6a. Expenditure'!H139)</f>
        <v/>
      </c>
      <c r="CO90" t="str">
        <f>IF('6a. Expenditure'!J139="","",'6a. Expenditure'!J139)</f>
        <v/>
      </c>
      <c r="CP90" t="str">
        <f>IF('6a. Expenditure'!K139="","",'6a. Expenditure'!K139)</f>
        <v/>
      </c>
      <c r="CQ90" t="str">
        <f>IF('6a. Expenditure'!L139="","",'6a. Expenditure'!L139)</f>
        <v/>
      </c>
      <c r="CR90" t="str">
        <f>IF('6a. Expenditure'!M139="","",'6a. Expenditure'!M139)</f>
        <v/>
      </c>
      <c r="CS90" t="str">
        <f>IF('6a. Expenditure'!N139="","",'6a. Expenditure'!N139)</f>
        <v/>
      </c>
      <c r="CT90" t="str">
        <f>IF('6a. Expenditure'!O139="","",'6a. Expenditure'!O139)</f>
        <v/>
      </c>
      <c r="CU90" t="str">
        <f>IF('6a. Expenditure'!P139="","",'6a. Expenditure'!P139)</f>
        <v/>
      </c>
      <c r="CV90" t="str">
        <f>IF('6a. Expenditure'!Q139="","",'6a. Expenditure'!Q139)</f>
        <v/>
      </c>
      <c r="CW90" t="str">
        <f>IF('6a. Expenditure'!S139="","",'6a. Expenditure'!S139)</f>
        <v/>
      </c>
      <c r="CX90" t="str">
        <f>IF('6a. Expenditure'!T139="","",'6a. Expenditure'!T139)</f>
        <v/>
      </c>
      <c r="CY90" t="str">
        <f>IF('6a. Expenditure'!U139="","",'6a. Expenditure'!U139)</f>
        <v/>
      </c>
    </row>
    <row r="91" spans="2:103" x14ac:dyDescent="0.25">
      <c r="B91" t="str">
        <f t="shared" si="2"/>
        <v>E08000022</v>
      </c>
      <c r="C91">
        <v>83</v>
      </c>
      <c r="D91" t="str">
        <f t="shared" si="3"/>
        <v>North Tyneside</v>
      </c>
      <c r="CH91" t="str">
        <f>IF('6a. Expenditure'!B140="","",'6a. Expenditure'!B140)</f>
        <v/>
      </c>
      <c r="CI91" t="str">
        <f>IF('6a. Expenditure'!C140="","",'6a. Expenditure'!C140)</f>
        <v/>
      </c>
      <c r="CJ91" t="str">
        <f>IF('6a. Expenditure'!D140="","",'6a. Expenditure'!D140)</f>
        <v/>
      </c>
      <c r="CK91" t="str">
        <f>IF('6a. Expenditure'!E140="","",'6a. Expenditure'!E140)</f>
        <v/>
      </c>
      <c r="CL91" t="str">
        <f>IF('6a. Expenditure'!F140="","",'6a. Expenditure'!F140)</f>
        <v/>
      </c>
      <c r="CM91" t="str">
        <f>IF('6a. Expenditure'!G140="","",'6a. Expenditure'!G140)</f>
        <v/>
      </c>
      <c r="CN91" t="str">
        <f>IF('6a. Expenditure'!H140="","",'6a. Expenditure'!H140)</f>
        <v/>
      </c>
      <c r="CO91" t="str">
        <f>IF('6a. Expenditure'!J140="","",'6a. Expenditure'!J140)</f>
        <v/>
      </c>
      <c r="CP91" t="str">
        <f>IF('6a. Expenditure'!K140="","",'6a. Expenditure'!K140)</f>
        <v/>
      </c>
      <c r="CQ91" t="str">
        <f>IF('6a. Expenditure'!L140="","",'6a. Expenditure'!L140)</f>
        <v/>
      </c>
      <c r="CR91" t="str">
        <f>IF('6a. Expenditure'!M140="","",'6a. Expenditure'!M140)</f>
        <v/>
      </c>
      <c r="CS91" t="str">
        <f>IF('6a. Expenditure'!N140="","",'6a. Expenditure'!N140)</f>
        <v/>
      </c>
      <c r="CT91" t="str">
        <f>IF('6a. Expenditure'!O140="","",'6a. Expenditure'!O140)</f>
        <v/>
      </c>
      <c r="CU91" t="str">
        <f>IF('6a. Expenditure'!P140="","",'6a. Expenditure'!P140)</f>
        <v/>
      </c>
      <c r="CV91" t="str">
        <f>IF('6a. Expenditure'!Q140="","",'6a. Expenditure'!Q140)</f>
        <v/>
      </c>
      <c r="CW91" t="str">
        <f>IF('6a. Expenditure'!S140="","",'6a. Expenditure'!S140)</f>
        <v/>
      </c>
      <c r="CX91" t="str">
        <f>IF('6a. Expenditure'!T140="","",'6a. Expenditure'!T140)</f>
        <v/>
      </c>
      <c r="CY91" t="str">
        <f>IF('6a. Expenditure'!U140="","",'6a. Expenditure'!U140)</f>
        <v/>
      </c>
    </row>
    <row r="92" spans="2:103" x14ac:dyDescent="0.25">
      <c r="B92" t="str">
        <f t="shared" si="2"/>
        <v>E08000022</v>
      </c>
      <c r="C92">
        <v>84</v>
      </c>
      <c r="D92" t="str">
        <f t="shared" si="3"/>
        <v>North Tyneside</v>
      </c>
      <c r="CH92" t="str">
        <f>IF('6a. Expenditure'!B141="","",'6a. Expenditure'!B141)</f>
        <v/>
      </c>
      <c r="CI92" t="str">
        <f>IF('6a. Expenditure'!C141="","",'6a. Expenditure'!C141)</f>
        <v/>
      </c>
      <c r="CJ92" t="str">
        <f>IF('6a. Expenditure'!D141="","",'6a. Expenditure'!D141)</f>
        <v/>
      </c>
      <c r="CK92" t="str">
        <f>IF('6a. Expenditure'!E141="","",'6a. Expenditure'!E141)</f>
        <v/>
      </c>
      <c r="CL92" t="str">
        <f>IF('6a. Expenditure'!F141="","",'6a. Expenditure'!F141)</f>
        <v/>
      </c>
      <c r="CM92" t="str">
        <f>IF('6a. Expenditure'!G141="","",'6a. Expenditure'!G141)</f>
        <v/>
      </c>
      <c r="CN92" t="str">
        <f>IF('6a. Expenditure'!H141="","",'6a. Expenditure'!H141)</f>
        <v/>
      </c>
      <c r="CO92" t="str">
        <f>IF('6a. Expenditure'!J141="","",'6a. Expenditure'!J141)</f>
        <v/>
      </c>
      <c r="CP92" t="str">
        <f>IF('6a. Expenditure'!K141="","",'6a. Expenditure'!K141)</f>
        <v/>
      </c>
      <c r="CQ92" t="str">
        <f>IF('6a. Expenditure'!L141="","",'6a. Expenditure'!L141)</f>
        <v/>
      </c>
      <c r="CR92" t="str">
        <f>IF('6a. Expenditure'!M141="","",'6a. Expenditure'!M141)</f>
        <v/>
      </c>
      <c r="CS92" t="str">
        <f>IF('6a. Expenditure'!N141="","",'6a. Expenditure'!N141)</f>
        <v/>
      </c>
      <c r="CT92" t="str">
        <f>IF('6a. Expenditure'!O141="","",'6a. Expenditure'!O141)</f>
        <v/>
      </c>
      <c r="CU92" t="str">
        <f>IF('6a. Expenditure'!P141="","",'6a. Expenditure'!P141)</f>
        <v/>
      </c>
      <c r="CV92" t="str">
        <f>IF('6a. Expenditure'!Q141="","",'6a. Expenditure'!Q141)</f>
        <v/>
      </c>
      <c r="CW92" t="str">
        <f>IF('6a. Expenditure'!S141="","",'6a. Expenditure'!S141)</f>
        <v/>
      </c>
      <c r="CX92" t="str">
        <f>IF('6a. Expenditure'!T141="","",'6a. Expenditure'!T141)</f>
        <v/>
      </c>
      <c r="CY92" t="str">
        <f>IF('6a. Expenditure'!U141="","",'6a. Expenditure'!U141)</f>
        <v/>
      </c>
    </row>
    <row r="93" spans="2:103" x14ac:dyDescent="0.25">
      <c r="B93" t="str">
        <f t="shared" si="2"/>
        <v>E08000022</v>
      </c>
      <c r="C93">
        <v>85</v>
      </c>
      <c r="D93" t="str">
        <f t="shared" si="3"/>
        <v>North Tyneside</v>
      </c>
      <c r="CH93" t="str">
        <f>IF('6a. Expenditure'!B142="","",'6a. Expenditure'!B142)</f>
        <v/>
      </c>
      <c r="CI93" t="str">
        <f>IF('6a. Expenditure'!C142="","",'6a. Expenditure'!C142)</f>
        <v/>
      </c>
      <c r="CJ93" t="str">
        <f>IF('6a. Expenditure'!D142="","",'6a. Expenditure'!D142)</f>
        <v/>
      </c>
      <c r="CK93" t="str">
        <f>IF('6a. Expenditure'!E142="","",'6a. Expenditure'!E142)</f>
        <v/>
      </c>
      <c r="CL93" t="str">
        <f>IF('6a. Expenditure'!F142="","",'6a. Expenditure'!F142)</f>
        <v/>
      </c>
      <c r="CM93" t="str">
        <f>IF('6a. Expenditure'!G142="","",'6a. Expenditure'!G142)</f>
        <v/>
      </c>
      <c r="CN93" t="str">
        <f>IF('6a. Expenditure'!H142="","",'6a. Expenditure'!H142)</f>
        <v/>
      </c>
      <c r="CO93" t="str">
        <f>IF('6a. Expenditure'!J142="","",'6a. Expenditure'!J142)</f>
        <v/>
      </c>
      <c r="CP93" t="str">
        <f>IF('6a. Expenditure'!K142="","",'6a. Expenditure'!K142)</f>
        <v/>
      </c>
      <c r="CQ93" t="str">
        <f>IF('6a. Expenditure'!L142="","",'6a. Expenditure'!L142)</f>
        <v/>
      </c>
      <c r="CR93" t="str">
        <f>IF('6a. Expenditure'!M142="","",'6a. Expenditure'!M142)</f>
        <v/>
      </c>
      <c r="CS93" t="str">
        <f>IF('6a. Expenditure'!N142="","",'6a. Expenditure'!N142)</f>
        <v/>
      </c>
      <c r="CT93" t="str">
        <f>IF('6a. Expenditure'!O142="","",'6a. Expenditure'!O142)</f>
        <v/>
      </c>
      <c r="CU93" t="str">
        <f>IF('6a. Expenditure'!P142="","",'6a. Expenditure'!P142)</f>
        <v/>
      </c>
      <c r="CV93" t="str">
        <f>IF('6a. Expenditure'!Q142="","",'6a. Expenditure'!Q142)</f>
        <v/>
      </c>
      <c r="CW93" t="str">
        <f>IF('6a. Expenditure'!S142="","",'6a. Expenditure'!S142)</f>
        <v/>
      </c>
      <c r="CX93" t="str">
        <f>IF('6a. Expenditure'!T142="","",'6a. Expenditure'!T142)</f>
        <v/>
      </c>
      <c r="CY93" t="str">
        <f>IF('6a. Expenditure'!U142="","",'6a. Expenditure'!U142)</f>
        <v/>
      </c>
    </row>
    <row r="94" spans="2:103" x14ac:dyDescent="0.25">
      <c r="B94" t="str">
        <f t="shared" si="2"/>
        <v>E08000022</v>
      </c>
      <c r="C94">
        <v>86</v>
      </c>
      <c r="D94" t="str">
        <f t="shared" si="3"/>
        <v>North Tyneside</v>
      </c>
      <c r="CH94" t="str">
        <f>IF('6a. Expenditure'!B143="","",'6a. Expenditure'!B143)</f>
        <v/>
      </c>
      <c r="CI94" t="str">
        <f>IF('6a. Expenditure'!C143="","",'6a. Expenditure'!C143)</f>
        <v/>
      </c>
      <c r="CJ94" t="str">
        <f>IF('6a. Expenditure'!D143="","",'6a. Expenditure'!D143)</f>
        <v/>
      </c>
      <c r="CK94" t="str">
        <f>IF('6a. Expenditure'!E143="","",'6a. Expenditure'!E143)</f>
        <v/>
      </c>
      <c r="CL94" t="str">
        <f>IF('6a. Expenditure'!F143="","",'6a. Expenditure'!F143)</f>
        <v/>
      </c>
      <c r="CM94" t="str">
        <f>IF('6a. Expenditure'!G143="","",'6a. Expenditure'!G143)</f>
        <v/>
      </c>
      <c r="CN94" t="str">
        <f>IF('6a. Expenditure'!H143="","",'6a. Expenditure'!H143)</f>
        <v/>
      </c>
      <c r="CO94" t="str">
        <f>IF('6a. Expenditure'!J143="","",'6a. Expenditure'!J143)</f>
        <v/>
      </c>
      <c r="CP94" t="str">
        <f>IF('6a. Expenditure'!K143="","",'6a. Expenditure'!K143)</f>
        <v/>
      </c>
      <c r="CQ94" t="str">
        <f>IF('6a. Expenditure'!L143="","",'6a. Expenditure'!L143)</f>
        <v/>
      </c>
      <c r="CR94" t="str">
        <f>IF('6a. Expenditure'!M143="","",'6a. Expenditure'!M143)</f>
        <v/>
      </c>
      <c r="CS94" t="str">
        <f>IF('6a. Expenditure'!N143="","",'6a. Expenditure'!N143)</f>
        <v/>
      </c>
      <c r="CT94" t="str">
        <f>IF('6a. Expenditure'!O143="","",'6a. Expenditure'!O143)</f>
        <v/>
      </c>
      <c r="CU94" t="str">
        <f>IF('6a. Expenditure'!P143="","",'6a. Expenditure'!P143)</f>
        <v/>
      </c>
      <c r="CV94" t="str">
        <f>IF('6a. Expenditure'!Q143="","",'6a. Expenditure'!Q143)</f>
        <v/>
      </c>
      <c r="CW94" t="str">
        <f>IF('6a. Expenditure'!S143="","",'6a. Expenditure'!S143)</f>
        <v/>
      </c>
      <c r="CX94" t="str">
        <f>IF('6a. Expenditure'!T143="","",'6a. Expenditure'!T143)</f>
        <v/>
      </c>
      <c r="CY94" t="str">
        <f>IF('6a. Expenditure'!U143="","",'6a. Expenditure'!U143)</f>
        <v/>
      </c>
    </row>
    <row r="95" spans="2:103" x14ac:dyDescent="0.25">
      <c r="B95" t="str">
        <f t="shared" si="2"/>
        <v>E08000022</v>
      </c>
      <c r="C95">
        <v>87</v>
      </c>
      <c r="D95" t="str">
        <f t="shared" si="3"/>
        <v>North Tyneside</v>
      </c>
      <c r="CH95" t="str">
        <f>IF('6a. Expenditure'!B144="","",'6a. Expenditure'!B144)</f>
        <v/>
      </c>
      <c r="CI95" t="str">
        <f>IF('6a. Expenditure'!C144="","",'6a. Expenditure'!C144)</f>
        <v/>
      </c>
      <c r="CJ95" t="str">
        <f>IF('6a. Expenditure'!D144="","",'6a. Expenditure'!D144)</f>
        <v/>
      </c>
      <c r="CK95" t="str">
        <f>IF('6a. Expenditure'!E144="","",'6a. Expenditure'!E144)</f>
        <v/>
      </c>
      <c r="CL95" t="str">
        <f>IF('6a. Expenditure'!F144="","",'6a. Expenditure'!F144)</f>
        <v/>
      </c>
      <c r="CM95" t="str">
        <f>IF('6a. Expenditure'!G144="","",'6a. Expenditure'!G144)</f>
        <v/>
      </c>
      <c r="CN95" t="str">
        <f>IF('6a. Expenditure'!H144="","",'6a. Expenditure'!H144)</f>
        <v/>
      </c>
      <c r="CO95" t="str">
        <f>IF('6a. Expenditure'!J144="","",'6a. Expenditure'!J144)</f>
        <v/>
      </c>
      <c r="CP95" t="str">
        <f>IF('6a. Expenditure'!K144="","",'6a. Expenditure'!K144)</f>
        <v/>
      </c>
      <c r="CQ95" t="str">
        <f>IF('6a. Expenditure'!L144="","",'6a. Expenditure'!L144)</f>
        <v/>
      </c>
      <c r="CR95" t="str">
        <f>IF('6a. Expenditure'!M144="","",'6a. Expenditure'!M144)</f>
        <v/>
      </c>
      <c r="CS95" t="str">
        <f>IF('6a. Expenditure'!N144="","",'6a. Expenditure'!N144)</f>
        <v/>
      </c>
      <c r="CT95" t="str">
        <f>IF('6a. Expenditure'!O144="","",'6a. Expenditure'!O144)</f>
        <v/>
      </c>
      <c r="CU95" t="str">
        <f>IF('6a. Expenditure'!P144="","",'6a. Expenditure'!P144)</f>
        <v/>
      </c>
      <c r="CV95" t="str">
        <f>IF('6a. Expenditure'!Q144="","",'6a. Expenditure'!Q144)</f>
        <v/>
      </c>
      <c r="CW95" t="str">
        <f>IF('6a. Expenditure'!S144="","",'6a. Expenditure'!S144)</f>
        <v/>
      </c>
      <c r="CX95" t="str">
        <f>IF('6a. Expenditure'!T144="","",'6a. Expenditure'!T144)</f>
        <v/>
      </c>
      <c r="CY95" t="str">
        <f>IF('6a. Expenditure'!U144="","",'6a. Expenditure'!U144)</f>
        <v/>
      </c>
    </row>
    <row r="96" spans="2:103" x14ac:dyDescent="0.25">
      <c r="B96" t="str">
        <f t="shared" si="2"/>
        <v>E08000022</v>
      </c>
      <c r="C96">
        <v>88</v>
      </c>
      <c r="D96" t="str">
        <f t="shared" si="3"/>
        <v>North Tyneside</v>
      </c>
      <c r="CH96" t="str">
        <f>IF('6a. Expenditure'!B145="","",'6a. Expenditure'!B145)</f>
        <v/>
      </c>
      <c r="CI96" t="str">
        <f>IF('6a. Expenditure'!C145="","",'6a. Expenditure'!C145)</f>
        <v/>
      </c>
      <c r="CJ96" t="str">
        <f>IF('6a. Expenditure'!D145="","",'6a. Expenditure'!D145)</f>
        <v/>
      </c>
      <c r="CK96" t="str">
        <f>IF('6a. Expenditure'!E145="","",'6a. Expenditure'!E145)</f>
        <v/>
      </c>
      <c r="CL96" t="str">
        <f>IF('6a. Expenditure'!F145="","",'6a. Expenditure'!F145)</f>
        <v/>
      </c>
      <c r="CM96" t="str">
        <f>IF('6a. Expenditure'!G145="","",'6a. Expenditure'!G145)</f>
        <v/>
      </c>
      <c r="CN96" t="str">
        <f>IF('6a. Expenditure'!H145="","",'6a. Expenditure'!H145)</f>
        <v/>
      </c>
      <c r="CO96" t="str">
        <f>IF('6a. Expenditure'!J145="","",'6a. Expenditure'!J145)</f>
        <v/>
      </c>
      <c r="CP96" t="str">
        <f>IF('6a. Expenditure'!K145="","",'6a. Expenditure'!K145)</f>
        <v/>
      </c>
      <c r="CQ96" t="str">
        <f>IF('6a. Expenditure'!L145="","",'6a. Expenditure'!L145)</f>
        <v/>
      </c>
      <c r="CR96" t="str">
        <f>IF('6a. Expenditure'!M145="","",'6a. Expenditure'!M145)</f>
        <v/>
      </c>
      <c r="CS96" t="str">
        <f>IF('6a. Expenditure'!N145="","",'6a. Expenditure'!N145)</f>
        <v/>
      </c>
      <c r="CT96" t="str">
        <f>IF('6a. Expenditure'!O145="","",'6a. Expenditure'!O145)</f>
        <v/>
      </c>
      <c r="CU96" t="str">
        <f>IF('6a. Expenditure'!P145="","",'6a. Expenditure'!P145)</f>
        <v/>
      </c>
      <c r="CV96" t="str">
        <f>IF('6a. Expenditure'!Q145="","",'6a. Expenditure'!Q145)</f>
        <v/>
      </c>
      <c r="CW96" t="str">
        <f>IF('6a. Expenditure'!S145="","",'6a. Expenditure'!S145)</f>
        <v/>
      </c>
      <c r="CX96" t="str">
        <f>IF('6a. Expenditure'!T145="","",'6a. Expenditure'!T145)</f>
        <v/>
      </c>
      <c r="CY96" t="str">
        <f>IF('6a. Expenditure'!U145="","",'6a. Expenditure'!U145)</f>
        <v/>
      </c>
    </row>
    <row r="97" spans="2:103" x14ac:dyDescent="0.25">
      <c r="B97" t="str">
        <f t="shared" si="2"/>
        <v>E08000022</v>
      </c>
      <c r="C97">
        <v>89</v>
      </c>
      <c r="D97" t="str">
        <f t="shared" si="3"/>
        <v>North Tyneside</v>
      </c>
      <c r="CH97" t="str">
        <f>IF('6a. Expenditure'!B146="","",'6a. Expenditure'!B146)</f>
        <v/>
      </c>
      <c r="CI97" t="str">
        <f>IF('6a. Expenditure'!C146="","",'6a. Expenditure'!C146)</f>
        <v/>
      </c>
      <c r="CJ97" t="str">
        <f>IF('6a. Expenditure'!D146="","",'6a. Expenditure'!D146)</f>
        <v/>
      </c>
      <c r="CK97" t="str">
        <f>IF('6a. Expenditure'!E146="","",'6a. Expenditure'!E146)</f>
        <v/>
      </c>
      <c r="CL97" t="str">
        <f>IF('6a. Expenditure'!F146="","",'6a. Expenditure'!F146)</f>
        <v/>
      </c>
      <c r="CM97" t="str">
        <f>IF('6a. Expenditure'!G146="","",'6a. Expenditure'!G146)</f>
        <v/>
      </c>
      <c r="CN97" t="str">
        <f>IF('6a. Expenditure'!H146="","",'6a. Expenditure'!H146)</f>
        <v/>
      </c>
      <c r="CO97" t="str">
        <f>IF('6a. Expenditure'!J146="","",'6a. Expenditure'!J146)</f>
        <v/>
      </c>
      <c r="CP97" t="str">
        <f>IF('6a. Expenditure'!K146="","",'6a. Expenditure'!K146)</f>
        <v/>
      </c>
      <c r="CQ97" t="str">
        <f>IF('6a. Expenditure'!L146="","",'6a. Expenditure'!L146)</f>
        <v/>
      </c>
      <c r="CR97" t="str">
        <f>IF('6a. Expenditure'!M146="","",'6a. Expenditure'!M146)</f>
        <v/>
      </c>
      <c r="CS97" t="str">
        <f>IF('6a. Expenditure'!N146="","",'6a. Expenditure'!N146)</f>
        <v/>
      </c>
      <c r="CT97" t="str">
        <f>IF('6a. Expenditure'!O146="","",'6a. Expenditure'!O146)</f>
        <v/>
      </c>
      <c r="CU97" t="str">
        <f>IF('6a. Expenditure'!P146="","",'6a. Expenditure'!P146)</f>
        <v/>
      </c>
      <c r="CV97" t="str">
        <f>IF('6a. Expenditure'!Q146="","",'6a. Expenditure'!Q146)</f>
        <v/>
      </c>
      <c r="CW97" t="str">
        <f>IF('6a. Expenditure'!S146="","",'6a. Expenditure'!S146)</f>
        <v/>
      </c>
      <c r="CX97" t="str">
        <f>IF('6a. Expenditure'!T146="","",'6a. Expenditure'!T146)</f>
        <v/>
      </c>
      <c r="CY97" t="str">
        <f>IF('6a. Expenditure'!U146="","",'6a. Expenditure'!U146)</f>
        <v/>
      </c>
    </row>
    <row r="98" spans="2:103" x14ac:dyDescent="0.25">
      <c r="B98" t="str">
        <f t="shared" si="2"/>
        <v>E08000022</v>
      </c>
      <c r="C98">
        <v>90</v>
      </c>
      <c r="D98" t="str">
        <f t="shared" si="3"/>
        <v>North Tyneside</v>
      </c>
      <c r="CH98" t="str">
        <f>IF('6a. Expenditure'!B147="","",'6a. Expenditure'!B147)</f>
        <v/>
      </c>
      <c r="CI98" t="str">
        <f>IF('6a. Expenditure'!C147="","",'6a. Expenditure'!C147)</f>
        <v/>
      </c>
      <c r="CJ98" t="str">
        <f>IF('6a. Expenditure'!D147="","",'6a. Expenditure'!D147)</f>
        <v/>
      </c>
      <c r="CK98" t="str">
        <f>IF('6a. Expenditure'!E147="","",'6a. Expenditure'!E147)</f>
        <v/>
      </c>
      <c r="CL98" t="str">
        <f>IF('6a. Expenditure'!F147="","",'6a. Expenditure'!F147)</f>
        <v/>
      </c>
      <c r="CM98" t="str">
        <f>IF('6a. Expenditure'!G147="","",'6a. Expenditure'!G147)</f>
        <v/>
      </c>
      <c r="CN98" t="str">
        <f>IF('6a. Expenditure'!H147="","",'6a. Expenditure'!H147)</f>
        <v/>
      </c>
      <c r="CO98" t="str">
        <f>IF('6a. Expenditure'!J147="","",'6a. Expenditure'!J147)</f>
        <v/>
      </c>
      <c r="CP98" t="str">
        <f>IF('6a. Expenditure'!K147="","",'6a. Expenditure'!K147)</f>
        <v/>
      </c>
      <c r="CQ98" t="str">
        <f>IF('6a. Expenditure'!L147="","",'6a. Expenditure'!L147)</f>
        <v/>
      </c>
      <c r="CR98" t="str">
        <f>IF('6a. Expenditure'!M147="","",'6a. Expenditure'!M147)</f>
        <v/>
      </c>
      <c r="CS98" t="str">
        <f>IF('6a. Expenditure'!N147="","",'6a. Expenditure'!N147)</f>
        <v/>
      </c>
      <c r="CT98" t="str">
        <f>IF('6a. Expenditure'!O147="","",'6a. Expenditure'!O147)</f>
        <v/>
      </c>
      <c r="CU98" t="str">
        <f>IF('6a. Expenditure'!P147="","",'6a. Expenditure'!P147)</f>
        <v/>
      </c>
      <c r="CV98" t="str">
        <f>IF('6a. Expenditure'!Q147="","",'6a. Expenditure'!Q147)</f>
        <v/>
      </c>
      <c r="CW98" t="str">
        <f>IF('6a. Expenditure'!S147="","",'6a. Expenditure'!S147)</f>
        <v/>
      </c>
      <c r="CX98" t="str">
        <f>IF('6a. Expenditure'!T147="","",'6a. Expenditure'!T147)</f>
        <v/>
      </c>
      <c r="CY98" t="str">
        <f>IF('6a. Expenditure'!U147="","",'6a. Expenditure'!U147)</f>
        <v/>
      </c>
    </row>
    <row r="99" spans="2:103" x14ac:dyDescent="0.25">
      <c r="B99" t="str">
        <f t="shared" si="2"/>
        <v>E08000022</v>
      </c>
      <c r="C99">
        <v>91</v>
      </c>
      <c r="D99" t="str">
        <f t="shared" si="3"/>
        <v>North Tyneside</v>
      </c>
      <c r="CH99" t="str">
        <f>IF('6a. Expenditure'!B148="","",'6a. Expenditure'!B148)</f>
        <v/>
      </c>
      <c r="CI99" t="str">
        <f>IF('6a. Expenditure'!C148="","",'6a. Expenditure'!C148)</f>
        <v/>
      </c>
      <c r="CJ99" t="str">
        <f>IF('6a. Expenditure'!D148="","",'6a. Expenditure'!D148)</f>
        <v/>
      </c>
      <c r="CK99" t="str">
        <f>IF('6a. Expenditure'!E148="","",'6a. Expenditure'!E148)</f>
        <v/>
      </c>
      <c r="CL99" t="str">
        <f>IF('6a. Expenditure'!F148="","",'6a. Expenditure'!F148)</f>
        <v/>
      </c>
      <c r="CM99" t="str">
        <f>IF('6a. Expenditure'!G148="","",'6a. Expenditure'!G148)</f>
        <v/>
      </c>
      <c r="CN99" t="str">
        <f>IF('6a. Expenditure'!H148="","",'6a. Expenditure'!H148)</f>
        <v/>
      </c>
      <c r="CO99" t="str">
        <f>IF('6a. Expenditure'!J148="","",'6a. Expenditure'!J148)</f>
        <v/>
      </c>
      <c r="CP99" t="str">
        <f>IF('6a. Expenditure'!K148="","",'6a. Expenditure'!K148)</f>
        <v/>
      </c>
      <c r="CQ99" t="str">
        <f>IF('6a. Expenditure'!L148="","",'6a. Expenditure'!L148)</f>
        <v/>
      </c>
      <c r="CR99" t="str">
        <f>IF('6a. Expenditure'!M148="","",'6a. Expenditure'!M148)</f>
        <v/>
      </c>
      <c r="CS99" t="str">
        <f>IF('6a. Expenditure'!N148="","",'6a. Expenditure'!N148)</f>
        <v/>
      </c>
      <c r="CT99" t="str">
        <f>IF('6a. Expenditure'!O148="","",'6a. Expenditure'!O148)</f>
        <v/>
      </c>
      <c r="CU99" t="str">
        <f>IF('6a. Expenditure'!P148="","",'6a. Expenditure'!P148)</f>
        <v/>
      </c>
      <c r="CV99" t="str">
        <f>IF('6a. Expenditure'!Q148="","",'6a. Expenditure'!Q148)</f>
        <v/>
      </c>
      <c r="CW99" t="str">
        <f>IF('6a. Expenditure'!S148="","",'6a. Expenditure'!S148)</f>
        <v/>
      </c>
      <c r="CX99" t="str">
        <f>IF('6a. Expenditure'!T148="","",'6a. Expenditure'!T148)</f>
        <v/>
      </c>
      <c r="CY99" t="str">
        <f>IF('6a. Expenditure'!U148="","",'6a. Expenditure'!U148)</f>
        <v/>
      </c>
    </row>
    <row r="100" spans="2:103" x14ac:dyDescent="0.25">
      <c r="B100" t="str">
        <f t="shared" si="2"/>
        <v>E08000022</v>
      </c>
      <c r="C100">
        <v>92</v>
      </c>
      <c r="D100" t="str">
        <f t="shared" si="3"/>
        <v>North Tyneside</v>
      </c>
      <c r="CH100" t="str">
        <f>IF('6a. Expenditure'!B149="","",'6a. Expenditure'!B149)</f>
        <v/>
      </c>
      <c r="CI100" t="str">
        <f>IF('6a. Expenditure'!C149="","",'6a. Expenditure'!C149)</f>
        <v/>
      </c>
      <c r="CJ100" t="str">
        <f>IF('6a. Expenditure'!D149="","",'6a. Expenditure'!D149)</f>
        <v/>
      </c>
      <c r="CK100" t="str">
        <f>IF('6a. Expenditure'!E149="","",'6a. Expenditure'!E149)</f>
        <v/>
      </c>
      <c r="CL100" t="str">
        <f>IF('6a. Expenditure'!F149="","",'6a. Expenditure'!F149)</f>
        <v/>
      </c>
      <c r="CM100" t="str">
        <f>IF('6a. Expenditure'!G149="","",'6a. Expenditure'!G149)</f>
        <v/>
      </c>
      <c r="CN100" t="str">
        <f>IF('6a. Expenditure'!H149="","",'6a. Expenditure'!H149)</f>
        <v/>
      </c>
      <c r="CO100" t="str">
        <f>IF('6a. Expenditure'!J149="","",'6a. Expenditure'!J149)</f>
        <v/>
      </c>
      <c r="CP100" t="str">
        <f>IF('6a. Expenditure'!K149="","",'6a. Expenditure'!K149)</f>
        <v/>
      </c>
      <c r="CQ100" t="str">
        <f>IF('6a. Expenditure'!L149="","",'6a. Expenditure'!L149)</f>
        <v/>
      </c>
      <c r="CR100" t="str">
        <f>IF('6a. Expenditure'!M149="","",'6a. Expenditure'!M149)</f>
        <v/>
      </c>
      <c r="CS100" t="str">
        <f>IF('6a. Expenditure'!N149="","",'6a. Expenditure'!N149)</f>
        <v/>
      </c>
      <c r="CT100" t="str">
        <f>IF('6a. Expenditure'!O149="","",'6a. Expenditure'!O149)</f>
        <v/>
      </c>
      <c r="CU100" t="str">
        <f>IF('6a. Expenditure'!P149="","",'6a. Expenditure'!P149)</f>
        <v/>
      </c>
      <c r="CV100" t="str">
        <f>IF('6a. Expenditure'!Q149="","",'6a. Expenditure'!Q149)</f>
        <v/>
      </c>
      <c r="CW100" t="str">
        <f>IF('6a. Expenditure'!S149="","",'6a. Expenditure'!S149)</f>
        <v/>
      </c>
      <c r="CX100" t="str">
        <f>IF('6a. Expenditure'!T149="","",'6a. Expenditure'!T149)</f>
        <v/>
      </c>
      <c r="CY100" t="str">
        <f>IF('6a. Expenditure'!U149="","",'6a. Expenditure'!U149)</f>
        <v/>
      </c>
    </row>
    <row r="101" spans="2:103" x14ac:dyDescent="0.25">
      <c r="B101" t="str">
        <f t="shared" si="2"/>
        <v>E08000022</v>
      </c>
      <c r="C101">
        <v>93</v>
      </c>
      <c r="D101" t="str">
        <f t="shared" si="3"/>
        <v>North Tyneside</v>
      </c>
      <c r="CH101" t="str">
        <f>IF('6a. Expenditure'!B150="","",'6a. Expenditure'!B150)</f>
        <v/>
      </c>
      <c r="CI101" t="str">
        <f>IF('6a. Expenditure'!C150="","",'6a. Expenditure'!C150)</f>
        <v/>
      </c>
      <c r="CJ101" t="str">
        <f>IF('6a. Expenditure'!D150="","",'6a. Expenditure'!D150)</f>
        <v/>
      </c>
      <c r="CK101" t="str">
        <f>IF('6a. Expenditure'!E150="","",'6a. Expenditure'!E150)</f>
        <v/>
      </c>
      <c r="CL101" t="str">
        <f>IF('6a. Expenditure'!F150="","",'6a. Expenditure'!F150)</f>
        <v/>
      </c>
      <c r="CM101" t="str">
        <f>IF('6a. Expenditure'!G150="","",'6a. Expenditure'!G150)</f>
        <v/>
      </c>
      <c r="CN101" t="str">
        <f>IF('6a. Expenditure'!H150="","",'6a. Expenditure'!H150)</f>
        <v/>
      </c>
      <c r="CO101" t="str">
        <f>IF('6a. Expenditure'!J150="","",'6a. Expenditure'!J150)</f>
        <v/>
      </c>
      <c r="CP101" t="str">
        <f>IF('6a. Expenditure'!K150="","",'6a. Expenditure'!K150)</f>
        <v/>
      </c>
      <c r="CQ101" t="str">
        <f>IF('6a. Expenditure'!L150="","",'6a. Expenditure'!L150)</f>
        <v/>
      </c>
      <c r="CR101" t="str">
        <f>IF('6a. Expenditure'!M150="","",'6a. Expenditure'!M150)</f>
        <v/>
      </c>
      <c r="CS101" t="str">
        <f>IF('6a. Expenditure'!N150="","",'6a. Expenditure'!N150)</f>
        <v/>
      </c>
      <c r="CT101" t="str">
        <f>IF('6a. Expenditure'!O150="","",'6a. Expenditure'!O150)</f>
        <v/>
      </c>
      <c r="CU101" t="str">
        <f>IF('6a. Expenditure'!P150="","",'6a. Expenditure'!P150)</f>
        <v/>
      </c>
      <c r="CV101" t="str">
        <f>IF('6a. Expenditure'!Q150="","",'6a. Expenditure'!Q150)</f>
        <v/>
      </c>
      <c r="CW101" t="str">
        <f>IF('6a. Expenditure'!S150="","",'6a. Expenditure'!S150)</f>
        <v/>
      </c>
      <c r="CX101" t="str">
        <f>IF('6a. Expenditure'!T150="","",'6a. Expenditure'!T150)</f>
        <v/>
      </c>
      <c r="CY101" t="str">
        <f>IF('6a. Expenditure'!U150="","",'6a. Expenditure'!U150)</f>
        <v/>
      </c>
    </row>
    <row r="102" spans="2:103" x14ac:dyDescent="0.25">
      <c r="B102" t="str">
        <f t="shared" si="2"/>
        <v>E08000022</v>
      </c>
      <c r="C102">
        <v>94</v>
      </c>
      <c r="D102" t="str">
        <f t="shared" si="3"/>
        <v>North Tyneside</v>
      </c>
      <c r="CH102" t="str">
        <f>IF('6a. Expenditure'!B151="","",'6a. Expenditure'!B151)</f>
        <v/>
      </c>
      <c r="CI102" t="str">
        <f>IF('6a. Expenditure'!C151="","",'6a. Expenditure'!C151)</f>
        <v/>
      </c>
      <c r="CJ102" t="str">
        <f>IF('6a. Expenditure'!D151="","",'6a. Expenditure'!D151)</f>
        <v/>
      </c>
      <c r="CK102" t="str">
        <f>IF('6a. Expenditure'!E151="","",'6a. Expenditure'!E151)</f>
        <v/>
      </c>
      <c r="CL102" t="str">
        <f>IF('6a. Expenditure'!F151="","",'6a. Expenditure'!F151)</f>
        <v/>
      </c>
      <c r="CM102" t="str">
        <f>IF('6a. Expenditure'!G151="","",'6a. Expenditure'!G151)</f>
        <v/>
      </c>
      <c r="CN102" t="str">
        <f>IF('6a. Expenditure'!H151="","",'6a. Expenditure'!H151)</f>
        <v/>
      </c>
      <c r="CO102" t="str">
        <f>IF('6a. Expenditure'!J151="","",'6a. Expenditure'!J151)</f>
        <v/>
      </c>
      <c r="CP102" t="str">
        <f>IF('6a. Expenditure'!K151="","",'6a. Expenditure'!K151)</f>
        <v/>
      </c>
      <c r="CQ102" t="str">
        <f>IF('6a. Expenditure'!L151="","",'6a. Expenditure'!L151)</f>
        <v/>
      </c>
      <c r="CR102" t="str">
        <f>IF('6a. Expenditure'!M151="","",'6a. Expenditure'!M151)</f>
        <v/>
      </c>
      <c r="CS102" t="str">
        <f>IF('6a. Expenditure'!N151="","",'6a. Expenditure'!N151)</f>
        <v/>
      </c>
      <c r="CT102" t="str">
        <f>IF('6a. Expenditure'!O151="","",'6a. Expenditure'!O151)</f>
        <v/>
      </c>
      <c r="CU102" t="str">
        <f>IF('6a. Expenditure'!P151="","",'6a. Expenditure'!P151)</f>
        <v/>
      </c>
      <c r="CV102" t="str">
        <f>IF('6a. Expenditure'!Q151="","",'6a. Expenditure'!Q151)</f>
        <v/>
      </c>
      <c r="CW102" t="str">
        <f>IF('6a. Expenditure'!S151="","",'6a. Expenditure'!S151)</f>
        <v/>
      </c>
      <c r="CX102" t="str">
        <f>IF('6a. Expenditure'!T151="","",'6a. Expenditure'!T151)</f>
        <v/>
      </c>
      <c r="CY102" t="str">
        <f>IF('6a. Expenditure'!U151="","",'6a. Expenditure'!U151)</f>
        <v/>
      </c>
    </row>
    <row r="103" spans="2:103" x14ac:dyDescent="0.25">
      <c r="B103" t="str">
        <f t="shared" si="2"/>
        <v>E08000022</v>
      </c>
      <c r="C103">
        <v>95</v>
      </c>
      <c r="D103" t="str">
        <f t="shared" si="3"/>
        <v>North Tyneside</v>
      </c>
      <c r="CH103" t="str">
        <f>IF('6a. Expenditure'!B152="","",'6a. Expenditure'!B152)</f>
        <v/>
      </c>
      <c r="CI103" t="str">
        <f>IF('6a. Expenditure'!C152="","",'6a. Expenditure'!C152)</f>
        <v/>
      </c>
      <c r="CJ103" t="str">
        <f>IF('6a. Expenditure'!D152="","",'6a. Expenditure'!D152)</f>
        <v/>
      </c>
      <c r="CK103" t="str">
        <f>IF('6a. Expenditure'!E152="","",'6a. Expenditure'!E152)</f>
        <v/>
      </c>
      <c r="CL103" t="str">
        <f>IF('6a. Expenditure'!F152="","",'6a. Expenditure'!F152)</f>
        <v/>
      </c>
      <c r="CM103" t="str">
        <f>IF('6a. Expenditure'!G152="","",'6a. Expenditure'!G152)</f>
        <v/>
      </c>
      <c r="CN103" t="str">
        <f>IF('6a. Expenditure'!H152="","",'6a. Expenditure'!H152)</f>
        <v/>
      </c>
      <c r="CO103" t="str">
        <f>IF('6a. Expenditure'!J152="","",'6a. Expenditure'!J152)</f>
        <v/>
      </c>
      <c r="CP103" t="str">
        <f>IF('6a. Expenditure'!K152="","",'6a. Expenditure'!K152)</f>
        <v/>
      </c>
      <c r="CQ103" t="str">
        <f>IF('6a. Expenditure'!L152="","",'6a. Expenditure'!L152)</f>
        <v/>
      </c>
      <c r="CR103" t="str">
        <f>IF('6a. Expenditure'!M152="","",'6a. Expenditure'!M152)</f>
        <v/>
      </c>
      <c r="CS103" t="str">
        <f>IF('6a. Expenditure'!N152="","",'6a. Expenditure'!N152)</f>
        <v/>
      </c>
      <c r="CT103" t="str">
        <f>IF('6a. Expenditure'!O152="","",'6a. Expenditure'!O152)</f>
        <v/>
      </c>
      <c r="CU103" t="str">
        <f>IF('6a. Expenditure'!P152="","",'6a. Expenditure'!P152)</f>
        <v/>
      </c>
      <c r="CV103" t="str">
        <f>IF('6a. Expenditure'!Q152="","",'6a. Expenditure'!Q152)</f>
        <v/>
      </c>
      <c r="CW103" t="str">
        <f>IF('6a. Expenditure'!S152="","",'6a. Expenditure'!S152)</f>
        <v/>
      </c>
      <c r="CX103" t="str">
        <f>IF('6a. Expenditure'!T152="","",'6a. Expenditure'!T152)</f>
        <v/>
      </c>
      <c r="CY103" t="str">
        <f>IF('6a. Expenditure'!U152="","",'6a. Expenditure'!U152)</f>
        <v/>
      </c>
    </row>
    <row r="104" spans="2:103" x14ac:dyDescent="0.25">
      <c r="B104" t="str">
        <f t="shared" si="2"/>
        <v>E08000022</v>
      </c>
      <c r="C104">
        <v>96</v>
      </c>
      <c r="D104" t="str">
        <f t="shared" si="3"/>
        <v>North Tyneside</v>
      </c>
      <c r="CH104" t="str">
        <f>IF('6a. Expenditure'!B153="","",'6a. Expenditure'!B153)</f>
        <v/>
      </c>
      <c r="CI104" t="str">
        <f>IF('6a. Expenditure'!C153="","",'6a. Expenditure'!C153)</f>
        <v/>
      </c>
      <c r="CJ104" t="str">
        <f>IF('6a. Expenditure'!D153="","",'6a. Expenditure'!D153)</f>
        <v/>
      </c>
      <c r="CK104" t="str">
        <f>IF('6a. Expenditure'!E153="","",'6a. Expenditure'!E153)</f>
        <v/>
      </c>
      <c r="CL104" t="str">
        <f>IF('6a. Expenditure'!F153="","",'6a. Expenditure'!F153)</f>
        <v/>
      </c>
      <c r="CM104" t="str">
        <f>IF('6a. Expenditure'!G153="","",'6a. Expenditure'!G153)</f>
        <v/>
      </c>
      <c r="CN104" t="str">
        <f>IF('6a. Expenditure'!H153="","",'6a. Expenditure'!H153)</f>
        <v/>
      </c>
      <c r="CO104" t="str">
        <f>IF('6a. Expenditure'!J153="","",'6a. Expenditure'!J153)</f>
        <v/>
      </c>
      <c r="CP104" t="str">
        <f>IF('6a. Expenditure'!K153="","",'6a. Expenditure'!K153)</f>
        <v/>
      </c>
      <c r="CQ104" t="str">
        <f>IF('6a. Expenditure'!L153="","",'6a. Expenditure'!L153)</f>
        <v/>
      </c>
      <c r="CR104" t="str">
        <f>IF('6a. Expenditure'!M153="","",'6a. Expenditure'!M153)</f>
        <v/>
      </c>
      <c r="CS104" t="str">
        <f>IF('6a. Expenditure'!N153="","",'6a. Expenditure'!N153)</f>
        <v/>
      </c>
      <c r="CT104" t="str">
        <f>IF('6a. Expenditure'!O153="","",'6a. Expenditure'!O153)</f>
        <v/>
      </c>
      <c r="CU104" t="str">
        <f>IF('6a. Expenditure'!P153="","",'6a. Expenditure'!P153)</f>
        <v/>
      </c>
      <c r="CV104" t="str">
        <f>IF('6a. Expenditure'!Q153="","",'6a. Expenditure'!Q153)</f>
        <v/>
      </c>
      <c r="CW104" t="str">
        <f>IF('6a. Expenditure'!S153="","",'6a. Expenditure'!S153)</f>
        <v/>
      </c>
      <c r="CX104" t="str">
        <f>IF('6a. Expenditure'!T153="","",'6a. Expenditure'!T153)</f>
        <v/>
      </c>
      <c r="CY104" t="str">
        <f>IF('6a. Expenditure'!U153="","",'6a. Expenditure'!U153)</f>
        <v/>
      </c>
    </row>
    <row r="105" spans="2:103" x14ac:dyDescent="0.25">
      <c r="B105" t="str">
        <f t="shared" si="2"/>
        <v>E08000022</v>
      </c>
      <c r="C105">
        <v>97</v>
      </c>
      <c r="D105" t="str">
        <f t="shared" si="3"/>
        <v>North Tyneside</v>
      </c>
      <c r="CH105" t="str">
        <f>IF('6a. Expenditure'!B154="","",'6a. Expenditure'!B154)</f>
        <v/>
      </c>
      <c r="CI105" t="str">
        <f>IF('6a. Expenditure'!C154="","",'6a. Expenditure'!C154)</f>
        <v/>
      </c>
      <c r="CJ105" t="str">
        <f>IF('6a. Expenditure'!D154="","",'6a. Expenditure'!D154)</f>
        <v/>
      </c>
      <c r="CK105" t="str">
        <f>IF('6a. Expenditure'!E154="","",'6a. Expenditure'!E154)</f>
        <v/>
      </c>
      <c r="CL105" t="str">
        <f>IF('6a. Expenditure'!F154="","",'6a. Expenditure'!F154)</f>
        <v/>
      </c>
      <c r="CM105" t="str">
        <f>IF('6a. Expenditure'!G154="","",'6a. Expenditure'!G154)</f>
        <v/>
      </c>
      <c r="CN105" t="str">
        <f>IF('6a. Expenditure'!H154="","",'6a. Expenditure'!H154)</f>
        <v/>
      </c>
      <c r="CO105" t="str">
        <f>IF('6a. Expenditure'!J154="","",'6a. Expenditure'!J154)</f>
        <v/>
      </c>
      <c r="CP105" t="str">
        <f>IF('6a. Expenditure'!K154="","",'6a. Expenditure'!K154)</f>
        <v/>
      </c>
      <c r="CQ105" t="str">
        <f>IF('6a. Expenditure'!L154="","",'6a. Expenditure'!L154)</f>
        <v/>
      </c>
      <c r="CR105" t="str">
        <f>IF('6a. Expenditure'!M154="","",'6a. Expenditure'!M154)</f>
        <v/>
      </c>
      <c r="CS105" t="str">
        <f>IF('6a. Expenditure'!N154="","",'6a. Expenditure'!N154)</f>
        <v/>
      </c>
      <c r="CT105" t="str">
        <f>IF('6a. Expenditure'!O154="","",'6a. Expenditure'!O154)</f>
        <v/>
      </c>
      <c r="CU105" t="str">
        <f>IF('6a. Expenditure'!P154="","",'6a. Expenditure'!P154)</f>
        <v/>
      </c>
      <c r="CV105" t="str">
        <f>IF('6a. Expenditure'!Q154="","",'6a. Expenditure'!Q154)</f>
        <v/>
      </c>
      <c r="CW105" t="str">
        <f>IF('6a. Expenditure'!S154="","",'6a. Expenditure'!S154)</f>
        <v/>
      </c>
      <c r="CX105" t="str">
        <f>IF('6a. Expenditure'!T154="","",'6a. Expenditure'!T154)</f>
        <v/>
      </c>
      <c r="CY105" t="str">
        <f>IF('6a. Expenditure'!U154="","",'6a. Expenditure'!U154)</f>
        <v/>
      </c>
    </row>
    <row r="106" spans="2:103" x14ac:dyDescent="0.25">
      <c r="B106" t="str">
        <f t="shared" si="2"/>
        <v>E08000022</v>
      </c>
      <c r="C106">
        <v>98</v>
      </c>
      <c r="D106" t="str">
        <f t="shared" si="3"/>
        <v>North Tyneside</v>
      </c>
      <c r="CH106" t="str">
        <f>IF('6a. Expenditure'!B155="","",'6a. Expenditure'!B155)</f>
        <v/>
      </c>
      <c r="CI106" t="str">
        <f>IF('6a. Expenditure'!C155="","",'6a. Expenditure'!C155)</f>
        <v/>
      </c>
      <c r="CJ106" t="str">
        <f>IF('6a. Expenditure'!D155="","",'6a. Expenditure'!D155)</f>
        <v/>
      </c>
      <c r="CK106" t="str">
        <f>IF('6a. Expenditure'!E155="","",'6a. Expenditure'!E155)</f>
        <v/>
      </c>
      <c r="CL106" t="str">
        <f>IF('6a. Expenditure'!F155="","",'6a. Expenditure'!F155)</f>
        <v/>
      </c>
      <c r="CM106" t="str">
        <f>IF('6a. Expenditure'!G155="","",'6a. Expenditure'!G155)</f>
        <v/>
      </c>
      <c r="CN106" t="str">
        <f>IF('6a. Expenditure'!H155="","",'6a. Expenditure'!H155)</f>
        <v/>
      </c>
      <c r="CO106" t="str">
        <f>IF('6a. Expenditure'!J155="","",'6a. Expenditure'!J155)</f>
        <v/>
      </c>
      <c r="CP106" t="str">
        <f>IF('6a. Expenditure'!K155="","",'6a. Expenditure'!K155)</f>
        <v/>
      </c>
      <c r="CQ106" t="str">
        <f>IF('6a. Expenditure'!L155="","",'6a. Expenditure'!L155)</f>
        <v/>
      </c>
      <c r="CR106" t="str">
        <f>IF('6a. Expenditure'!M155="","",'6a. Expenditure'!M155)</f>
        <v/>
      </c>
      <c r="CS106" t="str">
        <f>IF('6a. Expenditure'!N155="","",'6a. Expenditure'!N155)</f>
        <v/>
      </c>
      <c r="CT106" t="str">
        <f>IF('6a. Expenditure'!O155="","",'6a. Expenditure'!O155)</f>
        <v/>
      </c>
      <c r="CU106" t="str">
        <f>IF('6a. Expenditure'!P155="","",'6a. Expenditure'!P155)</f>
        <v/>
      </c>
      <c r="CV106" t="str">
        <f>IF('6a. Expenditure'!Q155="","",'6a. Expenditure'!Q155)</f>
        <v/>
      </c>
      <c r="CW106" t="str">
        <f>IF('6a. Expenditure'!S155="","",'6a. Expenditure'!S155)</f>
        <v/>
      </c>
      <c r="CX106" t="str">
        <f>IF('6a. Expenditure'!T155="","",'6a. Expenditure'!T155)</f>
        <v/>
      </c>
      <c r="CY106" t="str">
        <f>IF('6a. Expenditure'!U155="","",'6a. Expenditure'!U155)</f>
        <v/>
      </c>
    </row>
    <row r="107" spans="2:103" x14ac:dyDescent="0.25">
      <c r="B107" t="str">
        <f t="shared" si="2"/>
        <v>E08000022</v>
      </c>
      <c r="C107">
        <v>99</v>
      </c>
      <c r="D107" t="str">
        <f t="shared" si="3"/>
        <v>North Tyneside</v>
      </c>
      <c r="CH107" t="str">
        <f>IF('6a. Expenditure'!B156="","",'6a. Expenditure'!B156)</f>
        <v/>
      </c>
      <c r="CI107" t="str">
        <f>IF('6a. Expenditure'!C156="","",'6a. Expenditure'!C156)</f>
        <v/>
      </c>
      <c r="CJ107" t="str">
        <f>IF('6a. Expenditure'!D156="","",'6a. Expenditure'!D156)</f>
        <v/>
      </c>
      <c r="CK107" t="str">
        <f>IF('6a. Expenditure'!E156="","",'6a. Expenditure'!E156)</f>
        <v/>
      </c>
      <c r="CL107" t="str">
        <f>IF('6a. Expenditure'!F156="","",'6a. Expenditure'!F156)</f>
        <v/>
      </c>
      <c r="CM107" t="str">
        <f>IF('6a. Expenditure'!G156="","",'6a. Expenditure'!G156)</f>
        <v/>
      </c>
      <c r="CN107" t="str">
        <f>IF('6a. Expenditure'!H156="","",'6a. Expenditure'!H156)</f>
        <v/>
      </c>
      <c r="CO107" t="str">
        <f>IF('6a. Expenditure'!J156="","",'6a. Expenditure'!J156)</f>
        <v/>
      </c>
      <c r="CP107" t="str">
        <f>IF('6a. Expenditure'!K156="","",'6a. Expenditure'!K156)</f>
        <v/>
      </c>
      <c r="CQ107" t="str">
        <f>IF('6a. Expenditure'!L156="","",'6a. Expenditure'!L156)</f>
        <v/>
      </c>
      <c r="CR107" t="str">
        <f>IF('6a. Expenditure'!M156="","",'6a. Expenditure'!M156)</f>
        <v/>
      </c>
      <c r="CS107" t="str">
        <f>IF('6a. Expenditure'!N156="","",'6a. Expenditure'!N156)</f>
        <v/>
      </c>
      <c r="CT107" t="str">
        <f>IF('6a. Expenditure'!O156="","",'6a. Expenditure'!O156)</f>
        <v/>
      </c>
      <c r="CU107" t="str">
        <f>IF('6a. Expenditure'!P156="","",'6a. Expenditure'!P156)</f>
        <v/>
      </c>
      <c r="CV107" t="str">
        <f>IF('6a. Expenditure'!Q156="","",'6a. Expenditure'!Q156)</f>
        <v/>
      </c>
      <c r="CW107" t="str">
        <f>IF('6a. Expenditure'!S156="","",'6a. Expenditure'!S156)</f>
        <v/>
      </c>
      <c r="CX107" t="str">
        <f>IF('6a. Expenditure'!T156="","",'6a. Expenditure'!T156)</f>
        <v/>
      </c>
      <c r="CY107" t="str">
        <f>IF('6a. Expenditure'!U156="","",'6a. Expenditure'!U156)</f>
        <v/>
      </c>
    </row>
    <row r="108" spans="2:103" x14ac:dyDescent="0.25">
      <c r="B108" t="str">
        <f t="shared" si="2"/>
        <v>E08000022</v>
      </c>
      <c r="C108">
        <v>100</v>
      </c>
      <c r="D108" t="str">
        <f t="shared" si="3"/>
        <v>North Tyneside</v>
      </c>
      <c r="CH108" t="str">
        <f>IF('6a. Expenditure'!B157="","",'6a. Expenditure'!B157)</f>
        <v/>
      </c>
      <c r="CI108" t="str">
        <f>IF('6a. Expenditure'!C157="","",'6a. Expenditure'!C157)</f>
        <v/>
      </c>
      <c r="CJ108" t="str">
        <f>IF('6a. Expenditure'!D157="","",'6a. Expenditure'!D157)</f>
        <v/>
      </c>
      <c r="CK108" t="str">
        <f>IF('6a. Expenditure'!E157="","",'6a. Expenditure'!E157)</f>
        <v/>
      </c>
      <c r="CL108" t="str">
        <f>IF('6a. Expenditure'!F157="","",'6a. Expenditure'!F157)</f>
        <v/>
      </c>
      <c r="CM108" t="str">
        <f>IF('6a. Expenditure'!G157="","",'6a. Expenditure'!G157)</f>
        <v/>
      </c>
      <c r="CN108" t="str">
        <f>IF('6a. Expenditure'!H157="","",'6a. Expenditure'!H157)</f>
        <v/>
      </c>
      <c r="CO108" t="str">
        <f>IF('6a. Expenditure'!J157="","",'6a. Expenditure'!J157)</f>
        <v/>
      </c>
      <c r="CP108" t="str">
        <f>IF('6a. Expenditure'!K157="","",'6a. Expenditure'!K157)</f>
        <v/>
      </c>
      <c r="CQ108" t="str">
        <f>IF('6a. Expenditure'!L157="","",'6a. Expenditure'!L157)</f>
        <v/>
      </c>
      <c r="CR108" t="str">
        <f>IF('6a. Expenditure'!M157="","",'6a. Expenditure'!M157)</f>
        <v/>
      </c>
      <c r="CS108" t="str">
        <f>IF('6a. Expenditure'!N157="","",'6a. Expenditure'!N157)</f>
        <v/>
      </c>
      <c r="CT108" t="str">
        <f>IF('6a. Expenditure'!O157="","",'6a. Expenditure'!O157)</f>
        <v/>
      </c>
      <c r="CU108" t="str">
        <f>IF('6a. Expenditure'!P157="","",'6a. Expenditure'!P157)</f>
        <v/>
      </c>
      <c r="CV108" t="str">
        <f>IF('6a. Expenditure'!Q157="","",'6a. Expenditure'!Q157)</f>
        <v/>
      </c>
      <c r="CW108" t="str">
        <f>IF('6a. Expenditure'!S157="","",'6a. Expenditure'!S157)</f>
        <v/>
      </c>
      <c r="CX108" t="str">
        <f>IF('6a. Expenditure'!T157="","",'6a. Expenditure'!T157)</f>
        <v/>
      </c>
      <c r="CY108" t="str">
        <f>IF('6a. Expenditure'!U157="","",'6a. Expenditure'!U157)</f>
        <v/>
      </c>
    </row>
    <row r="109" spans="2:103" x14ac:dyDescent="0.25">
      <c r="B109" t="str">
        <f t="shared" si="2"/>
        <v>E08000022</v>
      </c>
      <c r="C109">
        <v>101</v>
      </c>
      <c r="D109" t="str">
        <f t="shared" si="3"/>
        <v>North Tyneside</v>
      </c>
      <c r="CH109" t="str">
        <f>IF('6a. Expenditure'!B158="","",'6a. Expenditure'!B158)</f>
        <v/>
      </c>
      <c r="CI109" t="str">
        <f>IF('6a. Expenditure'!C158="","",'6a. Expenditure'!C158)</f>
        <v/>
      </c>
      <c r="CJ109" t="str">
        <f>IF('6a. Expenditure'!D158="","",'6a. Expenditure'!D158)</f>
        <v/>
      </c>
      <c r="CK109" t="str">
        <f>IF('6a. Expenditure'!E158="","",'6a. Expenditure'!E158)</f>
        <v/>
      </c>
      <c r="CL109" t="str">
        <f>IF('6a. Expenditure'!F158="","",'6a. Expenditure'!F158)</f>
        <v/>
      </c>
      <c r="CM109" t="str">
        <f>IF('6a. Expenditure'!G158="","",'6a. Expenditure'!G158)</f>
        <v/>
      </c>
      <c r="CN109" t="str">
        <f>IF('6a. Expenditure'!H158="","",'6a. Expenditure'!H158)</f>
        <v/>
      </c>
      <c r="CO109" t="str">
        <f>IF('6a. Expenditure'!J158="","",'6a. Expenditure'!J158)</f>
        <v/>
      </c>
      <c r="CP109" t="str">
        <f>IF('6a. Expenditure'!K158="","",'6a. Expenditure'!K158)</f>
        <v/>
      </c>
      <c r="CQ109" t="str">
        <f>IF('6a. Expenditure'!L158="","",'6a. Expenditure'!L158)</f>
        <v/>
      </c>
      <c r="CR109" t="str">
        <f>IF('6a. Expenditure'!M158="","",'6a. Expenditure'!M158)</f>
        <v/>
      </c>
      <c r="CS109" t="str">
        <f>IF('6a. Expenditure'!N158="","",'6a. Expenditure'!N158)</f>
        <v/>
      </c>
      <c r="CT109" t="str">
        <f>IF('6a. Expenditure'!O158="","",'6a. Expenditure'!O158)</f>
        <v/>
      </c>
      <c r="CU109" t="str">
        <f>IF('6a. Expenditure'!P158="","",'6a. Expenditure'!P158)</f>
        <v/>
      </c>
      <c r="CV109" t="str">
        <f>IF('6a. Expenditure'!Q158="","",'6a. Expenditure'!Q158)</f>
        <v/>
      </c>
      <c r="CW109" t="str">
        <f>IF('6a. Expenditure'!S158="","",'6a. Expenditure'!S158)</f>
        <v/>
      </c>
      <c r="CX109" t="str">
        <f>IF('6a. Expenditure'!T158="","",'6a. Expenditure'!T158)</f>
        <v/>
      </c>
      <c r="CY109" t="str">
        <f>IF('6a. Expenditure'!U158="","",'6a. Expenditure'!U158)</f>
        <v/>
      </c>
    </row>
    <row r="110" spans="2:103" x14ac:dyDescent="0.25">
      <c r="B110" t="str">
        <f t="shared" si="2"/>
        <v>E08000022</v>
      </c>
      <c r="C110">
        <v>102</v>
      </c>
      <c r="D110" t="str">
        <f t="shared" si="3"/>
        <v>North Tyneside</v>
      </c>
      <c r="CH110" t="str">
        <f>IF('6a. Expenditure'!B159="","",'6a. Expenditure'!B159)</f>
        <v/>
      </c>
      <c r="CI110" t="str">
        <f>IF('6a. Expenditure'!C159="","",'6a. Expenditure'!C159)</f>
        <v/>
      </c>
      <c r="CJ110" t="str">
        <f>IF('6a. Expenditure'!D159="","",'6a. Expenditure'!D159)</f>
        <v/>
      </c>
      <c r="CK110" t="str">
        <f>IF('6a. Expenditure'!E159="","",'6a. Expenditure'!E159)</f>
        <v/>
      </c>
      <c r="CL110" t="str">
        <f>IF('6a. Expenditure'!F159="","",'6a. Expenditure'!F159)</f>
        <v/>
      </c>
      <c r="CM110" t="str">
        <f>IF('6a. Expenditure'!G159="","",'6a. Expenditure'!G159)</f>
        <v/>
      </c>
      <c r="CN110" t="str">
        <f>IF('6a. Expenditure'!H159="","",'6a. Expenditure'!H159)</f>
        <v/>
      </c>
      <c r="CO110" t="str">
        <f>IF('6a. Expenditure'!J159="","",'6a. Expenditure'!J159)</f>
        <v/>
      </c>
      <c r="CP110" t="str">
        <f>IF('6a. Expenditure'!K159="","",'6a. Expenditure'!K159)</f>
        <v/>
      </c>
      <c r="CQ110" t="str">
        <f>IF('6a. Expenditure'!L159="","",'6a. Expenditure'!L159)</f>
        <v/>
      </c>
      <c r="CR110" t="str">
        <f>IF('6a. Expenditure'!M159="","",'6a. Expenditure'!M159)</f>
        <v/>
      </c>
      <c r="CS110" t="str">
        <f>IF('6a. Expenditure'!N159="","",'6a. Expenditure'!N159)</f>
        <v/>
      </c>
      <c r="CT110" t="str">
        <f>IF('6a. Expenditure'!O159="","",'6a. Expenditure'!O159)</f>
        <v/>
      </c>
      <c r="CU110" t="str">
        <f>IF('6a. Expenditure'!P159="","",'6a. Expenditure'!P159)</f>
        <v/>
      </c>
      <c r="CV110" t="str">
        <f>IF('6a. Expenditure'!Q159="","",'6a. Expenditure'!Q159)</f>
        <v/>
      </c>
      <c r="CW110" t="str">
        <f>IF('6a. Expenditure'!S159="","",'6a. Expenditure'!S159)</f>
        <v/>
      </c>
      <c r="CX110" t="str">
        <f>IF('6a. Expenditure'!T159="","",'6a. Expenditure'!T159)</f>
        <v/>
      </c>
      <c r="CY110" t="str">
        <f>IF('6a. Expenditure'!U159="","",'6a. Expenditure'!U159)</f>
        <v/>
      </c>
    </row>
    <row r="111" spans="2:103" x14ac:dyDescent="0.25">
      <c r="B111" t="str">
        <f t="shared" si="2"/>
        <v>E08000022</v>
      </c>
      <c r="C111">
        <v>103</v>
      </c>
      <c r="D111" t="str">
        <f t="shared" si="3"/>
        <v>North Tyneside</v>
      </c>
      <c r="CH111" t="str">
        <f>IF('6a. Expenditure'!B160="","",'6a. Expenditure'!B160)</f>
        <v/>
      </c>
      <c r="CI111" t="str">
        <f>IF('6a. Expenditure'!C160="","",'6a. Expenditure'!C160)</f>
        <v/>
      </c>
      <c r="CJ111" t="str">
        <f>IF('6a. Expenditure'!D160="","",'6a. Expenditure'!D160)</f>
        <v/>
      </c>
      <c r="CK111" t="str">
        <f>IF('6a. Expenditure'!E160="","",'6a. Expenditure'!E160)</f>
        <v/>
      </c>
      <c r="CL111" t="str">
        <f>IF('6a. Expenditure'!F160="","",'6a. Expenditure'!F160)</f>
        <v/>
      </c>
      <c r="CM111" t="str">
        <f>IF('6a. Expenditure'!G160="","",'6a. Expenditure'!G160)</f>
        <v/>
      </c>
      <c r="CN111" t="str">
        <f>IF('6a. Expenditure'!H160="","",'6a. Expenditure'!H160)</f>
        <v/>
      </c>
      <c r="CO111" t="str">
        <f>IF('6a. Expenditure'!J160="","",'6a. Expenditure'!J160)</f>
        <v/>
      </c>
      <c r="CP111" t="str">
        <f>IF('6a. Expenditure'!K160="","",'6a. Expenditure'!K160)</f>
        <v/>
      </c>
      <c r="CQ111" t="str">
        <f>IF('6a. Expenditure'!L160="","",'6a. Expenditure'!L160)</f>
        <v/>
      </c>
      <c r="CR111" t="str">
        <f>IF('6a. Expenditure'!M160="","",'6a. Expenditure'!M160)</f>
        <v/>
      </c>
      <c r="CS111" t="str">
        <f>IF('6a. Expenditure'!N160="","",'6a. Expenditure'!N160)</f>
        <v/>
      </c>
      <c r="CT111" t="str">
        <f>IF('6a. Expenditure'!O160="","",'6a. Expenditure'!O160)</f>
        <v/>
      </c>
      <c r="CU111" t="str">
        <f>IF('6a. Expenditure'!P160="","",'6a. Expenditure'!P160)</f>
        <v/>
      </c>
      <c r="CV111" t="str">
        <f>IF('6a. Expenditure'!Q160="","",'6a. Expenditure'!Q160)</f>
        <v/>
      </c>
      <c r="CW111" t="str">
        <f>IF('6a. Expenditure'!S160="","",'6a. Expenditure'!S160)</f>
        <v/>
      </c>
      <c r="CX111" t="str">
        <f>IF('6a. Expenditure'!T160="","",'6a. Expenditure'!T160)</f>
        <v/>
      </c>
      <c r="CY111" t="str">
        <f>IF('6a. Expenditure'!U160="","",'6a. Expenditure'!U160)</f>
        <v/>
      </c>
    </row>
    <row r="112" spans="2:103" x14ac:dyDescent="0.25">
      <c r="B112" t="str">
        <f t="shared" si="2"/>
        <v>E08000022</v>
      </c>
      <c r="C112">
        <v>104</v>
      </c>
      <c r="D112" t="str">
        <f t="shared" si="3"/>
        <v>North Tyneside</v>
      </c>
      <c r="CH112" t="str">
        <f>IF('6a. Expenditure'!B161="","",'6a. Expenditure'!B161)</f>
        <v/>
      </c>
      <c r="CI112" t="str">
        <f>IF('6a. Expenditure'!C161="","",'6a. Expenditure'!C161)</f>
        <v/>
      </c>
      <c r="CJ112" t="str">
        <f>IF('6a. Expenditure'!D161="","",'6a. Expenditure'!D161)</f>
        <v/>
      </c>
      <c r="CK112" t="str">
        <f>IF('6a. Expenditure'!E161="","",'6a. Expenditure'!E161)</f>
        <v/>
      </c>
      <c r="CL112" t="str">
        <f>IF('6a. Expenditure'!F161="","",'6a. Expenditure'!F161)</f>
        <v/>
      </c>
      <c r="CM112" t="str">
        <f>IF('6a. Expenditure'!G161="","",'6a. Expenditure'!G161)</f>
        <v/>
      </c>
      <c r="CN112" t="str">
        <f>IF('6a. Expenditure'!H161="","",'6a. Expenditure'!H161)</f>
        <v/>
      </c>
      <c r="CO112" t="str">
        <f>IF('6a. Expenditure'!J161="","",'6a. Expenditure'!J161)</f>
        <v/>
      </c>
      <c r="CP112" t="str">
        <f>IF('6a. Expenditure'!K161="","",'6a. Expenditure'!K161)</f>
        <v/>
      </c>
      <c r="CQ112" t="str">
        <f>IF('6a. Expenditure'!L161="","",'6a. Expenditure'!L161)</f>
        <v/>
      </c>
      <c r="CR112" t="str">
        <f>IF('6a. Expenditure'!M161="","",'6a. Expenditure'!M161)</f>
        <v/>
      </c>
      <c r="CS112" t="str">
        <f>IF('6a. Expenditure'!N161="","",'6a. Expenditure'!N161)</f>
        <v/>
      </c>
      <c r="CT112" t="str">
        <f>IF('6a. Expenditure'!O161="","",'6a. Expenditure'!O161)</f>
        <v/>
      </c>
      <c r="CU112" t="str">
        <f>IF('6a. Expenditure'!P161="","",'6a. Expenditure'!P161)</f>
        <v/>
      </c>
      <c r="CV112" t="str">
        <f>IF('6a. Expenditure'!Q161="","",'6a. Expenditure'!Q161)</f>
        <v/>
      </c>
      <c r="CW112" t="str">
        <f>IF('6a. Expenditure'!S161="","",'6a. Expenditure'!S161)</f>
        <v/>
      </c>
      <c r="CX112" t="str">
        <f>IF('6a. Expenditure'!T161="","",'6a. Expenditure'!T161)</f>
        <v/>
      </c>
      <c r="CY112" t="str">
        <f>IF('6a. Expenditure'!U161="","",'6a. Expenditure'!U161)</f>
        <v/>
      </c>
    </row>
    <row r="113" spans="2:103" x14ac:dyDescent="0.25">
      <c r="B113" t="str">
        <f t="shared" si="2"/>
        <v>E08000022</v>
      </c>
      <c r="C113">
        <v>105</v>
      </c>
      <c r="D113" t="str">
        <f t="shared" si="3"/>
        <v>North Tyneside</v>
      </c>
      <c r="CH113" t="str">
        <f>IF('6a. Expenditure'!B162="","",'6a. Expenditure'!B162)</f>
        <v/>
      </c>
      <c r="CI113" t="str">
        <f>IF('6a. Expenditure'!C162="","",'6a. Expenditure'!C162)</f>
        <v/>
      </c>
      <c r="CJ113" t="str">
        <f>IF('6a. Expenditure'!D162="","",'6a. Expenditure'!D162)</f>
        <v/>
      </c>
      <c r="CK113" t="str">
        <f>IF('6a. Expenditure'!E162="","",'6a. Expenditure'!E162)</f>
        <v/>
      </c>
      <c r="CL113" t="str">
        <f>IF('6a. Expenditure'!F162="","",'6a. Expenditure'!F162)</f>
        <v/>
      </c>
      <c r="CM113" t="str">
        <f>IF('6a. Expenditure'!G162="","",'6a. Expenditure'!G162)</f>
        <v/>
      </c>
      <c r="CN113" t="str">
        <f>IF('6a. Expenditure'!H162="","",'6a. Expenditure'!H162)</f>
        <v/>
      </c>
      <c r="CO113" t="str">
        <f>IF('6a. Expenditure'!J162="","",'6a. Expenditure'!J162)</f>
        <v/>
      </c>
      <c r="CP113" t="str">
        <f>IF('6a. Expenditure'!K162="","",'6a. Expenditure'!K162)</f>
        <v/>
      </c>
      <c r="CQ113" t="str">
        <f>IF('6a. Expenditure'!L162="","",'6a. Expenditure'!L162)</f>
        <v/>
      </c>
      <c r="CR113" t="str">
        <f>IF('6a. Expenditure'!M162="","",'6a. Expenditure'!M162)</f>
        <v/>
      </c>
      <c r="CS113" t="str">
        <f>IF('6a. Expenditure'!N162="","",'6a. Expenditure'!N162)</f>
        <v/>
      </c>
      <c r="CT113" t="str">
        <f>IF('6a. Expenditure'!O162="","",'6a. Expenditure'!O162)</f>
        <v/>
      </c>
      <c r="CU113" t="str">
        <f>IF('6a. Expenditure'!P162="","",'6a. Expenditure'!P162)</f>
        <v/>
      </c>
      <c r="CV113" t="str">
        <f>IF('6a. Expenditure'!Q162="","",'6a. Expenditure'!Q162)</f>
        <v/>
      </c>
      <c r="CW113" t="str">
        <f>IF('6a. Expenditure'!S162="","",'6a. Expenditure'!S162)</f>
        <v/>
      </c>
      <c r="CX113" t="str">
        <f>IF('6a. Expenditure'!T162="","",'6a. Expenditure'!T162)</f>
        <v/>
      </c>
      <c r="CY113" t="str">
        <f>IF('6a. Expenditure'!U162="","",'6a. Expenditure'!U162)</f>
        <v/>
      </c>
    </row>
    <row r="114" spans="2:103" x14ac:dyDescent="0.25">
      <c r="B114" t="str">
        <f t="shared" si="2"/>
        <v>E08000022</v>
      </c>
      <c r="C114">
        <v>106</v>
      </c>
      <c r="D114" t="str">
        <f t="shared" si="3"/>
        <v>North Tyneside</v>
      </c>
      <c r="CH114" t="str">
        <f>IF('6a. Expenditure'!B163="","",'6a. Expenditure'!B163)</f>
        <v/>
      </c>
      <c r="CI114" t="str">
        <f>IF('6a. Expenditure'!C163="","",'6a. Expenditure'!C163)</f>
        <v/>
      </c>
      <c r="CJ114" t="str">
        <f>IF('6a. Expenditure'!D163="","",'6a. Expenditure'!D163)</f>
        <v/>
      </c>
      <c r="CK114" t="str">
        <f>IF('6a. Expenditure'!E163="","",'6a. Expenditure'!E163)</f>
        <v/>
      </c>
      <c r="CL114" t="str">
        <f>IF('6a. Expenditure'!F163="","",'6a. Expenditure'!F163)</f>
        <v/>
      </c>
      <c r="CM114" t="str">
        <f>IF('6a. Expenditure'!G163="","",'6a. Expenditure'!G163)</f>
        <v/>
      </c>
      <c r="CN114" t="str">
        <f>IF('6a. Expenditure'!H163="","",'6a. Expenditure'!H163)</f>
        <v/>
      </c>
      <c r="CO114" t="str">
        <f>IF('6a. Expenditure'!J163="","",'6a. Expenditure'!J163)</f>
        <v/>
      </c>
      <c r="CP114" t="str">
        <f>IF('6a. Expenditure'!K163="","",'6a. Expenditure'!K163)</f>
        <v/>
      </c>
      <c r="CQ114" t="str">
        <f>IF('6a. Expenditure'!L163="","",'6a. Expenditure'!L163)</f>
        <v/>
      </c>
      <c r="CR114" t="str">
        <f>IF('6a. Expenditure'!M163="","",'6a. Expenditure'!M163)</f>
        <v/>
      </c>
      <c r="CS114" t="str">
        <f>IF('6a. Expenditure'!N163="","",'6a. Expenditure'!N163)</f>
        <v/>
      </c>
      <c r="CT114" t="str">
        <f>IF('6a. Expenditure'!O163="","",'6a. Expenditure'!O163)</f>
        <v/>
      </c>
      <c r="CU114" t="str">
        <f>IF('6a. Expenditure'!P163="","",'6a. Expenditure'!P163)</f>
        <v/>
      </c>
      <c r="CV114" t="str">
        <f>IF('6a. Expenditure'!Q163="","",'6a. Expenditure'!Q163)</f>
        <v/>
      </c>
      <c r="CW114" t="str">
        <f>IF('6a. Expenditure'!S163="","",'6a. Expenditure'!S163)</f>
        <v/>
      </c>
      <c r="CX114" t="str">
        <f>IF('6a. Expenditure'!T163="","",'6a. Expenditure'!T163)</f>
        <v/>
      </c>
      <c r="CY114" t="str">
        <f>IF('6a. Expenditure'!U163="","",'6a. Expenditure'!U163)</f>
        <v/>
      </c>
    </row>
    <row r="115" spans="2:103" x14ac:dyDescent="0.25">
      <c r="B115" t="str">
        <f t="shared" si="2"/>
        <v>E08000022</v>
      </c>
      <c r="C115">
        <v>107</v>
      </c>
      <c r="D115" t="str">
        <f t="shared" si="3"/>
        <v>North Tyneside</v>
      </c>
      <c r="CH115" t="str">
        <f>IF('6a. Expenditure'!B164="","",'6a. Expenditure'!B164)</f>
        <v/>
      </c>
      <c r="CI115" t="str">
        <f>IF('6a. Expenditure'!C164="","",'6a. Expenditure'!C164)</f>
        <v/>
      </c>
      <c r="CJ115" t="str">
        <f>IF('6a. Expenditure'!D164="","",'6a. Expenditure'!D164)</f>
        <v/>
      </c>
      <c r="CK115" t="str">
        <f>IF('6a. Expenditure'!E164="","",'6a. Expenditure'!E164)</f>
        <v/>
      </c>
      <c r="CL115" t="str">
        <f>IF('6a. Expenditure'!F164="","",'6a. Expenditure'!F164)</f>
        <v/>
      </c>
      <c r="CM115" t="str">
        <f>IF('6a. Expenditure'!G164="","",'6a. Expenditure'!G164)</f>
        <v/>
      </c>
      <c r="CN115" t="str">
        <f>IF('6a. Expenditure'!H164="","",'6a. Expenditure'!H164)</f>
        <v/>
      </c>
      <c r="CO115" t="str">
        <f>IF('6a. Expenditure'!J164="","",'6a. Expenditure'!J164)</f>
        <v/>
      </c>
      <c r="CP115" t="str">
        <f>IF('6a. Expenditure'!K164="","",'6a. Expenditure'!K164)</f>
        <v/>
      </c>
      <c r="CQ115" t="str">
        <f>IF('6a. Expenditure'!L164="","",'6a. Expenditure'!L164)</f>
        <v/>
      </c>
      <c r="CR115" t="str">
        <f>IF('6a. Expenditure'!M164="","",'6a. Expenditure'!M164)</f>
        <v/>
      </c>
      <c r="CS115" t="str">
        <f>IF('6a. Expenditure'!N164="","",'6a. Expenditure'!N164)</f>
        <v/>
      </c>
      <c r="CT115" t="str">
        <f>IF('6a. Expenditure'!O164="","",'6a. Expenditure'!O164)</f>
        <v/>
      </c>
      <c r="CU115" t="str">
        <f>IF('6a. Expenditure'!P164="","",'6a. Expenditure'!P164)</f>
        <v/>
      </c>
      <c r="CV115" t="str">
        <f>IF('6a. Expenditure'!Q164="","",'6a. Expenditure'!Q164)</f>
        <v/>
      </c>
      <c r="CW115" t="str">
        <f>IF('6a. Expenditure'!S164="","",'6a. Expenditure'!S164)</f>
        <v/>
      </c>
      <c r="CX115" t="str">
        <f>IF('6a. Expenditure'!T164="","",'6a. Expenditure'!T164)</f>
        <v/>
      </c>
      <c r="CY115" t="str">
        <f>IF('6a. Expenditure'!U164="","",'6a. Expenditure'!U164)</f>
        <v/>
      </c>
    </row>
    <row r="116" spans="2:103" x14ac:dyDescent="0.25">
      <c r="B116" t="str">
        <f t="shared" si="2"/>
        <v>E08000022</v>
      </c>
      <c r="C116">
        <v>108</v>
      </c>
      <c r="D116" t="str">
        <f t="shared" si="3"/>
        <v>North Tyneside</v>
      </c>
      <c r="CH116" t="str">
        <f>IF('6a. Expenditure'!B165="","",'6a. Expenditure'!B165)</f>
        <v/>
      </c>
      <c r="CI116" t="str">
        <f>IF('6a. Expenditure'!C165="","",'6a. Expenditure'!C165)</f>
        <v/>
      </c>
      <c r="CJ116" t="str">
        <f>IF('6a. Expenditure'!D165="","",'6a. Expenditure'!D165)</f>
        <v/>
      </c>
      <c r="CK116" t="str">
        <f>IF('6a. Expenditure'!E165="","",'6a. Expenditure'!E165)</f>
        <v/>
      </c>
      <c r="CL116" t="str">
        <f>IF('6a. Expenditure'!F165="","",'6a. Expenditure'!F165)</f>
        <v/>
      </c>
      <c r="CM116" t="str">
        <f>IF('6a. Expenditure'!G165="","",'6a. Expenditure'!G165)</f>
        <v/>
      </c>
      <c r="CN116" t="str">
        <f>IF('6a. Expenditure'!H165="","",'6a. Expenditure'!H165)</f>
        <v/>
      </c>
      <c r="CO116" t="str">
        <f>IF('6a. Expenditure'!J165="","",'6a. Expenditure'!J165)</f>
        <v/>
      </c>
      <c r="CP116" t="str">
        <f>IF('6a. Expenditure'!K165="","",'6a. Expenditure'!K165)</f>
        <v/>
      </c>
      <c r="CQ116" t="str">
        <f>IF('6a. Expenditure'!L165="","",'6a. Expenditure'!L165)</f>
        <v/>
      </c>
      <c r="CR116" t="str">
        <f>IF('6a. Expenditure'!M165="","",'6a. Expenditure'!M165)</f>
        <v/>
      </c>
      <c r="CS116" t="str">
        <f>IF('6a. Expenditure'!N165="","",'6a. Expenditure'!N165)</f>
        <v/>
      </c>
      <c r="CT116" t="str">
        <f>IF('6a. Expenditure'!O165="","",'6a. Expenditure'!O165)</f>
        <v/>
      </c>
      <c r="CU116" t="str">
        <f>IF('6a. Expenditure'!P165="","",'6a. Expenditure'!P165)</f>
        <v/>
      </c>
      <c r="CV116" t="str">
        <f>IF('6a. Expenditure'!Q165="","",'6a. Expenditure'!Q165)</f>
        <v/>
      </c>
      <c r="CW116" t="str">
        <f>IF('6a. Expenditure'!S165="","",'6a. Expenditure'!S165)</f>
        <v/>
      </c>
      <c r="CX116" t="str">
        <f>IF('6a. Expenditure'!T165="","",'6a. Expenditure'!T165)</f>
        <v/>
      </c>
      <c r="CY116" t="str">
        <f>IF('6a. Expenditure'!U165="","",'6a. Expenditure'!U165)</f>
        <v/>
      </c>
    </row>
    <row r="117" spans="2:103" x14ac:dyDescent="0.25">
      <c r="B117" t="str">
        <f t="shared" si="2"/>
        <v>E08000022</v>
      </c>
      <c r="C117">
        <v>109</v>
      </c>
      <c r="D117" t="str">
        <f t="shared" si="3"/>
        <v>North Tyneside</v>
      </c>
      <c r="CH117" t="str">
        <f>IF('6a. Expenditure'!B166="","",'6a. Expenditure'!B166)</f>
        <v/>
      </c>
      <c r="CI117" t="str">
        <f>IF('6a. Expenditure'!C166="","",'6a. Expenditure'!C166)</f>
        <v/>
      </c>
      <c r="CJ117" t="str">
        <f>IF('6a. Expenditure'!D166="","",'6a. Expenditure'!D166)</f>
        <v/>
      </c>
      <c r="CK117" t="str">
        <f>IF('6a. Expenditure'!E166="","",'6a. Expenditure'!E166)</f>
        <v/>
      </c>
      <c r="CL117" t="str">
        <f>IF('6a. Expenditure'!F166="","",'6a. Expenditure'!F166)</f>
        <v/>
      </c>
      <c r="CM117" t="str">
        <f>IF('6a. Expenditure'!G166="","",'6a. Expenditure'!G166)</f>
        <v/>
      </c>
      <c r="CN117" t="str">
        <f>IF('6a. Expenditure'!H166="","",'6a. Expenditure'!H166)</f>
        <v/>
      </c>
      <c r="CO117" t="str">
        <f>IF('6a. Expenditure'!J166="","",'6a. Expenditure'!J166)</f>
        <v/>
      </c>
      <c r="CP117" t="str">
        <f>IF('6a. Expenditure'!K166="","",'6a. Expenditure'!K166)</f>
        <v/>
      </c>
      <c r="CQ117" t="str">
        <f>IF('6a. Expenditure'!L166="","",'6a. Expenditure'!L166)</f>
        <v/>
      </c>
      <c r="CR117" t="str">
        <f>IF('6a. Expenditure'!M166="","",'6a. Expenditure'!M166)</f>
        <v/>
      </c>
      <c r="CS117" t="str">
        <f>IF('6a. Expenditure'!N166="","",'6a. Expenditure'!N166)</f>
        <v/>
      </c>
      <c r="CT117" t="str">
        <f>IF('6a. Expenditure'!O166="","",'6a. Expenditure'!O166)</f>
        <v/>
      </c>
      <c r="CU117" t="str">
        <f>IF('6a. Expenditure'!P166="","",'6a. Expenditure'!P166)</f>
        <v/>
      </c>
      <c r="CV117" t="str">
        <f>IF('6a. Expenditure'!Q166="","",'6a. Expenditure'!Q166)</f>
        <v/>
      </c>
      <c r="CW117" t="str">
        <f>IF('6a. Expenditure'!S166="","",'6a. Expenditure'!S166)</f>
        <v/>
      </c>
      <c r="CX117" t="str">
        <f>IF('6a. Expenditure'!T166="","",'6a. Expenditure'!T166)</f>
        <v/>
      </c>
      <c r="CY117" t="str">
        <f>IF('6a. Expenditure'!U166="","",'6a. Expenditure'!U166)</f>
        <v/>
      </c>
    </row>
    <row r="118" spans="2:103" x14ac:dyDescent="0.25">
      <c r="B118" t="str">
        <f t="shared" si="2"/>
        <v>E08000022</v>
      </c>
      <c r="C118">
        <v>110</v>
      </c>
      <c r="D118" t="str">
        <f t="shared" si="3"/>
        <v>North Tyneside</v>
      </c>
      <c r="CH118" t="str">
        <f>IF('6a. Expenditure'!B167="","",'6a. Expenditure'!B167)</f>
        <v/>
      </c>
      <c r="CI118" t="str">
        <f>IF('6a. Expenditure'!C167="","",'6a. Expenditure'!C167)</f>
        <v/>
      </c>
      <c r="CJ118" t="str">
        <f>IF('6a. Expenditure'!D167="","",'6a. Expenditure'!D167)</f>
        <v/>
      </c>
      <c r="CK118" t="str">
        <f>IF('6a. Expenditure'!E167="","",'6a. Expenditure'!E167)</f>
        <v/>
      </c>
      <c r="CL118" t="str">
        <f>IF('6a. Expenditure'!F167="","",'6a. Expenditure'!F167)</f>
        <v/>
      </c>
      <c r="CM118" t="str">
        <f>IF('6a. Expenditure'!G167="","",'6a. Expenditure'!G167)</f>
        <v/>
      </c>
      <c r="CN118" t="str">
        <f>IF('6a. Expenditure'!H167="","",'6a. Expenditure'!H167)</f>
        <v/>
      </c>
      <c r="CO118" t="str">
        <f>IF('6a. Expenditure'!J167="","",'6a. Expenditure'!J167)</f>
        <v/>
      </c>
      <c r="CP118" t="str">
        <f>IF('6a. Expenditure'!K167="","",'6a. Expenditure'!K167)</f>
        <v/>
      </c>
      <c r="CQ118" t="str">
        <f>IF('6a. Expenditure'!L167="","",'6a. Expenditure'!L167)</f>
        <v/>
      </c>
      <c r="CR118" t="str">
        <f>IF('6a. Expenditure'!M167="","",'6a. Expenditure'!M167)</f>
        <v/>
      </c>
      <c r="CS118" t="str">
        <f>IF('6a. Expenditure'!N167="","",'6a. Expenditure'!N167)</f>
        <v/>
      </c>
      <c r="CT118" t="str">
        <f>IF('6a. Expenditure'!O167="","",'6a. Expenditure'!O167)</f>
        <v/>
      </c>
      <c r="CU118" t="str">
        <f>IF('6a. Expenditure'!P167="","",'6a. Expenditure'!P167)</f>
        <v/>
      </c>
      <c r="CV118" t="str">
        <f>IF('6a. Expenditure'!Q167="","",'6a. Expenditure'!Q167)</f>
        <v/>
      </c>
      <c r="CW118" t="str">
        <f>IF('6a. Expenditure'!S167="","",'6a. Expenditure'!S167)</f>
        <v/>
      </c>
      <c r="CX118" t="str">
        <f>IF('6a. Expenditure'!T167="","",'6a. Expenditure'!T167)</f>
        <v/>
      </c>
      <c r="CY118" t="str">
        <f>IF('6a. Expenditure'!U167="","",'6a. Expenditure'!U167)</f>
        <v/>
      </c>
    </row>
    <row r="119" spans="2:103" x14ac:dyDescent="0.25">
      <c r="B119" t="str">
        <f t="shared" si="2"/>
        <v>E08000022</v>
      </c>
      <c r="C119">
        <v>111</v>
      </c>
      <c r="D119" t="str">
        <f t="shared" si="3"/>
        <v>North Tyneside</v>
      </c>
      <c r="CH119" t="str">
        <f>IF('6a. Expenditure'!B168="","",'6a. Expenditure'!B168)</f>
        <v/>
      </c>
      <c r="CI119" t="str">
        <f>IF('6a. Expenditure'!C168="","",'6a. Expenditure'!C168)</f>
        <v/>
      </c>
      <c r="CJ119" t="str">
        <f>IF('6a. Expenditure'!D168="","",'6a. Expenditure'!D168)</f>
        <v/>
      </c>
      <c r="CK119" t="str">
        <f>IF('6a. Expenditure'!E168="","",'6a. Expenditure'!E168)</f>
        <v/>
      </c>
      <c r="CL119" t="str">
        <f>IF('6a. Expenditure'!F168="","",'6a. Expenditure'!F168)</f>
        <v/>
      </c>
      <c r="CM119" t="str">
        <f>IF('6a. Expenditure'!G168="","",'6a. Expenditure'!G168)</f>
        <v/>
      </c>
      <c r="CN119" t="str">
        <f>IF('6a. Expenditure'!H168="","",'6a. Expenditure'!H168)</f>
        <v/>
      </c>
      <c r="CO119" t="str">
        <f>IF('6a. Expenditure'!J168="","",'6a. Expenditure'!J168)</f>
        <v/>
      </c>
      <c r="CP119" t="str">
        <f>IF('6a. Expenditure'!K168="","",'6a. Expenditure'!K168)</f>
        <v/>
      </c>
      <c r="CQ119" t="str">
        <f>IF('6a. Expenditure'!L168="","",'6a. Expenditure'!L168)</f>
        <v/>
      </c>
      <c r="CR119" t="str">
        <f>IF('6a. Expenditure'!M168="","",'6a. Expenditure'!M168)</f>
        <v/>
      </c>
      <c r="CS119" t="str">
        <f>IF('6a. Expenditure'!N168="","",'6a. Expenditure'!N168)</f>
        <v/>
      </c>
      <c r="CT119" t="str">
        <f>IF('6a. Expenditure'!O168="","",'6a. Expenditure'!O168)</f>
        <v/>
      </c>
      <c r="CU119" t="str">
        <f>IF('6a. Expenditure'!P168="","",'6a. Expenditure'!P168)</f>
        <v/>
      </c>
      <c r="CV119" t="str">
        <f>IF('6a. Expenditure'!Q168="","",'6a. Expenditure'!Q168)</f>
        <v/>
      </c>
      <c r="CW119" t="str">
        <f>IF('6a. Expenditure'!S168="","",'6a. Expenditure'!S168)</f>
        <v/>
      </c>
      <c r="CX119" t="str">
        <f>IF('6a. Expenditure'!T168="","",'6a. Expenditure'!T168)</f>
        <v/>
      </c>
      <c r="CY119" t="str">
        <f>IF('6a. Expenditure'!U168="","",'6a. Expenditure'!U168)</f>
        <v/>
      </c>
    </row>
    <row r="120" spans="2:103" x14ac:dyDescent="0.25">
      <c r="B120" t="str">
        <f t="shared" si="2"/>
        <v>E08000022</v>
      </c>
      <c r="C120">
        <v>112</v>
      </c>
      <c r="D120" t="str">
        <f t="shared" si="3"/>
        <v>North Tyneside</v>
      </c>
      <c r="CH120" t="str">
        <f>IF('6a. Expenditure'!B169="","",'6a. Expenditure'!B169)</f>
        <v/>
      </c>
      <c r="CI120" t="str">
        <f>IF('6a. Expenditure'!C169="","",'6a. Expenditure'!C169)</f>
        <v/>
      </c>
      <c r="CJ120" t="str">
        <f>IF('6a. Expenditure'!D169="","",'6a. Expenditure'!D169)</f>
        <v/>
      </c>
      <c r="CK120" t="str">
        <f>IF('6a. Expenditure'!E169="","",'6a. Expenditure'!E169)</f>
        <v/>
      </c>
      <c r="CL120" t="str">
        <f>IF('6a. Expenditure'!F169="","",'6a. Expenditure'!F169)</f>
        <v/>
      </c>
      <c r="CM120" t="str">
        <f>IF('6a. Expenditure'!G169="","",'6a. Expenditure'!G169)</f>
        <v/>
      </c>
      <c r="CN120" t="str">
        <f>IF('6a. Expenditure'!H169="","",'6a. Expenditure'!H169)</f>
        <v/>
      </c>
      <c r="CO120" t="str">
        <f>IF('6a. Expenditure'!J169="","",'6a. Expenditure'!J169)</f>
        <v/>
      </c>
      <c r="CP120" t="str">
        <f>IF('6a. Expenditure'!K169="","",'6a. Expenditure'!K169)</f>
        <v/>
      </c>
      <c r="CQ120" t="str">
        <f>IF('6a. Expenditure'!L169="","",'6a. Expenditure'!L169)</f>
        <v/>
      </c>
      <c r="CR120" t="str">
        <f>IF('6a. Expenditure'!M169="","",'6a. Expenditure'!M169)</f>
        <v/>
      </c>
      <c r="CS120" t="str">
        <f>IF('6a. Expenditure'!N169="","",'6a. Expenditure'!N169)</f>
        <v/>
      </c>
      <c r="CT120" t="str">
        <f>IF('6a. Expenditure'!O169="","",'6a. Expenditure'!O169)</f>
        <v/>
      </c>
      <c r="CU120" t="str">
        <f>IF('6a. Expenditure'!P169="","",'6a. Expenditure'!P169)</f>
        <v/>
      </c>
      <c r="CV120" t="str">
        <f>IF('6a. Expenditure'!Q169="","",'6a. Expenditure'!Q169)</f>
        <v/>
      </c>
      <c r="CW120" t="str">
        <f>IF('6a. Expenditure'!S169="","",'6a. Expenditure'!S169)</f>
        <v/>
      </c>
      <c r="CX120" t="str">
        <f>IF('6a. Expenditure'!T169="","",'6a. Expenditure'!T169)</f>
        <v/>
      </c>
      <c r="CY120" t="str">
        <f>IF('6a. Expenditure'!U169="","",'6a. Expenditure'!U169)</f>
        <v/>
      </c>
    </row>
    <row r="121" spans="2:103" x14ac:dyDescent="0.25">
      <c r="B121" t="str">
        <f t="shared" si="2"/>
        <v>E08000022</v>
      </c>
      <c r="C121">
        <v>113</v>
      </c>
      <c r="D121" t="str">
        <f t="shared" si="3"/>
        <v>North Tyneside</v>
      </c>
      <c r="CH121" t="str">
        <f>IF('6a. Expenditure'!B170="","",'6a. Expenditure'!B170)</f>
        <v/>
      </c>
      <c r="CI121" t="str">
        <f>IF('6a. Expenditure'!C170="","",'6a. Expenditure'!C170)</f>
        <v/>
      </c>
      <c r="CJ121" t="str">
        <f>IF('6a. Expenditure'!D170="","",'6a. Expenditure'!D170)</f>
        <v/>
      </c>
      <c r="CK121" t="str">
        <f>IF('6a. Expenditure'!E170="","",'6a. Expenditure'!E170)</f>
        <v/>
      </c>
      <c r="CL121" t="str">
        <f>IF('6a. Expenditure'!F170="","",'6a. Expenditure'!F170)</f>
        <v/>
      </c>
      <c r="CM121" t="str">
        <f>IF('6a. Expenditure'!G170="","",'6a. Expenditure'!G170)</f>
        <v/>
      </c>
      <c r="CN121" t="str">
        <f>IF('6a. Expenditure'!H170="","",'6a. Expenditure'!H170)</f>
        <v/>
      </c>
      <c r="CO121" t="str">
        <f>IF('6a. Expenditure'!J170="","",'6a. Expenditure'!J170)</f>
        <v/>
      </c>
      <c r="CP121" t="str">
        <f>IF('6a. Expenditure'!K170="","",'6a. Expenditure'!K170)</f>
        <v/>
      </c>
      <c r="CQ121" t="str">
        <f>IF('6a. Expenditure'!L170="","",'6a. Expenditure'!L170)</f>
        <v/>
      </c>
      <c r="CR121" t="str">
        <f>IF('6a. Expenditure'!M170="","",'6a. Expenditure'!M170)</f>
        <v/>
      </c>
      <c r="CS121" t="str">
        <f>IF('6a. Expenditure'!N170="","",'6a. Expenditure'!N170)</f>
        <v/>
      </c>
      <c r="CT121" t="str">
        <f>IF('6a. Expenditure'!O170="","",'6a. Expenditure'!O170)</f>
        <v/>
      </c>
      <c r="CU121" t="str">
        <f>IF('6a. Expenditure'!P170="","",'6a. Expenditure'!P170)</f>
        <v/>
      </c>
      <c r="CV121" t="str">
        <f>IF('6a. Expenditure'!Q170="","",'6a. Expenditure'!Q170)</f>
        <v/>
      </c>
      <c r="CW121" t="str">
        <f>IF('6a. Expenditure'!S170="","",'6a. Expenditure'!S170)</f>
        <v/>
      </c>
      <c r="CX121" t="str">
        <f>IF('6a. Expenditure'!T170="","",'6a. Expenditure'!T170)</f>
        <v/>
      </c>
      <c r="CY121" t="str">
        <f>IF('6a. Expenditure'!U170="","",'6a. Expenditure'!U170)</f>
        <v/>
      </c>
    </row>
    <row r="122" spans="2:103" x14ac:dyDescent="0.25">
      <c r="B122" t="str">
        <f t="shared" si="2"/>
        <v>E08000022</v>
      </c>
      <c r="C122">
        <v>114</v>
      </c>
      <c r="D122" t="str">
        <f t="shared" si="3"/>
        <v>North Tyneside</v>
      </c>
      <c r="CH122" t="str">
        <f>IF('6a. Expenditure'!B171="","",'6a. Expenditure'!B171)</f>
        <v/>
      </c>
      <c r="CI122" t="str">
        <f>IF('6a. Expenditure'!C171="","",'6a. Expenditure'!C171)</f>
        <v/>
      </c>
      <c r="CJ122" t="str">
        <f>IF('6a. Expenditure'!D171="","",'6a. Expenditure'!D171)</f>
        <v/>
      </c>
      <c r="CK122" t="str">
        <f>IF('6a. Expenditure'!E171="","",'6a. Expenditure'!E171)</f>
        <v/>
      </c>
      <c r="CL122" t="str">
        <f>IF('6a. Expenditure'!F171="","",'6a. Expenditure'!F171)</f>
        <v/>
      </c>
      <c r="CM122" t="str">
        <f>IF('6a. Expenditure'!G171="","",'6a. Expenditure'!G171)</f>
        <v/>
      </c>
      <c r="CN122" t="str">
        <f>IF('6a. Expenditure'!H171="","",'6a. Expenditure'!H171)</f>
        <v/>
      </c>
      <c r="CO122" t="str">
        <f>IF('6a. Expenditure'!J171="","",'6a. Expenditure'!J171)</f>
        <v/>
      </c>
      <c r="CP122" t="str">
        <f>IF('6a. Expenditure'!K171="","",'6a. Expenditure'!K171)</f>
        <v/>
      </c>
      <c r="CQ122" t="str">
        <f>IF('6a. Expenditure'!L171="","",'6a. Expenditure'!L171)</f>
        <v/>
      </c>
      <c r="CR122" t="str">
        <f>IF('6a. Expenditure'!M171="","",'6a. Expenditure'!M171)</f>
        <v/>
      </c>
      <c r="CS122" t="str">
        <f>IF('6a. Expenditure'!N171="","",'6a. Expenditure'!N171)</f>
        <v/>
      </c>
      <c r="CT122" t="str">
        <f>IF('6a. Expenditure'!O171="","",'6a. Expenditure'!O171)</f>
        <v/>
      </c>
      <c r="CU122" t="str">
        <f>IF('6a. Expenditure'!P171="","",'6a. Expenditure'!P171)</f>
        <v/>
      </c>
      <c r="CV122" t="str">
        <f>IF('6a. Expenditure'!Q171="","",'6a. Expenditure'!Q171)</f>
        <v/>
      </c>
      <c r="CW122" t="str">
        <f>IF('6a. Expenditure'!S171="","",'6a. Expenditure'!S171)</f>
        <v/>
      </c>
      <c r="CX122" t="str">
        <f>IF('6a. Expenditure'!T171="","",'6a. Expenditure'!T171)</f>
        <v/>
      </c>
      <c r="CY122" t="str">
        <f>IF('6a. Expenditure'!U171="","",'6a. Expenditure'!U171)</f>
        <v/>
      </c>
    </row>
    <row r="123" spans="2:103" x14ac:dyDescent="0.25">
      <c r="B123" t="str">
        <f t="shared" si="2"/>
        <v>E08000022</v>
      </c>
      <c r="C123">
        <v>115</v>
      </c>
      <c r="D123" t="str">
        <f t="shared" si="3"/>
        <v>North Tyneside</v>
      </c>
      <c r="CH123" t="str">
        <f>IF('6a. Expenditure'!B172="","",'6a. Expenditure'!B172)</f>
        <v/>
      </c>
      <c r="CI123" t="str">
        <f>IF('6a. Expenditure'!C172="","",'6a. Expenditure'!C172)</f>
        <v/>
      </c>
      <c r="CJ123" t="str">
        <f>IF('6a. Expenditure'!D172="","",'6a. Expenditure'!D172)</f>
        <v/>
      </c>
      <c r="CK123" t="str">
        <f>IF('6a. Expenditure'!E172="","",'6a. Expenditure'!E172)</f>
        <v/>
      </c>
      <c r="CL123" t="str">
        <f>IF('6a. Expenditure'!F172="","",'6a. Expenditure'!F172)</f>
        <v/>
      </c>
      <c r="CM123" t="str">
        <f>IF('6a. Expenditure'!G172="","",'6a. Expenditure'!G172)</f>
        <v/>
      </c>
      <c r="CN123" t="str">
        <f>IF('6a. Expenditure'!H172="","",'6a. Expenditure'!H172)</f>
        <v/>
      </c>
      <c r="CO123" t="str">
        <f>IF('6a. Expenditure'!J172="","",'6a. Expenditure'!J172)</f>
        <v/>
      </c>
      <c r="CP123" t="str">
        <f>IF('6a. Expenditure'!K172="","",'6a. Expenditure'!K172)</f>
        <v/>
      </c>
      <c r="CQ123" t="str">
        <f>IF('6a. Expenditure'!L172="","",'6a. Expenditure'!L172)</f>
        <v/>
      </c>
      <c r="CR123" t="str">
        <f>IF('6a. Expenditure'!M172="","",'6a. Expenditure'!M172)</f>
        <v/>
      </c>
      <c r="CS123" t="str">
        <f>IF('6a. Expenditure'!N172="","",'6a. Expenditure'!N172)</f>
        <v/>
      </c>
      <c r="CT123" t="str">
        <f>IF('6a. Expenditure'!O172="","",'6a. Expenditure'!O172)</f>
        <v/>
      </c>
      <c r="CU123" t="str">
        <f>IF('6a. Expenditure'!P172="","",'6a. Expenditure'!P172)</f>
        <v/>
      </c>
      <c r="CV123" t="str">
        <f>IF('6a. Expenditure'!Q172="","",'6a. Expenditure'!Q172)</f>
        <v/>
      </c>
      <c r="CW123" t="str">
        <f>IF('6a. Expenditure'!S172="","",'6a. Expenditure'!S172)</f>
        <v/>
      </c>
      <c r="CX123" t="str">
        <f>IF('6a. Expenditure'!T172="","",'6a. Expenditure'!T172)</f>
        <v/>
      </c>
      <c r="CY123" t="str">
        <f>IF('6a. Expenditure'!U172="","",'6a. Expenditure'!U172)</f>
        <v/>
      </c>
    </row>
    <row r="124" spans="2:103" x14ac:dyDescent="0.25">
      <c r="B124" t="str">
        <f t="shared" si="2"/>
        <v>E08000022</v>
      </c>
      <c r="C124">
        <v>116</v>
      </c>
      <c r="D124" t="str">
        <f t="shared" si="3"/>
        <v>North Tyneside</v>
      </c>
      <c r="CH124" t="str">
        <f>IF('6a. Expenditure'!B173="","",'6a. Expenditure'!B173)</f>
        <v/>
      </c>
      <c r="CI124" t="str">
        <f>IF('6a. Expenditure'!C173="","",'6a. Expenditure'!C173)</f>
        <v/>
      </c>
      <c r="CJ124" t="str">
        <f>IF('6a. Expenditure'!D173="","",'6a. Expenditure'!D173)</f>
        <v/>
      </c>
      <c r="CK124" t="str">
        <f>IF('6a. Expenditure'!E173="","",'6a. Expenditure'!E173)</f>
        <v/>
      </c>
      <c r="CL124" t="str">
        <f>IF('6a. Expenditure'!F173="","",'6a. Expenditure'!F173)</f>
        <v/>
      </c>
      <c r="CM124" t="str">
        <f>IF('6a. Expenditure'!G173="","",'6a. Expenditure'!G173)</f>
        <v/>
      </c>
      <c r="CN124" t="str">
        <f>IF('6a. Expenditure'!H173="","",'6a. Expenditure'!H173)</f>
        <v/>
      </c>
      <c r="CO124" t="str">
        <f>IF('6a. Expenditure'!J173="","",'6a. Expenditure'!J173)</f>
        <v/>
      </c>
      <c r="CP124" t="str">
        <f>IF('6a. Expenditure'!K173="","",'6a. Expenditure'!K173)</f>
        <v/>
      </c>
      <c r="CQ124" t="str">
        <f>IF('6a. Expenditure'!L173="","",'6a. Expenditure'!L173)</f>
        <v/>
      </c>
      <c r="CR124" t="str">
        <f>IF('6a. Expenditure'!M173="","",'6a. Expenditure'!M173)</f>
        <v/>
      </c>
      <c r="CS124" t="str">
        <f>IF('6a. Expenditure'!N173="","",'6a. Expenditure'!N173)</f>
        <v/>
      </c>
      <c r="CT124" t="str">
        <f>IF('6a. Expenditure'!O173="","",'6a. Expenditure'!O173)</f>
        <v/>
      </c>
      <c r="CU124" t="str">
        <f>IF('6a. Expenditure'!P173="","",'6a. Expenditure'!P173)</f>
        <v/>
      </c>
      <c r="CV124" t="str">
        <f>IF('6a. Expenditure'!Q173="","",'6a. Expenditure'!Q173)</f>
        <v/>
      </c>
      <c r="CW124" t="str">
        <f>IF('6a. Expenditure'!S173="","",'6a. Expenditure'!S173)</f>
        <v/>
      </c>
      <c r="CX124" t="str">
        <f>IF('6a. Expenditure'!T173="","",'6a. Expenditure'!T173)</f>
        <v/>
      </c>
      <c r="CY124" t="str">
        <f>IF('6a. Expenditure'!U173="","",'6a. Expenditure'!U173)</f>
        <v/>
      </c>
    </row>
    <row r="125" spans="2:103" x14ac:dyDescent="0.25">
      <c r="B125" t="str">
        <f t="shared" si="2"/>
        <v>E08000022</v>
      </c>
      <c r="C125">
        <v>117</v>
      </c>
      <c r="D125" t="str">
        <f t="shared" si="3"/>
        <v>North Tyneside</v>
      </c>
      <c r="CH125" t="str">
        <f>IF('6a. Expenditure'!B174="","",'6a. Expenditure'!B174)</f>
        <v/>
      </c>
      <c r="CI125" t="str">
        <f>IF('6a. Expenditure'!C174="","",'6a. Expenditure'!C174)</f>
        <v/>
      </c>
      <c r="CJ125" t="str">
        <f>IF('6a. Expenditure'!D174="","",'6a. Expenditure'!D174)</f>
        <v/>
      </c>
      <c r="CK125" t="str">
        <f>IF('6a. Expenditure'!E174="","",'6a. Expenditure'!E174)</f>
        <v/>
      </c>
      <c r="CL125" t="str">
        <f>IF('6a. Expenditure'!F174="","",'6a. Expenditure'!F174)</f>
        <v/>
      </c>
      <c r="CM125" t="str">
        <f>IF('6a. Expenditure'!G174="","",'6a. Expenditure'!G174)</f>
        <v/>
      </c>
      <c r="CN125" t="str">
        <f>IF('6a. Expenditure'!H174="","",'6a. Expenditure'!H174)</f>
        <v/>
      </c>
      <c r="CO125" t="str">
        <f>IF('6a. Expenditure'!J174="","",'6a. Expenditure'!J174)</f>
        <v/>
      </c>
      <c r="CP125" t="str">
        <f>IF('6a. Expenditure'!K174="","",'6a. Expenditure'!K174)</f>
        <v/>
      </c>
      <c r="CQ125" t="str">
        <f>IF('6a. Expenditure'!L174="","",'6a. Expenditure'!L174)</f>
        <v/>
      </c>
      <c r="CR125" t="str">
        <f>IF('6a. Expenditure'!M174="","",'6a. Expenditure'!M174)</f>
        <v/>
      </c>
      <c r="CS125" t="str">
        <f>IF('6a. Expenditure'!N174="","",'6a. Expenditure'!N174)</f>
        <v/>
      </c>
      <c r="CT125" t="str">
        <f>IF('6a. Expenditure'!O174="","",'6a. Expenditure'!O174)</f>
        <v/>
      </c>
      <c r="CU125" t="str">
        <f>IF('6a. Expenditure'!P174="","",'6a. Expenditure'!P174)</f>
        <v/>
      </c>
      <c r="CV125" t="str">
        <f>IF('6a. Expenditure'!Q174="","",'6a. Expenditure'!Q174)</f>
        <v/>
      </c>
      <c r="CW125" t="str">
        <f>IF('6a. Expenditure'!S174="","",'6a. Expenditure'!S174)</f>
        <v/>
      </c>
      <c r="CX125" t="str">
        <f>IF('6a. Expenditure'!T174="","",'6a. Expenditure'!T174)</f>
        <v/>
      </c>
      <c r="CY125" t="str">
        <f>IF('6a. Expenditure'!U174="","",'6a. Expenditure'!U174)</f>
        <v/>
      </c>
    </row>
    <row r="126" spans="2:103" x14ac:dyDescent="0.25">
      <c r="B126" t="str">
        <f t="shared" si="2"/>
        <v>E08000022</v>
      </c>
      <c r="C126">
        <v>118</v>
      </c>
      <c r="D126" t="str">
        <f t="shared" si="3"/>
        <v>North Tyneside</v>
      </c>
      <c r="CH126" t="str">
        <f>IF('6a. Expenditure'!B175="","",'6a. Expenditure'!B175)</f>
        <v/>
      </c>
      <c r="CI126" t="str">
        <f>IF('6a. Expenditure'!C175="","",'6a. Expenditure'!C175)</f>
        <v/>
      </c>
      <c r="CJ126" t="str">
        <f>IF('6a. Expenditure'!D175="","",'6a. Expenditure'!D175)</f>
        <v/>
      </c>
      <c r="CK126" t="str">
        <f>IF('6a. Expenditure'!E175="","",'6a. Expenditure'!E175)</f>
        <v/>
      </c>
      <c r="CL126" t="str">
        <f>IF('6a. Expenditure'!F175="","",'6a. Expenditure'!F175)</f>
        <v/>
      </c>
      <c r="CM126" t="str">
        <f>IF('6a. Expenditure'!G175="","",'6a. Expenditure'!G175)</f>
        <v/>
      </c>
      <c r="CN126" t="str">
        <f>IF('6a. Expenditure'!H175="","",'6a. Expenditure'!H175)</f>
        <v/>
      </c>
      <c r="CO126" t="str">
        <f>IF('6a. Expenditure'!J175="","",'6a. Expenditure'!J175)</f>
        <v/>
      </c>
      <c r="CP126" t="str">
        <f>IF('6a. Expenditure'!K175="","",'6a. Expenditure'!K175)</f>
        <v/>
      </c>
      <c r="CQ126" t="str">
        <f>IF('6a. Expenditure'!L175="","",'6a. Expenditure'!L175)</f>
        <v/>
      </c>
      <c r="CR126" t="str">
        <f>IF('6a. Expenditure'!M175="","",'6a. Expenditure'!M175)</f>
        <v/>
      </c>
      <c r="CS126" t="str">
        <f>IF('6a. Expenditure'!N175="","",'6a. Expenditure'!N175)</f>
        <v/>
      </c>
      <c r="CT126" t="str">
        <f>IF('6a. Expenditure'!O175="","",'6a. Expenditure'!O175)</f>
        <v/>
      </c>
      <c r="CU126" t="str">
        <f>IF('6a. Expenditure'!P175="","",'6a. Expenditure'!P175)</f>
        <v/>
      </c>
      <c r="CV126" t="str">
        <f>IF('6a. Expenditure'!Q175="","",'6a. Expenditure'!Q175)</f>
        <v/>
      </c>
      <c r="CW126" t="str">
        <f>IF('6a. Expenditure'!S175="","",'6a. Expenditure'!S175)</f>
        <v/>
      </c>
      <c r="CX126" t="str">
        <f>IF('6a. Expenditure'!T175="","",'6a. Expenditure'!T175)</f>
        <v/>
      </c>
      <c r="CY126" t="str">
        <f>IF('6a. Expenditure'!U175="","",'6a. Expenditure'!U175)</f>
        <v/>
      </c>
    </row>
    <row r="127" spans="2:103" x14ac:dyDescent="0.25">
      <c r="B127" t="str">
        <f t="shared" si="2"/>
        <v>E08000022</v>
      </c>
      <c r="C127">
        <v>119</v>
      </c>
      <c r="D127" t="str">
        <f t="shared" si="3"/>
        <v>North Tyneside</v>
      </c>
      <c r="CH127" t="str">
        <f>IF('6a. Expenditure'!B176="","",'6a. Expenditure'!B176)</f>
        <v/>
      </c>
      <c r="CI127" t="str">
        <f>IF('6a. Expenditure'!C176="","",'6a. Expenditure'!C176)</f>
        <v/>
      </c>
      <c r="CJ127" t="str">
        <f>IF('6a. Expenditure'!D176="","",'6a. Expenditure'!D176)</f>
        <v/>
      </c>
      <c r="CK127" t="str">
        <f>IF('6a. Expenditure'!E176="","",'6a. Expenditure'!E176)</f>
        <v/>
      </c>
      <c r="CL127" t="str">
        <f>IF('6a. Expenditure'!F176="","",'6a. Expenditure'!F176)</f>
        <v/>
      </c>
      <c r="CM127" t="str">
        <f>IF('6a. Expenditure'!G176="","",'6a. Expenditure'!G176)</f>
        <v/>
      </c>
      <c r="CN127" t="str">
        <f>IF('6a. Expenditure'!H176="","",'6a. Expenditure'!H176)</f>
        <v/>
      </c>
      <c r="CO127" t="str">
        <f>IF('6a. Expenditure'!J176="","",'6a. Expenditure'!J176)</f>
        <v/>
      </c>
      <c r="CP127" t="str">
        <f>IF('6a. Expenditure'!K176="","",'6a. Expenditure'!K176)</f>
        <v/>
      </c>
      <c r="CQ127" t="str">
        <f>IF('6a. Expenditure'!L176="","",'6a. Expenditure'!L176)</f>
        <v/>
      </c>
      <c r="CR127" t="str">
        <f>IF('6a. Expenditure'!M176="","",'6a. Expenditure'!M176)</f>
        <v/>
      </c>
      <c r="CS127" t="str">
        <f>IF('6a. Expenditure'!N176="","",'6a. Expenditure'!N176)</f>
        <v/>
      </c>
      <c r="CT127" t="str">
        <f>IF('6a. Expenditure'!O176="","",'6a. Expenditure'!O176)</f>
        <v/>
      </c>
      <c r="CU127" t="str">
        <f>IF('6a. Expenditure'!P176="","",'6a. Expenditure'!P176)</f>
        <v/>
      </c>
      <c r="CV127" t="str">
        <f>IF('6a. Expenditure'!Q176="","",'6a. Expenditure'!Q176)</f>
        <v/>
      </c>
      <c r="CW127" t="str">
        <f>IF('6a. Expenditure'!S176="","",'6a. Expenditure'!S176)</f>
        <v/>
      </c>
      <c r="CX127" t="str">
        <f>IF('6a. Expenditure'!T176="","",'6a. Expenditure'!T176)</f>
        <v/>
      </c>
      <c r="CY127" t="str">
        <f>IF('6a. Expenditure'!U176="","",'6a. Expenditure'!U176)</f>
        <v/>
      </c>
    </row>
    <row r="128" spans="2:103" x14ac:dyDescent="0.25">
      <c r="B128" t="str">
        <f t="shared" si="2"/>
        <v>E08000022</v>
      </c>
      <c r="C128">
        <v>120</v>
      </c>
      <c r="D128" t="str">
        <f t="shared" si="3"/>
        <v>North Tyneside</v>
      </c>
      <c r="CH128" t="str">
        <f>IF('6a. Expenditure'!B177="","",'6a. Expenditure'!B177)</f>
        <v/>
      </c>
      <c r="CI128" t="str">
        <f>IF('6a. Expenditure'!C177="","",'6a. Expenditure'!C177)</f>
        <v/>
      </c>
      <c r="CJ128" t="str">
        <f>IF('6a. Expenditure'!D177="","",'6a. Expenditure'!D177)</f>
        <v/>
      </c>
      <c r="CK128" t="str">
        <f>IF('6a. Expenditure'!E177="","",'6a. Expenditure'!E177)</f>
        <v/>
      </c>
      <c r="CL128" t="str">
        <f>IF('6a. Expenditure'!F177="","",'6a. Expenditure'!F177)</f>
        <v/>
      </c>
      <c r="CM128" t="str">
        <f>IF('6a. Expenditure'!G177="","",'6a. Expenditure'!G177)</f>
        <v/>
      </c>
      <c r="CN128" t="str">
        <f>IF('6a. Expenditure'!H177="","",'6a. Expenditure'!H177)</f>
        <v/>
      </c>
      <c r="CO128" t="str">
        <f>IF('6a. Expenditure'!J177="","",'6a. Expenditure'!J177)</f>
        <v/>
      </c>
      <c r="CP128" t="str">
        <f>IF('6a. Expenditure'!K177="","",'6a. Expenditure'!K177)</f>
        <v/>
      </c>
      <c r="CQ128" t="str">
        <f>IF('6a. Expenditure'!L177="","",'6a. Expenditure'!L177)</f>
        <v/>
      </c>
      <c r="CR128" t="str">
        <f>IF('6a. Expenditure'!M177="","",'6a. Expenditure'!M177)</f>
        <v/>
      </c>
      <c r="CS128" t="str">
        <f>IF('6a. Expenditure'!N177="","",'6a. Expenditure'!N177)</f>
        <v/>
      </c>
      <c r="CT128" t="str">
        <f>IF('6a. Expenditure'!O177="","",'6a. Expenditure'!O177)</f>
        <v/>
      </c>
      <c r="CU128" t="str">
        <f>IF('6a. Expenditure'!P177="","",'6a. Expenditure'!P177)</f>
        <v/>
      </c>
      <c r="CV128" t="str">
        <f>IF('6a. Expenditure'!Q177="","",'6a. Expenditure'!Q177)</f>
        <v/>
      </c>
      <c r="CW128" t="str">
        <f>IF('6a. Expenditure'!S177="","",'6a. Expenditure'!S177)</f>
        <v/>
      </c>
      <c r="CX128" t="str">
        <f>IF('6a. Expenditure'!T177="","",'6a. Expenditure'!T177)</f>
        <v/>
      </c>
      <c r="CY128" t="str">
        <f>IF('6a. Expenditure'!U177="","",'6a. Expenditure'!U177)</f>
        <v/>
      </c>
    </row>
    <row r="129" spans="2:103" x14ac:dyDescent="0.25">
      <c r="B129" t="str">
        <f t="shared" si="2"/>
        <v>E08000022</v>
      </c>
      <c r="C129">
        <v>121</v>
      </c>
      <c r="D129" t="str">
        <f t="shared" si="3"/>
        <v>North Tyneside</v>
      </c>
      <c r="CH129" t="str">
        <f>IF('6a. Expenditure'!B178="","",'6a. Expenditure'!B178)</f>
        <v/>
      </c>
      <c r="CI129" t="str">
        <f>IF('6a. Expenditure'!C178="","",'6a. Expenditure'!C178)</f>
        <v/>
      </c>
      <c r="CJ129" t="str">
        <f>IF('6a. Expenditure'!D178="","",'6a. Expenditure'!D178)</f>
        <v/>
      </c>
      <c r="CK129" t="str">
        <f>IF('6a. Expenditure'!E178="","",'6a. Expenditure'!E178)</f>
        <v/>
      </c>
      <c r="CL129" t="str">
        <f>IF('6a. Expenditure'!F178="","",'6a. Expenditure'!F178)</f>
        <v/>
      </c>
      <c r="CM129" t="str">
        <f>IF('6a. Expenditure'!G178="","",'6a. Expenditure'!G178)</f>
        <v/>
      </c>
      <c r="CN129" t="str">
        <f>IF('6a. Expenditure'!H178="","",'6a. Expenditure'!H178)</f>
        <v/>
      </c>
      <c r="CO129" t="str">
        <f>IF('6a. Expenditure'!J178="","",'6a. Expenditure'!J178)</f>
        <v/>
      </c>
      <c r="CP129" t="str">
        <f>IF('6a. Expenditure'!K178="","",'6a. Expenditure'!K178)</f>
        <v/>
      </c>
      <c r="CQ129" t="str">
        <f>IF('6a. Expenditure'!L178="","",'6a. Expenditure'!L178)</f>
        <v/>
      </c>
      <c r="CR129" t="str">
        <f>IF('6a. Expenditure'!M178="","",'6a. Expenditure'!M178)</f>
        <v/>
      </c>
      <c r="CS129" t="str">
        <f>IF('6a. Expenditure'!N178="","",'6a. Expenditure'!N178)</f>
        <v/>
      </c>
      <c r="CT129" t="str">
        <f>IF('6a. Expenditure'!O178="","",'6a. Expenditure'!O178)</f>
        <v/>
      </c>
      <c r="CU129" t="str">
        <f>IF('6a. Expenditure'!P178="","",'6a. Expenditure'!P178)</f>
        <v/>
      </c>
      <c r="CV129" t="str">
        <f>IF('6a. Expenditure'!Q178="","",'6a. Expenditure'!Q178)</f>
        <v/>
      </c>
      <c r="CW129" t="str">
        <f>IF('6a. Expenditure'!S178="","",'6a. Expenditure'!S178)</f>
        <v/>
      </c>
      <c r="CX129" t="str">
        <f>IF('6a. Expenditure'!T178="","",'6a. Expenditure'!T178)</f>
        <v/>
      </c>
      <c r="CY129" t="str">
        <f>IF('6a. Expenditure'!U178="","",'6a. Expenditure'!U178)</f>
        <v/>
      </c>
    </row>
    <row r="130" spans="2:103" x14ac:dyDescent="0.25">
      <c r="B130" t="str">
        <f t="shared" si="2"/>
        <v>E08000022</v>
      </c>
      <c r="C130">
        <v>122</v>
      </c>
      <c r="D130" t="str">
        <f t="shared" si="3"/>
        <v>North Tyneside</v>
      </c>
      <c r="CH130" t="str">
        <f>IF('6a. Expenditure'!B179="","",'6a. Expenditure'!B179)</f>
        <v/>
      </c>
      <c r="CI130" t="str">
        <f>IF('6a. Expenditure'!C179="","",'6a. Expenditure'!C179)</f>
        <v/>
      </c>
      <c r="CJ130" t="str">
        <f>IF('6a. Expenditure'!D179="","",'6a. Expenditure'!D179)</f>
        <v/>
      </c>
      <c r="CK130" t="str">
        <f>IF('6a. Expenditure'!E179="","",'6a. Expenditure'!E179)</f>
        <v/>
      </c>
      <c r="CL130" t="str">
        <f>IF('6a. Expenditure'!F179="","",'6a. Expenditure'!F179)</f>
        <v/>
      </c>
      <c r="CM130" t="str">
        <f>IF('6a. Expenditure'!G179="","",'6a. Expenditure'!G179)</f>
        <v/>
      </c>
      <c r="CN130" t="str">
        <f>IF('6a. Expenditure'!H179="","",'6a. Expenditure'!H179)</f>
        <v/>
      </c>
      <c r="CO130" t="str">
        <f>IF('6a. Expenditure'!J179="","",'6a. Expenditure'!J179)</f>
        <v/>
      </c>
      <c r="CP130" t="str">
        <f>IF('6a. Expenditure'!K179="","",'6a. Expenditure'!K179)</f>
        <v/>
      </c>
      <c r="CQ130" t="str">
        <f>IF('6a. Expenditure'!L179="","",'6a. Expenditure'!L179)</f>
        <v/>
      </c>
      <c r="CR130" t="str">
        <f>IF('6a. Expenditure'!M179="","",'6a. Expenditure'!M179)</f>
        <v/>
      </c>
      <c r="CS130" t="str">
        <f>IF('6a. Expenditure'!N179="","",'6a. Expenditure'!N179)</f>
        <v/>
      </c>
      <c r="CT130" t="str">
        <f>IF('6a. Expenditure'!O179="","",'6a. Expenditure'!O179)</f>
        <v/>
      </c>
      <c r="CU130" t="str">
        <f>IF('6a. Expenditure'!P179="","",'6a. Expenditure'!P179)</f>
        <v/>
      </c>
      <c r="CV130" t="str">
        <f>IF('6a. Expenditure'!Q179="","",'6a. Expenditure'!Q179)</f>
        <v/>
      </c>
      <c r="CW130" t="str">
        <f>IF('6a. Expenditure'!S179="","",'6a. Expenditure'!S179)</f>
        <v/>
      </c>
      <c r="CX130" t="str">
        <f>IF('6a. Expenditure'!T179="","",'6a. Expenditure'!T179)</f>
        <v/>
      </c>
      <c r="CY130" t="str">
        <f>IF('6a. Expenditure'!U179="","",'6a. Expenditure'!U179)</f>
        <v/>
      </c>
    </row>
    <row r="131" spans="2:103" x14ac:dyDescent="0.25">
      <c r="B131" t="str">
        <f t="shared" si="2"/>
        <v>E08000022</v>
      </c>
      <c r="C131">
        <v>123</v>
      </c>
      <c r="D131" t="str">
        <f t="shared" si="3"/>
        <v>North Tyneside</v>
      </c>
      <c r="CH131" t="str">
        <f>IF('6a. Expenditure'!B180="","",'6a. Expenditure'!B180)</f>
        <v/>
      </c>
      <c r="CI131" t="str">
        <f>IF('6a. Expenditure'!C180="","",'6a. Expenditure'!C180)</f>
        <v/>
      </c>
      <c r="CJ131" t="str">
        <f>IF('6a. Expenditure'!D180="","",'6a. Expenditure'!D180)</f>
        <v/>
      </c>
      <c r="CK131" t="str">
        <f>IF('6a. Expenditure'!E180="","",'6a. Expenditure'!E180)</f>
        <v/>
      </c>
      <c r="CL131" t="str">
        <f>IF('6a. Expenditure'!F180="","",'6a. Expenditure'!F180)</f>
        <v/>
      </c>
      <c r="CM131" t="str">
        <f>IF('6a. Expenditure'!G180="","",'6a. Expenditure'!G180)</f>
        <v/>
      </c>
      <c r="CN131" t="str">
        <f>IF('6a. Expenditure'!H180="","",'6a. Expenditure'!H180)</f>
        <v/>
      </c>
      <c r="CO131" t="str">
        <f>IF('6a. Expenditure'!J180="","",'6a. Expenditure'!J180)</f>
        <v/>
      </c>
      <c r="CP131" t="str">
        <f>IF('6a. Expenditure'!K180="","",'6a. Expenditure'!K180)</f>
        <v/>
      </c>
      <c r="CQ131" t="str">
        <f>IF('6a. Expenditure'!L180="","",'6a. Expenditure'!L180)</f>
        <v/>
      </c>
      <c r="CR131" t="str">
        <f>IF('6a. Expenditure'!M180="","",'6a. Expenditure'!M180)</f>
        <v/>
      </c>
      <c r="CS131" t="str">
        <f>IF('6a. Expenditure'!N180="","",'6a. Expenditure'!N180)</f>
        <v/>
      </c>
      <c r="CT131" t="str">
        <f>IF('6a. Expenditure'!O180="","",'6a. Expenditure'!O180)</f>
        <v/>
      </c>
      <c r="CU131" t="str">
        <f>IF('6a. Expenditure'!P180="","",'6a. Expenditure'!P180)</f>
        <v/>
      </c>
      <c r="CV131" t="str">
        <f>IF('6a. Expenditure'!Q180="","",'6a. Expenditure'!Q180)</f>
        <v/>
      </c>
      <c r="CW131" t="str">
        <f>IF('6a. Expenditure'!S180="","",'6a. Expenditure'!S180)</f>
        <v/>
      </c>
      <c r="CX131" t="str">
        <f>IF('6a. Expenditure'!T180="","",'6a. Expenditure'!T180)</f>
        <v/>
      </c>
      <c r="CY131" t="str">
        <f>IF('6a. Expenditure'!U180="","",'6a. Expenditure'!U180)</f>
        <v/>
      </c>
    </row>
    <row r="132" spans="2:103" x14ac:dyDescent="0.25">
      <c r="B132" t="str">
        <f t="shared" si="2"/>
        <v>E08000022</v>
      </c>
      <c r="C132">
        <v>124</v>
      </c>
      <c r="D132" t="str">
        <f t="shared" si="3"/>
        <v>North Tyneside</v>
      </c>
      <c r="CH132" t="str">
        <f>IF('6a. Expenditure'!B181="","",'6a. Expenditure'!B181)</f>
        <v/>
      </c>
      <c r="CI132" t="str">
        <f>IF('6a. Expenditure'!C181="","",'6a. Expenditure'!C181)</f>
        <v/>
      </c>
      <c r="CJ132" t="str">
        <f>IF('6a. Expenditure'!D181="","",'6a. Expenditure'!D181)</f>
        <v/>
      </c>
      <c r="CK132" t="str">
        <f>IF('6a. Expenditure'!E181="","",'6a. Expenditure'!E181)</f>
        <v/>
      </c>
      <c r="CL132" t="str">
        <f>IF('6a. Expenditure'!F181="","",'6a. Expenditure'!F181)</f>
        <v/>
      </c>
      <c r="CM132" t="str">
        <f>IF('6a. Expenditure'!G181="","",'6a. Expenditure'!G181)</f>
        <v/>
      </c>
      <c r="CN132" t="str">
        <f>IF('6a. Expenditure'!H181="","",'6a. Expenditure'!H181)</f>
        <v/>
      </c>
      <c r="CO132" t="str">
        <f>IF('6a. Expenditure'!J181="","",'6a. Expenditure'!J181)</f>
        <v/>
      </c>
      <c r="CP132" t="str">
        <f>IF('6a. Expenditure'!K181="","",'6a. Expenditure'!K181)</f>
        <v/>
      </c>
      <c r="CQ132" t="str">
        <f>IF('6a. Expenditure'!L181="","",'6a. Expenditure'!L181)</f>
        <v/>
      </c>
      <c r="CR132" t="str">
        <f>IF('6a. Expenditure'!M181="","",'6a. Expenditure'!M181)</f>
        <v/>
      </c>
      <c r="CS132" t="str">
        <f>IF('6a. Expenditure'!N181="","",'6a. Expenditure'!N181)</f>
        <v/>
      </c>
      <c r="CT132" t="str">
        <f>IF('6a. Expenditure'!O181="","",'6a. Expenditure'!O181)</f>
        <v/>
      </c>
      <c r="CU132" t="str">
        <f>IF('6a. Expenditure'!P181="","",'6a. Expenditure'!P181)</f>
        <v/>
      </c>
      <c r="CV132" t="str">
        <f>IF('6a. Expenditure'!Q181="","",'6a. Expenditure'!Q181)</f>
        <v/>
      </c>
      <c r="CW132" t="str">
        <f>IF('6a. Expenditure'!S181="","",'6a. Expenditure'!S181)</f>
        <v/>
      </c>
      <c r="CX132" t="str">
        <f>IF('6a. Expenditure'!T181="","",'6a. Expenditure'!T181)</f>
        <v/>
      </c>
      <c r="CY132" t="str">
        <f>IF('6a. Expenditure'!U181="","",'6a. Expenditure'!U181)</f>
        <v/>
      </c>
    </row>
    <row r="133" spans="2:103" x14ac:dyDescent="0.25">
      <c r="B133" t="str">
        <f t="shared" si="2"/>
        <v>E08000022</v>
      </c>
      <c r="C133">
        <v>125</v>
      </c>
      <c r="D133" t="str">
        <f t="shared" si="3"/>
        <v>North Tyneside</v>
      </c>
      <c r="CH133" t="str">
        <f>IF('6a. Expenditure'!B182="","",'6a. Expenditure'!B182)</f>
        <v/>
      </c>
      <c r="CI133" t="str">
        <f>IF('6a. Expenditure'!C182="","",'6a. Expenditure'!C182)</f>
        <v/>
      </c>
      <c r="CJ133" t="str">
        <f>IF('6a. Expenditure'!D182="","",'6a. Expenditure'!D182)</f>
        <v/>
      </c>
      <c r="CK133" t="str">
        <f>IF('6a. Expenditure'!E182="","",'6a. Expenditure'!E182)</f>
        <v/>
      </c>
      <c r="CL133" t="str">
        <f>IF('6a. Expenditure'!F182="","",'6a. Expenditure'!F182)</f>
        <v/>
      </c>
      <c r="CM133" t="str">
        <f>IF('6a. Expenditure'!G182="","",'6a. Expenditure'!G182)</f>
        <v/>
      </c>
      <c r="CN133" t="str">
        <f>IF('6a. Expenditure'!H182="","",'6a. Expenditure'!H182)</f>
        <v/>
      </c>
      <c r="CO133" t="str">
        <f>IF('6a. Expenditure'!J182="","",'6a. Expenditure'!J182)</f>
        <v/>
      </c>
      <c r="CP133" t="str">
        <f>IF('6a. Expenditure'!K182="","",'6a. Expenditure'!K182)</f>
        <v/>
      </c>
      <c r="CQ133" t="str">
        <f>IF('6a. Expenditure'!L182="","",'6a. Expenditure'!L182)</f>
        <v/>
      </c>
      <c r="CR133" t="str">
        <f>IF('6a. Expenditure'!M182="","",'6a. Expenditure'!M182)</f>
        <v/>
      </c>
      <c r="CS133" t="str">
        <f>IF('6a. Expenditure'!N182="","",'6a. Expenditure'!N182)</f>
        <v/>
      </c>
      <c r="CT133" t="str">
        <f>IF('6a. Expenditure'!O182="","",'6a. Expenditure'!O182)</f>
        <v/>
      </c>
      <c r="CU133" t="str">
        <f>IF('6a. Expenditure'!P182="","",'6a. Expenditure'!P182)</f>
        <v/>
      </c>
      <c r="CV133" t="str">
        <f>IF('6a. Expenditure'!Q182="","",'6a. Expenditure'!Q182)</f>
        <v/>
      </c>
      <c r="CW133" t="str">
        <f>IF('6a. Expenditure'!S182="","",'6a. Expenditure'!S182)</f>
        <v/>
      </c>
      <c r="CX133" t="str">
        <f>IF('6a. Expenditure'!T182="","",'6a. Expenditure'!T182)</f>
        <v/>
      </c>
      <c r="CY133" t="str">
        <f>IF('6a. Expenditure'!U182="","",'6a. Expenditure'!U182)</f>
        <v/>
      </c>
    </row>
    <row r="134" spans="2:103" x14ac:dyDescent="0.25">
      <c r="B134" t="str">
        <f t="shared" si="2"/>
        <v>E08000022</v>
      </c>
      <c r="C134">
        <v>126</v>
      </c>
      <c r="D134" t="str">
        <f t="shared" si="3"/>
        <v>North Tyneside</v>
      </c>
      <c r="CH134" t="str">
        <f>IF('6a. Expenditure'!B183="","",'6a. Expenditure'!B183)</f>
        <v/>
      </c>
      <c r="CI134" t="str">
        <f>IF('6a. Expenditure'!C183="","",'6a. Expenditure'!C183)</f>
        <v/>
      </c>
      <c r="CJ134" t="str">
        <f>IF('6a. Expenditure'!D183="","",'6a. Expenditure'!D183)</f>
        <v/>
      </c>
      <c r="CK134" t="str">
        <f>IF('6a. Expenditure'!E183="","",'6a. Expenditure'!E183)</f>
        <v/>
      </c>
      <c r="CL134" t="str">
        <f>IF('6a. Expenditure'!F183="","",'6a. Expenditure'!F183)</f>
        <v/>
      </c>
      <c r="CM134" t="str">
        <f>IF('6a. Expenditure'!G183="","",'6a. Expenditure'!G183)</f>
        <v/>
      </c>
      <c r="CN134" t="str">
        <f>IF('6a. Expenditure'!H183="","",'6a. Expenditure'!H183)</f>
        <v/>
      </c>
      <c r="CO134" t="str">
        <f>IF('6a. Expenditure'!J183="","",'6a. Expenditure'!J183)</f>
        <v/>
      </c>
      <c r="CP134" t="str">
        <f>IF('6a. Expenditure'!K183="","",'6a. Expenditure'!K183)</f>
        <v/>
      </c>
      <c r="CQ134" t="str">
        <f>IF('6a. Expenditure'!L183="","",'6a. Expenditure'!L183)</f>
        <v/>
      </c>
      <c r="CR134" t="str">
        <f>IF('6a. Expenditure'!M183="","",'6a. Expenditure'!M183)</f>
        <v/>
      </c>
      <c r="CS134" t="str">
        <f>IF('6a. Expenditure'!N183="","",'6a. Expenditure'!N183)</f>
        <v/>
      </c>
      <c r="CT134" t="str">
        <f>IF('6a. Expenditure'!O183="","",'6a. Expenditure'!O183)</f>
        <v/>
      </c>
      <c r="CU134" t="str">
        <f>IF('6a. Expenditure'!P183="","",'6a. Expenditure'!P183)</f>
        <v/>
      </c>
      <c r="CV134" t="str">
        <f>IF('6a. Expenditure'!Q183="","",'6a. Expenditure'!Q183)</f>
        <v/>
      </c>
      <c r="CW134" t="str">
        <f>IF('6a. Expenditure'!S183="","",'6a. Expenditure'!S183)</f>
        <v/>
      </c>
      <c r="CX134" t="str">
        <f>IF('6a. Expenditure'!T183="","",'6a. Expenditure'!T183)</f>
        <v/>
      </c>
      <c r="CY134" t="str">
        <f>IF('6a. Expenditure'!U183="","",'6a. Expenditure'!U183)</f>
        <v/>
      </c>
    </row>
    <row r="135" spans="2:103" x14ac:dyDescent="0.25">
      <c r="B135" t="str">
        <f t="shared" si="2"/>
        <v>E08000022</v>
      </c>
      <c r="C135">
        <v>127</v>
      </c>
      <c r="D135" t="str">
        <f t="shared" si="3"/>
        <v>North Tyneside</v>
      </c>
      <c r="CH135" t="str">
        <f>IF('6a. Expenditure'!B184="","",'6a. Expenditure'!B184)</f>
        <v/>
      </c>
      <c r="CI135" t="str">
        <f>IF('6a. Expenditure'!C184="","",'6a. Expenditure'!C184)</f>
        <v/>
      </c>
      <c r="CJ135" t="str">
        <f>IF('6a. Expenditure'!D184="","",'6a. Expenditure'!D184)</f>
        <v/>
      </c>
      <c r="CK135" t="str">
        <f>IF('6a. Expenditure'!E184="","",'6a. Expenditure'!E184)</f>
        <v/>
      </c>
      <c r="CL135" t="str">
        <f>IF('6a. Expenditure'!F184="","",'6a. Expenditure'!F184)</f>
        <v/>
      </c>
      <c r="CM135" t="str">
        <f>IF('6a. Expenditure'!G184="","",'6a. Expenditure'!G184)</f>
        <v/>
      </c>
      <c r="CN135" t="str">
        <f>IF('6a. Expenditure'!H184="","",'6a. Expenditure'!H184)</f>
        <v/>
      </c>
      <c r="CO135" t="str">
        <f>IF('6a. Expenditure'!J184="","",'6a. Expenditure'!J184)</f>
        <v/>
      </c>
      <c r="CP135" t="str">
        <f>IF('6a. Expenditure'!K184="","",'6a. Expenditure'!K184)</f>
        <v/>
      </c>
      <c r="CQ135" t="str">
        <f>IF('6a. Expenditure'!L184="","",'6a. Expenditure'!L184)</f>
        <v/>
      </c>
      <c r="CR135" t="str">
        <f>IF('6a. Expenditure'!M184="","",'6a. Expenditure'!M184)</f>
        <v/>
      </c>
      <c r="CS135" t="str">
        <f>IF('6a. Expenditure'!N184="","",'6a. Expenditure'!N184)</f>
        <v/>
      </c>
      <c r="CT135" t="str">
        <f>IF('6a. Expenditure'!O184="","",'6a. Expenditure'!O184)</f>
        <v/>
      </c>
      <c r="CU135" t="str">
        <f>IF('6a. Expenditure'!P184="","",'6a. Expenditure'!P184)</f>
        <v/>
      </c>
      <c r="CV135" t="str">
        <f>IF('6a. Expenditure'!Q184="","",'6a. Expenditure'!Q184)</f>
        <v/>
      </c>
      <c r="CW135" t="str">
        <f>IF('6a. Expenditure'!S184="","",'6a. Expenditure'!S184)</f>
        <v/>
      </c>
      <c r="CX135" t="str">
        <f>IF('6a. Expenditure'!T184="","",'6a. Expenditure'!T184)</f>
        <v/>
      </c>
      <c r="CY135" t="str">
        <f>IF('6a. Expenditure'!U184="","",'6a. Expenditure'!U184)</f>
        <v/>
      </c>
    </row>
    <row r="136" spans="2:103" x14ac:dyDescent="0.25">
      <c r="B136" t="str">
        <f t="shared" si="2"/>
        <v>E08000022</v>
      </c>
      <c r="C136">
        <v>128</v>
      </c>
      <c r="D136" t="str">
        <f t="shared" si="3"/>
        <v>North Tyneside</v>
      </c>
      <c r="CH136" t="str">
        <f>IF('6a. Expenditure'!B185="","",'6a. Expenditure'!B185)</f>
        <v/>
      </c>
      <c r="CI136" t="str">
        <f>IF('6a. Expenditure'!C185="","",'6a. Expenditure'!C185)</f>
        <v/>
      </c>
      <c r="CJ136" t="str">
        <f>IF('6a. Expenditure'!D185="","",'6a. Expenditure'!D185)</f>
        <v/>
      </c>
      <c r="CK136" t="str">
        <f>IF('6a. Expenditure'!E185="","",'6a. Expenditure'!E185)</f>
        <v/>
      </c>
      <c r="CL136" t="str">
        <f>IF('6a. Expenditure'!F185="","",'6a. Expenditure'!F185)</f>
        <v/>
      </c>
      <c r="CM136" t="str">
        <f>IF('6a. Expenditure'!G185="","",'6a. Expenditure'!G185)</f>
        <v/>
      </c>
      <c r="CN136" t="str">
        <f>IF('6a. Expenditure'!H185="","",'6a. Expenditure'!H185)</f>
        <v/>
      </c>
      <c r="CO136" t="str">
        <f>IF('6a. Expenditure'!J185="","",'6a. Expenditure'!J185)</f>
        <v/>
      </c>
      <c r="CP136" t="str">
        <f>IF('6a. Expenditure'!K185="","",'6a. Expenditure'!K185)</f>
        <v/>
      </c>
      <c r="CQ136" t="str">
        <f>IF('6a. Expenditure'!L185="","",'6a. Expenditure'!L185)</f>
        <v/>
      </c>
      <c r="CR136" t="str">
        <f>IF('6a. Expenditure'!M185="","",'6a. Expenditure'!M185)</f>
        <v/>
      </c>
      <c r="CS136" t="str">
        <f>IF('6a. Expenditure'!N185="","",'6a. Expenditure'!N185)</f>
        <v/>
      </c>
      <c r="CT136" t="str">
        <f>IF('6a. Expenditure'!O185="","",'6a. Expenditure'!O185)</f>
        <v/>
      </c>
      <c r="CU136" t="str">
        <f>IF('6a. Expenditure'!P185="","",'6a. Expenditure'!P185)</f>
        <v/>
      </c>
      <c r="CV136" t="str">
        <f>IF('6a. Expenditure'!Q185="","",'6a. Expenditure'!Q185)</f>
        <v/>
      </c>
      <c r="CW136" t="str">
        <f>IF('6a. Expenditure'!S185="","",'6a. Expenditure'!S185)</f>
        <v/>
      </c>
      <c r="CX136" t="str">
        <f>IF('6a. Expenditure'!T185="","",'6a. Expenditure'!T185)</f>
        <v/>
      </c>
      <c r="CY136" t="str">
        <f>IF('6a. Expenditure'!U185="","",'6a. Expenditure'!U185)</f>
        <v/>
      </c>
    </row>
    <row r="137" spans="2:103" x14ac:dyDescent="0.25">
      <c r="B137" t="str">
        <f t="shared" si="2"/>
        <v>E08000022</v>
      </c>
      <c r="C137">
        <v>129</v>
      </c>
      <c r="D137" t="str">
        <f t="shared" si="3"/>
        <v>North Tyneside</v>
      </c>
      <c r="CH137" t="str">
        <f>IF('6a. Expenditure'!B186="","",'6a. Expenditure'!B186)</f>
        <v/>
      </c>
      <c r="CI137" t="str">
        <f>IF('6a. Expenditure'!C186="","",'6a. Expenditure'!C186)</f>
        <v/>
      </c>
      <c r="CJ137" t="str">
        <f>IF('6a. Expenditure'!D186="","",'6a. Expenditure'!D186)</f>
        <v/>
      </c>
      <c r="CK137" t="str">
        <f>IF('6a. Expenditure'!E186="","",'6a. Expenditure'!E186)</f>
        <v/>
      </c>
      <c r="CL137" t="str">
        <f>IF('6a. Expenditure'!F186="","",'6a. Expenditure'!F186)</f>
        <v/>
      </c>
      <c r="CM137" t="str">
        <f>IF('6a. Expenditure'!G186="","",'6a. Expenditure'!G186)</f>
        <v/>
      </c>
      <c r="CN137" t="str">
        <f>IF('6a. Expenditure'!H186="","",'6a. Expenditure'!H186)</f>
        <v/>
      </c>
      <c r="CO137" t="str">
        <f>IF('6a. Expenditure'!J186="","",'6a. Expenditure'!J186)</f>
        <v/>
      </c>
      <c r="CP137" t="str">
        <f>IF('6a. Expenditure'!K186="","",'6a. Expenditure'!K186)</f>
        <v/>
      </c>
      <c r="CQ137" t="str">
        <f>IF('6a. Expenditure'!L186="","",'6a. Expenditure'!L186)</f>
        <v/>
      </c>
      <c r="CR137" t="str">
        <f>IF('6a. Expenditure'!M186="","",'6a. Expenditure'!M186)</f>
        <v/>
      </c>
      <c r="CS137" t="str">
        <f>IF('6a. Expenditure'!N186="","",'6a. Expenditure'!N186)</f>
        <v/>
      </c>
      <c r="CT137" t="str">
        <f>IF('6a. Expenditure'!O186="","",'6a. Expenditure'!O186)</f>
        <v/>
      </c>
      <c r="CU137" t="str">
        <f>IF('6a. Expenditure'!P186="","",'6a. Expenditure'!P186)</f>
        <v/>
      </c>
      <c r="CV137" t="str">
        <f>IF('6a. Expenditure'!Q186="","",'6a. Expenditure'!Q186)</f>
        <v/>
      </c>
      <c r="CW137" t="str">
        <f>IF('6a. Expenditure'!S186="","",'6a. Expenditure'!S186)</f>
        <v/>
      </c>
      <c r="CX137" t="str">
        <f>IF('6a. Expenditure'!T186="","",'6a. Expenditure'!T186)</f>
        <v/>
      </c>
      <c r="CY137" t="str">
        <f>IF('6a. Expenditure'!U186="","",'6a. Expenditure'!U186)</f>
        <v/>
      </c>
    </row>
    <row r="138" spans="2:103" x14ac:dyDescent="0.25">
      <c r="B138" t="str">
        <f t="shared" si="2"/>
        <v>E08000022</v>
      </c>
      <c r="C138">
        <v>130</v>
      </c>
      <c r="D138" t="str">
        <f t="shared" si="3"/>
        <v>North Tyneside</v>
      </c>
      <c r="CH138" t="str">
        <f>IF('6a. Expenditure'!B187="","",'6a. Expenditure'!B187)</f>
        <v/>
      </c>
      <c r="CI138" t="str">
        <f>IF('6a. Expenditure'!C187="","",'6a. Expenditure'!C187)</f>
        <v/>
      </c>
      <c r="CJ138" t="str">
        <f>IF('6a. Expenditure'!D187="","",'6a. Expenditure'!D187)</f>
        <v/>
      </c>
      <c r="CK138" t="str">
        <f>IF('6a. Expenditure'!E187="","",'6a. Expenditure'!E187)</f>
        <v/>
      </c>
      <c r="CL138" t="str">
        <f>IF('6a. Expenditure'!F187="","",'6a. Expenditure'!F187)</f>
        <v/>
      </c>
      <c r="CM138" t="str">
        <f>IF('6a. Expenditure'!G187="","",'6a. Expenditure'!G187)</f>
        <v/>
      </c>
      <c r="CN138" t="str">
        <f>IF('6a. Expenditure'!H187="","",'6a. Expenditure'!H187)</f>
        <v/>
      </c>
      <c r="CO138" t="str">
        <f>IF('6a. Expenditure'!J187="","",'6a. Expenditure'!J187)</f>
        <v/>
      </c>
      <c r="CP138" t="str">
        <f>IF('6a. Expenditure'!K187="","",'6a. Expenditure'!K187)</f>
        <v/>
      </c>
      <c r="CQ138" t="str">
        <f>IF('6a. Expenditure'!L187="","",'6a. Expenditure'!L187)</f>
        <v/>
      </c>
      <c r="CR138" t="str">
        <f>IF('6a. Expenditure'!M187="","",'6a. Expenditure'!M187)</f>
        <v/>
      </c>
      <c r="CS138" t="str">
        <f>IF('6a. Expenditure'!N187="","",'6a. Expenditure'!N187)</f>
        <v/>
      </c>
      <c r="CT138" t="str">
        <f>IF('6a. Expenditure'!O187="","",'6a. Expenditure'!O187)</f>
        <v/>
      </c>
      <c r="CU138" t="str">
        <f>IF('6a. Expenditure'!P187="","",'6a. Expenditure'!P187)</f>
        <v/>
      </c>
      <c r="CV138" t="str">
        <f>IF('6a. Expenditure'!Q187="","",'6a. Expenditure'!Q187)</f>
        <v/>
      </c>
      <c r="CW138" t="str">
        <f>IF('6a. Expenditure'!S187="","",'6a. Expenditure'!S187)</f>
        <v/>
      </c>
      <c r="CX138" t="str">
        <f>IF('6a. Expenditure'!T187="","",'6a. Expenditure'!T187)</f>
        <v/>
      </c>
      <c r="CY138" t="str">
        <f>IF('6a. Expenditure'!U187="","",'6a. Expenditure'!U187)</f>
        <v/>
      </c>
    </row>
    <row r="139" spans="2:103" x14ac:dyDescent="0.25">
      <c r="B139" t="str">
        <f t="shared" ref="B139:B202" si="4">$B$9</f>
        <v>E08000022</v>
      </c>
      <c r="C139">
        <v>131</v>
      </c>
      <c r="D139" t="str">
        <f t="shared" ref="D139:D202" si="5">D$9</f>
        <v>North Tyneside</v>
      </c>
      <c r="CH139" t="str">
        <f>IF('6a. Expenditure'!B188="","",'6a. Expenditure'!B188)</f>
        <v/>
      </c>
      <c r="CI139" t="str">
        <f>IF('6a. Expenditure'!C188="","",'6a. Expenditure'!C188)</f>
        <v/>
      </c>
      <c r="CJ139" t="str">
        <f>IF('6a. Expenditure'!D188="","",'6a. Expenditure'!D188)</f>
        <v/>
      </c>
      <c r="CK139" t="str">
        <f>IF('6a. Expenditure'!E188="","",'6a. Expenditure'!E188)</f>
        <v/>
      </c>
      <c r="CL139" t="str">
        <f>IF('6a. Expenditure'!F188="","",'6a. Expenditure'!F188)</f>
        <v/>
      </c>
      <c r="CM139" t="str">
        <f>IF('6a. Expenditure'!G188="","",'6a. Expenditure'!G188)</f>
        <v/>
      </c>
      <c r="CN139" t="str">
        <f>IF('6a. Expenditure'!H188="","",'6a. Expenditure'!H188)</f>
        <v/>
      </c>
      <c r="CO139" t="str">
        <f>IF('6a. Expenditure'!J188="","",'6a. Expenditure'!J188)</f>
        <v/>
      </c>
      <c r="CP139" t="str">
        <f>IF('6a. Expenditure'!K188="","",'6a. Expenditure'!K188)</f>
        <v/>
      </c>
      <c r="CQ139" t="str">
        <f>IF('6a. Expenditure'!L188="","",'6a. Expenditure'!L188)</f>
        <v/>
      </c>
      <c r="CR139" t="str">
        <f>IF('6a. Expenditure'!M188="","",'6a. Expenditure'!M188)</f>
        <v/>
      </c>
      <c r="CS139" t="str">
        <f>IF('6a. Expenditure'!N188="","",'6a. Expenditure'!N188)</f>
        <v/>
      </c>
      <c r="CT139" t="str">
        <f>IF('6a. Expenditure'!O188="","",'6a. Expenditure'!O188)</f>
        <v/>
      </c>
      <c r="CU139" t="str">
        <f>IF('6a. Expenditure'!P188="","",'6a. Expenditure'!P188)</f>
        <v/>
      </c>
      <c r="CV139" t="str">
        <f>IF('6a. Expenditure'!Q188="","",'6a. Expenditure'!Q188)</f>
        <v/>
      </c>
      <c r="CW139" t="str">
        <f>IF('6a. Expenditure'!S188="","",'6a. Expenditure'!S188)</f>
        <v/>
      </c>
      <c r="CX139" t="str">
        <f>IF('6a. Expenditure'!T188="","",'6a. Expenditure'!T188)</f>
        <v/>
      </c>
      <c r="CY139" t="str">
        <f>IF('6a. Expenditure'!U188="","",'6a. Expenditure'!U188)</f>
        <v/>
      </c>
    </row>
    <row r="140" spans="2:103" x14ac:dyDescent="0.25">
      <c r="B140" t="str">
        <f t="shared" si="4"/>
        <v>E08000022</v>
      </c>
      <c r="C140">
        <v>132</v>
      </c>
      <c r="D140" t="str">
        <f t="shared" si="5"/>
        <v>North Tyneside</v>
      </c>
      <c r="CH140" t="str">
        <f>IF('6a. Expenditure'!B189="","",'6a. Expenditure'!B189)</f>
        <v/>
      </c>
      <c r="CI140" t="str">
        <f>IF('6a. Expenditure'!C189="","",'6a. Expenditure'!C189)</f>
        <v/>
      </c>
      <c r="CJ140" t="str">
        <f>IF('6a. Expenditure'!D189="","",'6a. Expenditure'!D189)</f>
        <v/>
      </c>
      <c r="CK140" t="str">
        <f>IF('6a. Expenditure'!E189="","",'6a. Expenditure'!E189)</f>
        <v/>
      </c>
      <c r="CL140" t="str">
        <f>IF('6a. Expenditure'!F189="","",'6a. Expenditure'!F189)</f>
        <v/>
      </c>
      <c r="CM140" t="str">
        <f>IF('6a. Expenditure'!G189="","",'6a. Expenditure'!G189)</f>
        <v/>
      </c>
      <c r="CN140" t="str">
        <f>IF('6a. Expenditure'!H189="","",'6a. Expenditure'!H189)</f>
        <v/>
      </c>
      <c r="CO140" t="str">
        <f>IF('6a. Expenditure'!J189="","",'6a. Expenditure'!J189)</f>
        <v/>
      </c>
      <c r="CP140" t="str">
        <f>IF('6a. Expenditure'!K189="","",'6a. Expenditure'!K189)</f>
        <v/>
      </c>
      <c r="CQ140" t="str">
        <f>IF('6a. Expenditure'!L189="","",'6a. Expenditure'!L189)</f>
        <v/>
      </c>
      <c r="CR140" t="str">
        <f>IF('6a. Expenditure'!M189="","",'6a. Expenditure'!M189)</f>
        <v/>
      </c>
      <c r="CS140" t="str">
        <f>IF('6a. Expenditure'!N189="","",'6a. Expenditure'!N189)</f>
        <v/>
      </c>
      <c r="CT140" t="str">
        <f>IF('6a. Expenditure'!O189="","",'6a. Expenditure'!O189)</f>
        <v/>
      </c>
      <c r="CU140" t="str">
        <f>IF('6a. Expenditure'!P189="","",'6a. Expenditure'!P189)</f>
        <v/>
      </c>
      <c r="CV140" t="str">
        <f>IF('6a. Expenditure'!Q189="","",'6a. Expenditure'!Q189)</f>
        <v/>
      </c>
      <c r="CW140" t="str">
        <f>IF('6a. Expenditure'!S189="","",'6a. Expenditure'!S189)</f>
        <v/>
      </c>
      <c r="CX140" t="str">
        <f>IF('6a. Expenditure'!T189="","",'6a. Expenditure'!T189)</f>
        <v/>
      </c>
      <c r="CY140" t="str">
        <f>IF('6a. Expenditure'!U189="","",'6a. Expenditure'!U189)</f>
        <v/>
      </c>
    </row>
    <row r="141" spans="2:103" x14ac:dyDescent="0.25">
      <c r="B141" t="str">
        <f t="shared" si="4"/>
        <v>E08000022</v>
      </c>
      <c r="C141">
        <v>133</v>
      </c>
      <c r="D141" t="str">
        <f t="shared" si="5"/>
        <v>North Tyneside</v>
      </c>
      <c r="CH141" t="str">
        <f>IF('6a. Expenditure'!B190="","",'6a. Expenditure'!B190)</f>
        <v/>
      </c>
      <c r="CI141" t="str">
        <f>IF('6a. Expenditure'!C190="","",'6a. Expenditure'!C190)</f>
        <v/>
      </c>
      <c r="CJ141" t="str">
        <f>IF('6a. Expenditure'!D190="","",'6a. Expenditure'!D190)</f>
        <v/>
      </c>
      <c r="CK141" t="str">
        <f>IF('6a. Expenditure'!E190="","",'6a. Expenditure'!E190)</f>
        <v/>
      </c>
      <c r="CL141" t="str">
        <f>IF('6a. Expenditure'!F190="","",'6a. Expenditure'!F190)</f>
        <v/>
      </c>
      <c r="CM141" t="str">
        <f>IF('6a. Expenditure'!G190="","",'6a. Expenditure'!G190)</f>
        <v/>
      </c>
      <c r="CN141" t="str">
        <f>IF('6a. Expenditure'!H190="","",'6a. Expenditure'!H190)</f>
        <v/>
      </c>
      <c r="CO141" t="str">
        <f>IF('6a. Expenditure'!J190="","",'6a. Expenditure'!J190)</f>
        <v/>
      </c>
      <c r="CP141" t="str">
        <f>IF('6a. Expenditure'!K190="","",'6a. Expenditure'!K190)</f>
        <v/>
      </c>
      <c r="CQ141" t="str">
        <f>IF('6a. Expenditure'!L190="","",'6a. Expenditure'!L190)</f>
        <v/>
      </c>
      <c r="CR141" t="str">
        <f>IF('6a. Expenditure'!M190="","",'6a. Expenditure'!M190)</f>
        <v/>
      </c>
      <c r="CS141" t="str">
        <f>IF('6a. Expenditure'!N190="","",'6a. Expenditure'!N190)</f>
        <v/>
      </c>
      <c r="CT141" t="str">
        <f>IF('6a. Expenditure'!O190="","",'6a. Expenditure'!O190)</f>
        <v/>
      </c>
      <c r="CU141" t="str">
        <f>IF('6a. Expenditure'!P190="","",'6a. Expenditure'!P190)</f>
        <v/>
      </c>
      <c r="CV141" t="str">
        <f>IF('6a. Expenditure'!Q190="","",'6a. Expenditure'!Q190)</f>
        <v/>
      </c>
      <c r="CW141" t="str">
        <f>IF('6a. Expenditure'!S190="","",'6a. Expenditure'!S190)</f>
        <v/>
      </c>
      <c r="CX141" t="str">
        <f>IF('6a. Expenditure'!T190="","",'6a. Expenditure'!T190)</f>
        <v/>
      </c>
      <c r="CY141" t="str">
        <f>IF('6a. Expenditure'!U190="","",'6a. Expenditure'!U190)</f>
        <v/>
      </c>
    </row>
    <row r="142" spans="2:103" x14ac:dyDescent="0.25">
      <c r="B142" t="str">
        <f t="shared" si="4"/>
        <v>E08000022</v>
      </c>
      <c r="C142">
        <v>134</v>
      </c>
      <c r="D142" t="str">
        <f t="shared" si="5"/>
        <v>North Tyneside</v>
      </c>
      <c r="CH142" t="str">
        <f>IF('6a. Expenditure'!B191="","",'6a. Expenditure'!B191)</f>
        <v/>
      </c>
      <c r="CI142" t="str">
        <f>IF('6a. Expenditure'!C191="","",'6a. Expenditure'!C191)</f>
        <v/>
      </c>
      <c r="CJ142" t="str">
        <f>IF('6a. Expenditure'!D191="","",'6a. Expenditure'!D191)</f>
        <v/>
      </c>
      <c r="CK142" t="str">
        <f>IF('6a. Expenditure'!E191="","",'6a. Expenditure'!E191)</f>
        <v/>
      </c>
      <c r="CL142" t="str">
        <f>IF('6a. Expenditure'!F191="","",'6a. Expenditure'!F191)</f>
        <v/>
      </c>
      <c r="CM142" t="str">
        <f>IF('6a. Expenditure'!G191="","",'6a. Expenditure'!G191)</f>
        <v/>
      </c>
      <c r="CN142" t="str">
        <f>IF('6a. Expenditure'!H191="","",'6a. Expenditure'!H191)</f>
        <v/>
      </c>
      <c r="CO142" t="str">
        <f>IF('6a. Expenditure'!J191="","",'6a. Expenditure'!J191)</f>
        <v/>
      </c>
      <c r="CP142" t="str">
        <f>IF('6a. Expenditure'!K191="","",'6a. Expenditure'!K191)</f>
        <v/>
      </c>
      <c r="CQ142" t="str">
        <f>IF('6a. Expenditure'!L191="","",'6a. Expenditure'!L191)</f>
        <v/>
      </c>
      <c r="CR142" t="str">
        <f>IF('6a. Expenditure'!M191="","",'6a. Expenditure'!M191)</f>
        <v/>
      </c>
      <c r="CS142" t="str">
        <f>IF('6a. Expenditure'!N191="","",'6a. Expenditure'!N191)</f>
        <v/>
      </c>
      <c r="CT142" t="str">
        <f>IF('6a. Expenditure'!O191="","",'6a. Expenditure'!O191)</f>
        <v/>
      </c>
      <c r="CU142" t="str">
        <f>IF('6a. Expenditure'!P191="","",'6a. Expenditure'!P191)</f>
        <v/>
      </c>
      <c r="CV142" t="str">
        <f>IF('6a. Expenditure'!Q191="","",'6a. Expenditure'!Q191)</f>
        <v/>
      </c>
      <c r="CW142" t="str">
        <f>IF('6a. Expenditure'!S191="","",'6a. Expenditure'!S191)</f>
        <v/>
      </c>
      <c r="CX142" t="str">
        <f>IF('6a. Expenditure'!T191="","",'6a. Expenditure'!T191)</f>
        <v/>
      </c>
      <c r="CY142" t="str">
        <f>IF('6a. Expenditure'!U191="","",'6a. Expenditure'!U191)</f>
        <v/>
      </c>
    </row>
    <row r="143" spans="2:103" x14ac:dyDescent="0.25">
      <c r="B143" t="str">
        <f t="shared" si="4"/>
        <v>E08000022</v>
      </c>
      <c r="C143">
        <v>135</v>
      </c>
      <c r="D143" t="str">
        <f t="shared" si="5"/>
        <v>North Tyneside</v>
      </c>
      <c r="CH143" t="str">
        <f>IF('6a. Expenditure'!B192="","",'6a. Expenditure'!B192)</f>
        <v/>
      </c>
      <c r="CI143" t="str">
        <f>IF('6a. Expenditure'!C192="","",'6a. Expenditure'!C192)</f>
        <v/>
      </c>
      <c r="CJ143" t="str">
        <f>IF('6a. Expenditure'!D192="","",'6a. Expenditure'!D192)</f>
        <v/>
      </c>
      <c r="CK143" t="str">
        <f>IF('6a. Expenditure'!E192="","",'6a. Expenditure'!E192)</f>
        <v/>
      </c>
      <c r="CL143" t="str">
        <f>IF('6a. Expenditure'!F192="","",'6a. Expenditure'!F192)</f>
        <v/>
      </c>
      <c r="CM143" t="str">
        <f>IF('6a. Expenditure'!G192="","",'6a. Expenditure'!G192)</f>
        <v/>
      </c>
      <c r="CN143" t="str">
        <f>IF('6a. Expenditure'!H192="","",'6a. Expenditure'!H192)</f>
        <v/>
      </c>
      <c r="CO143" t="str">
        <f>IF('6a. Expenditure'!J192="","",'6a. Expenditure'!J192)</f>
        <v/>
      </c>
      <c r="CP143" t="str">
        <f>IF('6a. Expenditure'!K192="","",'6a. Expenditure'!K192)</f>
        <v/>
      </c>
      <c r="CQ143" t="str">
        <f>IF('6a. Expenditure'!L192="","",'6a. Expenditure'!L192)</f>
        <v/>
      </c>
      <c r="CR143" t="str">
        <f>IF('6a. Expenditure'!M192="","",'6a. Expenditure'!M192)</f>
        <v/>
      </c>
      <c r="CS143" t="str">
        <f>IF('6a. Expenditure'!N192="","",'6a. Expenditure'!N192)</f>
        <v/>
      </c>
      <c r="CT143" t="str">
        <f>IF('6a. Expenditure'!O192="","",'6a. Expenditure'!O192)</f>
        <v/>
      </c>
      <c r="CU143" t="str">
        <f>IF('6a. Expenditure'!P192="","",'6a. Expenditure'!P192)</f>
        <v/>
      </c>
      <c r="CV143" t="str">
        <f>IF('6a. Expenditure'!Q192="","",'6a. Expenditure'!Q192)</f>
        <v/>
      </c>
      <c r="CW143" t="str">
        <f>IF('6a. Expenditure'!S192="","",'6a. Expenditure'!S192)</f>
        <v/>
      </c>
      <c r="CX143" t="str">
        <f>IF('6a. Expenditure'!T192="","",'6a. Expenditure'!T192)</f>
        <v/>
      </c>
      <c r="CY143" t="str">
        <f>IF('6a. Expenditure'!U192="","",'6a. Expenditure'!U192)</f>
        <v/>
      </c>
    </row>
    <row r="144" spans="2:103" x14ac:dyDescent="0.25">
      <c r="B144" t="str">
        <f t="shared" si="4"/>
        <v>E08000022</v>
      </c>
      <c r="C144">
        <v>136</v>
      </c>
      <c r="D144" t="str">
        <f t="shared" si="5"/>
        <v>North Tyneside</v>
      </c>
      <c r="CH144" t="str">
        <f>IF('6a. Expenditure'!B193="","",'6a. Expenditure'!B193)</f>
        <v/>
      </c>
      <c r="CI144" t="str">
        <f>IF('6a. Expenditure'!C193="","",'6a. Expenditure'!C193)</f>
        <v/>
      </c>
      <c r="CJ144" t="str">
        <f>IF('6a. Expenditure'!D193="","",'6a. Expenditure'!D193)</f>
        <v/>
      </c>
      <c r="CK144" t="str">
        <f>IF('6a. Expenditure'!E193="","",'6a. Expenditure'!E193)</f>
        <v/>
      </c>
      <c r="CL144" t="str">
        <f>IF('6a. Expenditure'!F193="","",'6a. Expenditure'!F193)</f>
        <v/>
      </c>
      <c r="CM144" t="str">
        <f>IF('6a. Expenditure'!G193="","",'6a. Expenditure'!G193)</f>
        <v/>
      </c>
      <c r="CN144" t="str">
        <f>IF('6a. Expenditure'!H193="","",'6a. Expenditure'!H193)</f>
        <v/>
      </c>
      <c r="CO144" t="str">
        <f>IF('6a. Expenditure'!J193="","",'6a. Expenditure'!J193)</f>
        <v/>
      </c>
      <c r="CP144" t="str">
        <f>IF('6a. Expenditure'!K193="","",'6a. Expenditure'!K193)</f>
        <v/>
      </c>
      <c r="CQ144" t="str">
        <f>IF('6a. Expenditure'!L193="","",'6a. Expenditure'!L193)</f>
        <v/>
      </c>
      <c r="CR144" t="str">
        <f>IF('6a. Expenditure'!M193="","",'6a. Expenditure'!M193)</f>
        <v/>
      </c>
      <c r="CS144" t="str">
        <f>IF('6a. Expenditure'!N193="","",'6a. Expenditure'!N193)</f>
        <v/>
      </c>
      <c r="CT144" t="str">
        <f>IF('6a. Expenditure'!O193="","",'6a. Expenditure'!O193)</f>
        <v/>
      </c>
      <c r="CU144" t="str">
        <f>IF('6a. Expenditure'!P193="","",'6a. Expenditure'!P193)</f>
        <v/>
      </c>
      <c r="CV144" t="str">
        <f>IF('6a. Expenditure'!Q193="","",'6a. Expenditure'!Q193)</f>
        <v/>
      </c>
      <c r="CW144" t="str">
        <f>IF('6a. Expenditure'!S193="","",'6a. Expenditure'!S193)</f>
        <v/>
      </c>
      <c r="CX144" t="str">
        <f>IF('6a. Expenditure'!T193="","",'6a. Expenditure'!T193)</f>
        <v/>
      </c>
      <c r="CY144" t="str">
        <f>IF('6a. Expenditure'!U193="","",'6a. Expenditure'!U193)</f>
        <v/>
      </c>
    </row>
    <row r="145" spans="2:103" x14ac:dyDescent="0.25">
      <c r="B145" t="str">
        <f t="shared" si="4"/>
        <v>E08000022</v>
      </c>
      <c r="C145">
        <v>137</v>
      </c>
      <c r="D145" t="str">
        <f t="shared" si="5"/>
        <v>North Tyneside</v>
      </c>
      <c r="CH145" t="str">
        <f>IF('6a. Expenditure'!B194="","",'6a. Expenditure'!B194)</f>
        <v/>
      </c>
      <c r="CI145" t="str">
        <f>IF('6a. Expenditure'!C194="","",'6a. Expenditure'!C194)</f>
        <v/>
      </c>
      <c r="CJ145" t="str">
        <f>IF('6a. Expenditure'!D194="","",'6a. Expenditure'!D194)</f>
        <v/>
      </c>
      <c r="CK145" t="str">
        <f>IF('6a. Expenditure'!E194="","",'6a. Expenditure'!E194)</f>
        <v/>
      </c>
      <c r="CL145" t="str">
        <f>IF('6a. Expenditure'!F194="","",'6a. Expenditure'!F194)</f>
        <v/>
      </c>
      <c r="CM145" t="str">
        <f>IF('6a. Expenditure'!G194="","",'6a. Expenditure'!G194)</f>
        <v/>
      </c>
      <c r="CN145" t="str">
        <f>IF('6a. Expenditure'!H194="","",'6a. Expenditure'!H194)</f>
        <v/>
      </c>
      <c r="CO145" t="str">
        <f>IF('6a. Expenditure'!J194="","",'6a. Expenditure'!J194)</f>
        <v/>
      </c>
      <c r="CP145" t="str">
        <f>IF('6a. Expenditure'!K194="","",'6a. Expenditure'!K194)</f>
        <v/>
      </c>
      <c r="CQ145" t="str">
        <f>IF('6a. Expenditure'!L194="","",'6a. Expenditure'!L194)</f>
        <v/>
      </c>
      <c r="CR145" t="str">
        <f>IF('6a. Expenditure'!M194="","",'6a. Expenditure'!M194)</f>
        <v/>
      </c>
      <c r="CS145" t="str">
        <f>IF('6a. Expenditure'!N194="","",'6a. Expenditure'!N194)</f>
        <v/>
      </c>
      <c r="CT145" t="str">
        <f>IF('6a. Expenditure'!O194="","",'6a. Expenditure'!O194)</f>
        <v/>
      </c>
      <c r="CU145" t="str">
        <f>IF('6a. Expenditure'!P194="","",'6a. Expenditure'!P194)</f>
        <v/>
      </c>
      <c r="CV145" t="str">
        <f>IF('6a. Expenditure'!Q194="","",'6a. Expenditure'!Q194)</f>
        <v/>
      </c>
      <c r="CW145" t="str">
        <f>IF('6a. Expenditure'!S194="","",'6a. Expenditure'!S194)</f>
        <v/>
      </c>
      <c r="CX145" t="str">
        <f>IF('6a. Expenditure'!T194="","",'6a. Expenditure'!T194)</f>
        <v/>
      </c>
      <c r="CY145" t="str">
        <f>IF('6a. Expenditure'!U194="","",'6a. Expenditure'!U194)</f>
        <v/>
      </c>
    </row>
    <row r="146" spans="2:103" x14ac:dyDescent="0.25">
      <c r="B146" t="str">
        <f t="shared" si="4"/>
        <v>E08000022</v>
      </c>
      <c r="C146">
        <v>138</v>
      </c>
      <c r="D146" t="str">
        <f t="shared" si="5"/>
        <v>North Tyneside</v>
      </c>
      <c r="CH146" t="str">
        <f>IF('6a. Expenditure'!B195="","",'6a. Expenditure'!B195)</f>
        <v/>
      </c>
      <c r="CI146" t="str">
        <f>IF('6a. Expenditure'!C195="","",'6a. Expenditure'!C195)</f>
        <v/>
      </c>
      <c r="CJ146" t="str">
        <f>IF('6a. Expenditure'!D195="","",'6a. Expenditure'!D195)</f>
        <v/>
      </c>
      <c r="CK146" t="str">
        <f>IF('6a. Expenditure'!E195="","",'6a. Expenditure'!E195)</f>
        <v/>
      </c>
      <c r="CL146" t="str">
        <f>IF('6a. Expenditure'!F195="","",'6a. Expenditure'!F195)</f>
        <v/>
      </c>
      <c r="CM146" t="str">
        <f>IF('6a. Expenditure'!G195="","",'6a. Expenditure'!G195)</f>
        <v/>
      </c>
      <c r="CN146" t="str">
        <f>IF('6a. Expenditure'!H195="","",'6a. Expenditure'!H195)</f>
        <v/>
      </c>
      <c r="CO146" t="str">
        <f>IF('6a. Expenditure'!J195="","",'6a. Expenditure'!J195)</f>
        <v/>
      </c>
      <c r="CP146" t="str">
        <f>IF('6a. Expenditure'!K195="","",'6a. Expenditure'!K195)</f>
        <v/>
      </c>
      <c r="CQ146" t="str">
        <f>IF('6a. Expenditure'!L195="","",'6a. Expenditure'!L195)</f>
        <v/>
      </c>
      <c r="CR146" t="str">
        <f>IF('6a. Expenditure'!M195="","",'6a. Expenditure'!M195)</f>
        <v/>
      </c>
      <c r="CS146" t="str">
        <f>IF('6a. Expenditure'!N195="","",'6a. Expenditure'!N195)</f>
        <v/>
      </c>
      <c r="CT146" t="str">
        <f>IF('6a. Expenditure'!O195="","",'6a. Expenditure'!O195)</f>
        <v/>
      </c>
      <c r="CU146" t="str">
        <f>IF('6a. Expenditure'!P195="","",'6a. Expenditure'!P195)</f>
        <v/>
      </c>
      <c r="CV146" t="str">
        <f>IF('6a. Expenditure'!Q195="","",'6a. Expenditure'!Q195)</f>
        <v/>
      </c>
      <c r="CW146" t="str">
        <f>IF('6a. Expenditure'!S195="","",'6a. Expenditure'!S195)</f>
        <v/>
      </c>
      <c r="CX146" t="str">
        <f>IF('6a. Expenditure'!T195="","",'6a. Expenditure'!T195)</f>
        <v/>
      </c>
      <c r="CY146" t="str">
        <f>IF('6a. Expenditure'!U195="","",'6a. Expenditure'!U195)</f>
        <v/>
      </c>
    </row>
    <row r="147" spans="2:103" x14ac:dyDescent="0.25">
      <c r="B147" t="str">
        <f t="shared" si="4"/>
        <v>E08000022</v>
      </c>
      <c r="C147">
        <v>139</v>
      </c>
      <c r="D147" t="str">
        <f t="shared" si="5"/>
        <v>North Tyneside</v>
      </c>
      <c r="CH147" t="str">
        <f>IF('6a. Expenditure'!B196="","",'6a. Expenditure'!B196)</f>
        <v/>
      </c>
      <c r="CI147" t="str">
        <f>IF('6a. Expenditure'!C196="","",'6a. Expenditure'!C196)</f>
        <v/>
      </c>
      <c r="CJ147" t="str">
        <f>IF('6a. Expenditure'!D196="","",'6a. Expenditure'!D196)</f>
        <v/>
      </c>
      <c r="CK147" t="str">
        <f>IF('6a. Expenditure'!E196="","",'6a. Expenditure'!E196)</f>
        <v/>
      </c>
      <c r="CL147" t="str">
        <f>IF('6a. Expenditure'!F196="","",'6a. Expenditure'!F196)</f>
        <v/>
      </c>
      <c r="CM147" t="str">
        <f>IF('6a. Expenditure'!G196="","",'6a. Expenditure'!G196)</f>
        <v/>
      </c>
      <c r="CN147" t="str">
        <f>IF('6a. Expenditure'!H196="","",'6a. Expenditure'!H196)</f>
        <v/>
      </c>
      <c r="CO147" t="str">
        <f>IF('6a. Expenditure'!J196="","",'6a. Expenditure'!J196)</f>
        <v/>
      </c>
      <c r="CP147" t="str">
        <f>IF('6a. Expenditure'!K196="","",'6a. Expenditure'!K196)</f>
        <v/>
      </c>
      <c r="CQ147" t="str">
        <f>IF('6a. Expenditure'!L196="","",'6a. Expenditure'!L196)</f>
        <v/>
      </c>
      <c r="CR147" t="str">
        <f>IF('6a. Expenditure'!M196="","",'6a. Expenditure'!M196)</f>
        <v/>
      </c>
      <c r="CS147" t="str">
        <f>IF('6a. Expenditure'!N196="","",'6a. Expenditure'!N196)</f>
        <v/>
      </c>
      <c r="CT147" t="str">
        <f>IF('6a. Expenditure'!O196="","",'6a. Expenditure'!O196)</f>
        <v/>
      </c>
      <c r="CU147" t="str">
        <f>IF('6a. Expenditure'!P196="","",'6a. Expenditure'!P196)</f>
        <v/>
      </c>
      <c r="CV147" t="str">
        <f>IF('6a. Expenditure'!Q196="","",'6a. Expenditure'!Q196)</f>
        <v/>
      </c>
      <c r="CW147" t="str">
        <f>IF('6a. Expenditure'!S196="","",'6a. Expenditure'!S196)</f>
        <v/>
      </c>
      <c r="CX147" t="str">
        <f>IF('6a. Expenditure'!T196="","",'6a. Expenditure'!T196)</f>
        <v/>
      </c>
      <c r="CY147" t="str">
        <f>IF('6a. Expenditure'!U196="","",'6a. Expenditure'!U196)</f>
        <v/>
      </c>
    </row>
    <row r="148" spans="2:103" x14ac:dyDescent="0.25">
      <c r="B148" t="str">
        <f t="shared" si="4"/>
        <v>E08000022</v>
      </c>
      <c r="C148">
        <v>140</v>
      </c>
      <c r="D148" t="str">
        <f t="shared" si="5"/>
        <v>North Tyneside</v>
      </c>
      <c r="CH148" t="str">
        <f>IF('6a. Expenditure'!B197="","",'6a. Expenditure'!B197)</f>
        <v/>
      </c>
      <c r="CI148" t="str">
        <f>IF('6a. Expenditure'!C197="","",'6a. Expenditure'!C197)</f>
        <v/>
      </c>
      <c r="CJ148" t="str">
        <f>IF('6a. Expenditure'!D197="","",'6a. Expenditure'!D197)</f>
        <v/>
      </c>
      <c r="CK148" t="str">
        <f>IF('6a. Expenditure'!E197="","",'6a. Expenditure'!E197)</f>
        <v/>
      </c>
      <c r="CL148" t="str">
        <f>IF('6a. Expenditure'!F197="","",'6a. Expenditure'!F197)</f>
        <v/>
      </c>
      <c r="CM148" t="str">
        <f>IF('6a. Expenditure'!G197="","",'6a. Expenditure'!G197)</f>
        <v/>
      </c>
      <c r="CN148" t="str">
        <f>IF('6a. Expenditure'!H197="","",'6a. Expenditure'!H197)</f>
        <v/>
      </c>
      <c r="CO148" t="str">
        <f>IF('6a. Expenditure'!J197="","",'6a. Expenditure'!J197)</f>
        <v/>
      </c>
      <c r="CP148" t="str">
        <f>IF('6a. Expenditure'!K197="","",'6a. Expenditure'!K197)</f>
        <v/>
      </c>
      <c r="CQ148" t="str">
        <f>IF('6a. Expenditure'!L197="","",'6a. Expenditure'!L197)</f>
        <v/>
      </c>
      <c r="CR148" t="str">
        <f>IF('6a. Expenditure'!M197="","",'6a. Expenditure'!M197)</f>
        <v/>
      </c>
      <c r="CS148" t="str">
        <f>IF('6a. Expenditure'!N197="","",'6a. Expenditure'!N197)</f>
        <v/>
      </c>
      <c r="CT148" t="str">
        <f>IF('6a. Expenditure'!O197="","",'6a. Expenditure'!O197)</f>
        <v/>
      </c>
      <c r="CU148" t="str">
        <f>IF('6a. Expenditure'!P197="","",'6a. Expenditure'!P197)</f>
        <v/>
      </c>
      <c r="CV148" t="str">
        <f>IF('6a. Expenditure'!Q197="","",'6a. Expenditure'!Q197)</f>
        <v/>
      </c>
      <c r="CW148" t="str">
        <f>IF('6a. Expenditure'!S197="","",'6a. Expenditure'!S197)</f>
        <v/>
      </c>
      <c r="CX148" t="str">
        <f>IF('6a. Expenditure'!T197="","",'6a. Expenditure'!T197)</f>
        <v/>
      </c>
      <c r="CY148" t="str">
        <f>IF('6a. Expenditure'!U197="","",'6a. Expenditure'!U197)</f>
        <v/>
      </c>
    </row>
    <row r="149" spans="2:103" x14ac:dyDescent="0.25">
      <c r="B149" t="str">
        <f t="shared" si="4"/>
        <v>E08000022</v>
      </c>
      <c r="C149">
        <v>141</v>
      </c>
      <c r="D149" t="str">
        <f t="shared" si="5"/>
        <v>North Tyneside</v>
      </c>
      <c r="CH149" t="str">
        <f>IF('6a. Expenditure'!B198="","",'6a. Expenditure'!B198)</f>
        <v/>
      </c>
      <c r="CI149" t="str">
        <f>IF('6a. Expenditure'!C198="","",'6a. Expenditure'!C198)</f>
        <v/>
      </c>
      <c r="CJ149" t="str">
        <f>IF('6a. Expenditure'!D198="","",'6a. Expenditure'!D198)</f>
        <v/>
      </c>
      <c r="CK149" t="str">
        <f>IF('6a. Expenditure'!E198="","",'6a. Expenditure'!E198)</f>
        <v/>
      </c>
      <c r="CL149" t="str">
        <f>IF('6a. Expenditure'!F198="","",'6a. Expenditure'!F198)</f>
        <v/>
      </c>
      <c r="CM149" t="str">
        <f>IF('6a. Expenditure'!G198="","",'6a. Expenditure'!G198)</f>
        <v/>
      </c>
      <c r="CN149" t="str">
        <f>IF('6a. Expenditure'!H198="","",'6a. Expenditure'!H198)</f>
        <v/>
      </c>
      <c r="CO149" t="str">
        <f>IF('6a. Expenditure'!J198="","",'6a. Expenditure'!J198)</f>
        <v/>
      </c>
      <c r="CP149" t="str">
        <f>IF('6a. Expenditure'!K198="","",'6a. Expenditure'!K198)</f>
        <v/>
      </c>
      <c r="CQ149" t="str">
        <f>IF('6a. Expenditure'!L198="","",'6a. Expenditure'!L198)</f>
        <v/>
      </c>
      <c r="CR149" t="str">
        <f>IF('6a. Expenditure'!M198="","",'6a. Expenditure'!M198)</f>
        <v/>
      </c>
      <c r="CS149" t="str">
        <f>IF('6a. Expenditure'!N198="","",'6a. Expenditure'!N198)</f>
        <v/>
      </c>
      <c r="CT149" t="str">
        <f>IF('6a. Expenditure'!O198="","",'6a. Expenditure'!O198)</f>
        <v/>
      </c>
      <c r="CU149" t="str">
        <f>IF('6a. Expenditure'!P198="","",'6a. Expenditure'!P198)</f>
        <v/>
      </c>
      <c r="CV149" t="str">
        <f>IF('6a. Expenditure'!Q198="","",'6a. Expenditure'!Q198)</f>
        <v/>
      </c>
      <c r="CW149" t="str">
        <f>IF('6a. Expenditure'!S198="","",'6a. Expenditure'!S198)</f>
        <v/>
      </c>
      <c r="CX149" t="str">
        <f>IF('6a. Expenditure'!T198="","",'6a. Expenditure'!T198)</f>
        <v/>
      </c>
      <c r="CY149" t="str">
        <f>IF('6a. Expenditure'!U198="","",'6a. Expenditure'!U198)</f>
        <v/>
      </c>
    </row>
    <row r="150" spans="2:103" x14ac:dyDescent="0.25">
      <c r="B150" t="str">
        <f t="shared" si="4"/>
        <v>E08000022</v>
      </c>
      <c r="C150">
        <v>142</v>
      </c>
      <c r="D150" t="str">
        <f t="shared" si="5"/>
        <v>North Tyneside</v>
      </c>
      <c r="CH150" t="str">
        <f>IF('6a. Expenditure'!B199="","",'6a. Expenditure'!B199)</f>
        <v/>
      </c>
      <c r="CI150" t="str">
        <f>IF('6a. Expenditure'!C199="","",'6a. Expenditure'!C199)</f>
        <v/>
      </c>
      <c r="CJ150" t="str">
        <f>IF('6a. Expenditure'!D199="","",'6a. Expenditure'!D199)</f>
        <v/>
      </c>
      <c r="CK150" t="str">
        <f>IF('6a. Expenditure'!E199="","",'6a. Expenditure'!E199)</f>
        <v/>
      </c>
      <c r="CL150" t="str">
        <f>IF('6a. Expenditure'!F199="","",'6a. Expenditure'!F199)</f>
        <v/>
      </c>
      <c r="CM150" t="str">
        <f>IF('6a. Expenditure'!G199="","",'6a. Expenditure'!G199)</f>
        <v/>
      </c>
      <c r="CN150" t="str">
        <f>IF('6a. Expenditure'!H199="","",'6a. Expenditure'!H199)</f>
        <v/>
      </c>
      <c r="CO150" t="str">
        <f>IF('6a. Expenditure'!J199="","",'6a. Expenditure'!J199)</f>
        <v/>
      </c>
      <c r="CP150" t="str">
        <f>IF('6a. Expenditure'!K199="","",'6a. Expenditure'!K199)</f>
        <v/>
      </c>
      <c r="CQ150" t="str">
        <f>IF('6a. Expenditure'!L199="","",'6a. Expenditure'!L199)</f>
        <v/>
      </c>
      <c r="CR150" t="str">
        <f>IF('6a. Expenditure'!M199="","",'6a. Expenditure'!M199)</f>
        <v/>
      </c>
      <c r="CS150" t="str">
        <f>IF('6a. Expenditure'!N199="","",'6a. Expenditure'!N199)</f>
        <v/>
      </c>
      <c r="CT150" t="str">
        <f>IF('6a. Expenditure'!O199="","",'6a. Expenditure'!O199)</f>
        <v/>
      </c>
      <c r="CU150" t="str">
        <f>IF('6a. Expenditure'!P199="","",'6a. Expenditure'!P199)</f>
        <v/>
      </c>
      <c r="CV150" t="str">
        <f>IF('6a. Expenditure'!Q199="","",'6a. Expenditure'!Q199)</f>
        <v/>
      </c>
      <c r="CW150" t="str">
        <f>IF('6a. Expenditure'!S199="","",'6a. Expenditure'!S199)</f>
        <v/>
      </c>
      <c r="CX150" t="str">
        <f>IF('6a. Expenditure'!T199="","",'6a. Expenditure'!T199)</f>
        <v/>
      </c>
      <c r="CY150" t="str">
        <f>IF('6a. Expenditure'!U199="","",'6a. Expenditure'!U199)</f>
        <v/>
      </c>
    </row>
    <row r="151" spans="2:103" x14ac:dyDescent="0.25">
      <c r="B151" t="str">
        <f t="shared" si="4"/>
        <v>E08000022</v>
      </c>
      <c r="C151">
        <v>143</v>
      </c>
      <c r="D151" t="str">
        <f t="shared" si="5"/>
        <v>North Tyneside</v>
      </c>
      <c r="CH151" t="str">
        <f>IF('6a. Expenditure'!B200="","",'6a. Expenditure'!B200)</f>
        <v/>
      </c>
      <c r="CI151" t="str">
        <f>IF('6a. Expenditure'!C200="","",'6a. Expenditure'!C200)</f>
        <v/>
      </c>
      <c r="CJ151" t="str">
        <f>IF('6a. Expenditure'!D200="","",'6a. Expenditure'!D200)</f>
        <v/>
      </c>
      <c r="CK151" t="str">
        <f>IF('6a. Expenditure'!E200="","",'6a. Expenditure'!E200)</f>
        <v/>
      </c>
      <c r="CL151" t="str">
        <f>IF('6a. Expenditure'!F200="","",'6a. Expenditure'!F200)</f>
        <v/>
      </c>
      <c r="CM151" t="str">
        <f>IF('6a. Expenditure'!G200="","",'6a. Expenditure'!G200)</f>
        <v/>
      </c>
      <c r="CN151" t="str">
        <f>IF('6a. Expenditure'!H200="","",'6a. Expenditure'!H200)</f>
        <v/>
      </c>
      <c r="CO151" t="str">
        <f>IF('6a. Expenditure'!J200="","",'6a. Expenditure'!J200)</f>
        <v/>
      </c>
      <c r="CP151" t="str">
        <f>IF('6a. Expenditure'!K200="","",'6a. Expenditure'!K200)</f>
        <v/>
      </c>
      <c r="CQ151" t="str">
        <f>IF('6a. Expenditure'!L200="","",'6a. Expenditure'!L200)</f>
        <v/>
      </c>
      <c r="CR151" t="str">
        <f>IF('6a. Expenditure'!M200="","",'6a. Expenditure'!M200)</f>
        <v/>
      </c>
      <c r="CS151" t="str">
        <f>IF('6a. Expenditure'!N200="","",'6a. Expenditure'!N200)</f>
        <v/>
      </c>
      <c r="CT151" t="str">
        <f>IF('6a. Expenditure'!O200="","",'6a. Expenditure'!O200)</f>
        <v/>
      </c>
      <c r="CU151" t="str">
        <f>IF('6a. Expenditure'!P200="","",'6a. Expenditure'!P200)</f>
        <v/>
      </c>
      <c r="CV151" t="str">
        <f>IF('6a. Expenditure'!Q200="","",'6a. Expenditure'!Q200)</f>
        <v/>
      </c>
      <c r="CW151" t="str">
        <f>IF('6a. Expenditure'!S200="","",'6a. Expenditure'!S200)</f>
        <v/>
      </c>
      <c r="CX151" t="str">
        <f>IF('6a. Expenditure'!T200="","",'6a. Expenditure'!T200)</f>
        <v/>
      </c>
      <c r="CY151" t="str">
        <f>IF('6a. Expenditure'!U200="","",'6a. Expenditure'!U200)</f>
        <v/>
      </c>
    </row>
    <row r="152" spans="2:103" x14ac:dyDescent="0.25">
      <c r="B152" t="str">
        <f t="shared" si="4"/>
        <v>E08000022</v>
      </c>
      <c r="C152">
        <v>144</v>
      </c>
      <c r="D152" t="str">
        <f t="shared" si="5"/>
        <v>North Tyneside</v>
      </c>
      <c r="CH152" t="str">
        <f>IF('6a. Expenditure'!B201="","",'6a. Expenditure'!B201)</f>
        <v/>
      </c>
      <c r="CI152" t="str">
        <f>IF('6a. Expenditure'!C201="","",'6a. Expenditure'!C201)</f>
        <v/>
      </c>
      <c r="CJ152" t="str">
        <f>IF('6a. Expenditure'!D201="","",'6a. Expenditure'!D201)</f>
        <v/>
      </c>
      <c r="CK152" t="str">
        <f>IF('6a. Expenditure'!E201="","",'6a. Expenditure'!E201)</f>
        <v/>
      </c>
      <c r="CL152" t="str">
        <f>IF('6a. Expenditure'!F201="","",'6a. Expenditure'!F201)</f>
        <v/>
      </c>
      <c r="CM152" t="str">
        <f>IF('6a. Expenditure'!G201="","",'6a. Expenditure'!G201)</f>
        <v/>
      </c>
      <c r="CN152" t="str">
        <f>IF('6a. Expenditure'!H201="","",'6a. Expenditure'!H201)</f>
        <v/>
      </c>
      <c r="CO152" t="str">
        <f>IF('6a. Expenditure'!J201="","",'6a. Expenditure'!J201)</f>
        <v/>
      </c>
      <c r="CP152" t="str">
        <f>IF('6a. Expenditure'!K201="","",'6a. Expenditure'!K201)</f>
        <v/>
      </c>
      <c r="CQ152" t="str">
        <f>IF('6a. Expenditure'!L201="","",'6a. Expenditure'!L201)</f>
        <v/>
      </c>
      <c r="CR152" t="str">
        <f>IF('6a. Expenditure'!M201="","",'6a. Expenditure'!M201)</f>
        <v/>
      </c>
      <c r="CS152" t="str">
        <f>IF('6a. Expenditure'!N201="","",'6a. Expenditure'!N201)</f>
        <v/>
      </c>
      <c r="CT152" t="str">
        <f>IF('6a. Expenditure'!O201="","",'6a. Expenditure'!O201)</f>
        <v/>
      </c>
      <c r="CU152" t="str">
        <f>IF('6a. Expenditure'!P201="","",'6a. Expenditure'!P201)</f>
        <v/>
      </c>
      <c r="CV152" t="str">
        <f>IF('6a. Expenditure'!Q201="","",'6a. Expenditure'!Q201)</f>
        <v/>
      </c>
      <c r="CW152" t="str">
        <f>IF('6a. Expenditure'!S201="","",'6a. Expenditure'!S201)</f>
        <v/>
      </c>
      <c r="CX152" t="str">
        <f>IF('6a. Expenditure'!T201="","",'6a. Expenditure'!T201)</f>
        <v/>
      </c>
      <c r="CY152" t="str">
        <f>IF('6a. Expenditure'!U201="","",'6a. Expenditure'!U201)</f>
        <v/>
      </c>
    </row>
    <row r="153" spans="2:103" x14ac:dyDescent="0.25">
      <c r="B153" t="str">
        <f t="shared" si="4"/>
        <v>E08000022</v>
      </c>
      <c r="C153">
        <v>145</v>
      </c>
      <c r="D153" t="str">
        <f t="shared" si="5"/>
        <v>North Tyneside</v>
      </c>
      <c r="CH153" t="str">
        <f>IF('6a. Expenditure'!B202="","",'6a. Expenditure'!B202)</f>
        <v/>
      </c>
      <c r="CI153" t="str">
        <f>IF('6a. Expenditure'!C202="","",'6a. Expenditure'!C202)</f>
        <v/>
      </c>
      <c r="CJ153" t="str">
        <f>IF('6a. Expenditure'!D202="","",'6a. Expenditure'!D202)</f>
        <v/>
      </c>
      <c r="CK153" t="str">
        <f>IF('6a. Expenditure'!E202="","",'6a. Expenditure'!E202)</f>
        <v/>
      </c>
      <c r="CL153" t="str">
        <f>IF('6a. Expenditure'!F202="","",'6a. Expenditure'!F202)</f>
        <v/>
      </c>
      <c r="CM153" t="str">
        <f>IF('6a. Expenditure'!G202="","",'6a. Expenditure'!G202)</f>
        <v/>
      </c>
      <c r="CN153" t="str">
        <f>IF('6a. Expenditure'!H202="","",'6a. Expenditure'!H202)</f>
        <v/>
      </c>
      <c r="CO153" t="str">
        <f>IF('6a. Expenditure'!J202="","",'6a. Expenditure'!J202)</f>
        <v/>
      </c>
      <c r="CP153" t="str">
        <f>IF('6a. Expenditure'!K202="","",'6a. Expenditure'!K202)</f>
        <v/>
      </c>
      <c r="CQ153" t="str">
        <f>IF('6a. Expenditure'!L202="","",'6a. Expenditure'!L202)</f>
        <v/>
      </c>
      <c r="CR153" t="str">
        <f>IF('6a. Expenditure'!M202="","",'6a. Expenditure'!M202)</f>
        <v/>
      </c>
      <c r="CS153" t="str">
        <f>IF('6a. Expenditure'!N202="","",'6a. Expenditure'!N202)</f>
        <v/>
      </c>
      <c r="CT153" t="str">
        <f>IF('6a. Expenditure'!O202="","",'6a. Expenditure'!O202)</f>
        <v/>
      </c>
      <c r="CU153" t="str">
        <f>IF('6a. Expenditure'!P202="","",'6a. Expenditure'!P202)</f>
        <v/>
      </c>
      <c r="CV153" t="str">
        <f>IF('6a. Expenditure'!Q202="","",'6a. Expenditure'!Q202)</f>
        <v/>
      </c>
      <c r="CW153" t="str">
        <f>IF('6a. Expenditure'!S202="","",'6a. Expenditure'!S202)</f>
        <v/>
      </c>
      <c r="CX153" t="str">
        <f>IF('6a. Expenditure'!T202="","",'6a. Expenditure'!T202)</f>
        <v/>
      </c>
      <c r="CY153" t="str">
        <f>IF('6a. Expenditure'!U202="","",'6a. Expenditure'!U202)</f>
        <v/>
      </c>
    </row>
    <row r="154" spans="2:103" x14ac:dyDescent="0.25">
      <c r="B154" t="str">
        <f t="shared" si="4"/>
        <v>E08000022</v>
      </c>
      <c r="C154">
        <v>146</v>
      </c>
      <c r="D154" t="str">
        <f t="shared" si="5"/>
        <v>North Tyneside</v>
      </c>
      <c r="CH154" t="str">
        <f>IF('6a. Expenditure'!B203="","",'6a. Expenditure'!B203)</f>
        <v/>
      </c>
      <c r="CI154" t="str">
        <f>IF('6a. Expenditure'!C203="","",'6a. Expenditure'!C203)</f>
        <v/>
      </c>
      <c r="CJ154" t="str">
        <f>IF('6a. Expenditure'!D203="","",'6a. Expenditure'!D203)</f>
        <v/>
      </c>
      <c r="CK154" t="str">
        <f>IF('6a. Expenditure'!E203="","",'6a. Expenditure'!E203)</f>
        <v/>
      </c>
      <c r="CL154" t="str">
        <f>IF('6a. Expenditure'!F203="","",'6a. Expenditure'!F203)</f>
        <v/>
      </c>
      <c r="CM154" t="str">
        <f>IF('6a. Expenditure'!G203="","",'6a. Expenditure'!G203)</f>
        <v/>
      </c>
      <c r="CN154" t="str">
        <f>IF('6a. Expenditure'!H203="","",'6a. Expenditure'!H203)</f>
        <v/>
      </c>
      <c r="CO154" t="str">
        <f>IF('6a. Expenditure'!J203="","",'6a. Expenditure'!J203)</f>
        <v/>
      </c>
      <c r="CP154" t="str">
        <f>IF('6a. Expenditure'!K203="","",'6a. Expenditure'!K203)</f>
        <v/>
      </c>
      <c r="CQ154" t="str">
        <f>IF('6a. Expenditure'!L203="","",'6a. Expenditure'!L203)</f>
        <v/>
      </c>
      <c r="CR154" t="str">
        <f>IF('6a. Expenditure'!M203="","",'6a. Expenditure'!M203)</f>
        <v/>
      </c>
      <c r="CS154" t="str">
        <f>IF('6a. Expenditure'!N203="","",'6a. Expenditure'!N203)</f>
        <v/>
      </c>
      <c r="CT154" t="str">
        <f>IF('6a. Expenditure'!O203="","",'6a. Expenditure'!O203)</f>
        <v/>
      </c>
      <c r="CU154" t="str">
        <f>IF('6a. Expenditure'!P203="","",'6a. Expenditure'!P203)</f>
        <v/>
      </c>
      <c r="CV154" t="str">
        <f>IF('6a. Expenditure'!Q203="","",'6a. Expenditure'!Q203)</f>
        <v/>
      </c>
      <c r="CW154" t="str">
        <f>IF('6a. Expenditure'!S203="","",'6a. Expenditure'!S203)</f>
        <v/>
      </c>
      <c r="CX154" t="str">
        <f>IF('6a. Expenditure'!T203="","",'6a. Expenditure'!T203)</f>
        <v/>
      </c>
      <c r="CY154" t="str">
        <f>IF('6a. Expenditure'!U203="","",'6a. Expenditure'!U203)</f>
        <v/>
      </c>
    </row>
    <row r="155" spans="2:103" x14ac:dyDescent="0.25">
      <c r="B155" t="str">
        <f t="shared" si="4"/>
        <v>E08000022</v>
      </c>
      <c r="C155">
        <v>147</v>
      </c>
      <c r="D155" t="str">
        <f t="shared" si="5"/>
        <v>North Tyneside</v>
      </c>
      <c r="CH155" t="str">
        <f>IF('6a. Expenditure'!B204="","",'6a. Expenditure'!B204)</f>
        <v/>
      </c>
      <c r="CI155" t="str">
        <f>IF('6a. Expenditure'!C204="","",'6a. Expenditure'!C204)</f>
        <v/>
      </c>
      <c r="CJ155" t="str">
        <f>IF('6a. Expenditure'!D204="","",'6a. Expenditure'!D204)</f>
        <v/>
      </c>
      <c r="CK155" t="str">
        <f>IF('6a. Expenditure'!E204="","",'6a. Expenditure'!E204)</f>
        <v/>
      </c>
      <c r="CL155" t="str">
        <f>IF('6a. Expenditure'!F204="","",'6a. Expenditure'!F204)</f>
        <v/>
      </c>
      <c r="CM155" t="str">
        <f>IF('6a. Expenditure'!G204="","",'6a. Expenditure'!G204)</f>
        <v/>
      </c>
      <c r="CN155" t="str">
        <f>IF('6a. Expenditure'!H204="","",'6a. Expenditure'!H204)</f>
        <v/>
      </c>
      <c r="CO155" t="str">
        <f>IF('6a. Expenditure'!J204="","",'6a. Expenditure'!J204)</f>
        <v/>
      </c>
      <c r="CP155" t="str">
        <f>IF('6a. Expenditure'!K204="","",'6a. Expenditure'!K204)</f>
        <v/>
      </c>
      <c r="CQ155" t="str">
        <f>IF('6a. Expenditure'!L204="","",'6a. Expenditure'!L204)</f>
        <v/>
      </c>
      <c r="CR155" t="str">
        <f>IF('6a. Expenditure'!M204="","",'6a. Expenditure'!M204)</f>
        <v/>
      </c>
      <c r="CS155" t="str">
        <f>IF('6a. Expenditure'!N204="","",'6a. Expenditure'!N204)</f>
        <v/>
      </c>
      <c r="CT155" t="str">
        <f>IF('6a. Expenditure'!O204="","",'6a. Expenditure'!O204)</f>
        <v/>
      </c>
      <c r="CU155" t="str">
        <f>IF('6a. Expenditure'!P204="","",'6a. Expenditure'!P204)</f>
        <v/>
      </c>
      <c r="CV155" t="str">
        <f>IF('6a. Expenditure'!Q204="","",'6a. Expenditure'!Q204)</f>
        <v/>
      </c>
      <c r="CW155" t="str">
        <f>IF('6a. Expenditure'!S204="","",'6a. Expenditure'!S204)</f>
        <v/>
      </c>
      <c r="CX155" t="str">
        <f>IF('6a. Expenditure'!T204="","",'6a. Expenditure'!T204)</f>
        <v/>
      </c>
      <c r="CY155" t="str">
        <f>IF('6a. Expenditure'!U204="","",'6a. Expenditure'!U204)</f>
        <v/>
      </c>
    </row>
    <row r="156" spans="2:103" x14ac:dyDescent="0.25">
      <c r="B156" t="str">
        <f t="shared" si="4"/>
        <v>E08000022</v>
      </c>
      <c r="C156">
        <v>148</v>
      </c>
      <c r="D156" t="str">
        <f t="shared" si="5"/>
        <v>North Tyneside</v>
      </c>
      <c r="CH156" t="str">
        <f>IF('6a. Expenditure'!B205="","",'6a. Expenditure'!B205)</f>
        <v/>
      </c>
      <c r="CI156" t="str">
        <f>IF('6a. Expenditure'!C205="","",'6a. Expenditure'!C205)</f>
        <v/>
      </c>
      <c r="CJ156" t="str">
        <f>IF('6a. Expenditure'!D205="","",'6a. Expenditure'!D205)</f>
        <v/>
      </c>
      <c r="CK156" t="str">
        <f>IF('6a. Expenditure'!E205="","",'6a. Expenditure'!E205)</f>
        <v/>
      </c>
      <c r="CL156" t="str">
        <f>IF('6a. Expenditure'!F205="","",'6a. Expenditure'!F205)</f>
        <v/>
      </c>
      <c r="CM156" t="str">
        <f>IF('6a. Expenditure'!G205="","",'6a. Expenditure'!G205)</f>
        <v/>
      </c>
      <c r="CN156" t="str">
        <f>IF('6a. Expenditure'!H205="","",'6a. Expenditure'!H205)</f>
        <v/>
      </c>
      <c r="CO156" t="str">
        <f>IF('6a. Expenditure'!J205="","",'6a. Expenditure'!J205)</f>
        <v/>
      </c>
      <c r="CP156" t="str">
        <f>IF('6a. Expenditure'!K205="","",'6a. Expenditure'!K205)</f>
        <v/>
      </c>
      <c r="CQ156" t="str">
        <f>IF('6a. Expenditure'!L205="","",'6a. Expenditure'!L205)</f>
        <v/>
      </c>
      <c r="CR156" t="str">
        <f>IF('6a. Expenditure'!M205="","",'6a. Expenditure'!M205)</f>
        <v/>
      </c>
      <c r="CS156" t="str">
        <f>IF('6a. Expenditure'!N205="","",'6a. Expenditure'!N205)</f>
        <v/>
      </c>
      <c r="CT156" t="str">
        <f>IF('6a. Expenditure'!O205="","",'6a. Expenditure'!O205)</f>
        <v/>
      </c>
      <c r="CU156" t="str">
        <f>IF('6a. Expenditure'!P205="","",'6a. Expenditure'!P205)</f>
        <v/>
      </c>
      <c r="CV156" t="str">
        <f>IF('6a. Expenditure'!Q205="","",'6a. Expenditure'!Q205)</f>
        <v/>
      </c>
      <c r="CW156" t="str">
        <f>IF('6a. Expenditure'!S205="","",'6a. Expenditure'!S205)</f>
        <v/>
      </c>
      <c r="CX156" t="str">
        <f>IF('6a. Expenditure'!T205="","",'6a. Expenditure'!T205)</f>
        <v/>
      </c>
      <c r="CY156" t="str">
        <f>IF('6a. Expenditure'!U205="","",'6a. Expenditure'!U205)</f>
        <v/>
      </c>
    </row>
    <row r="157" spans="2:103" x14ac:dyDescent="0.25">
      <c r="B157" t="str">
        <f t="shared" si="4"/>
        <v>E08000022</v>
      </c>
      <c r="C157">
        <v>149</v>
      </c>
      <c r="D157" t="str">
        <f t="shared" si="5"/>
        <v>North Tyneside</v>
      </c>
      <c r="CH157" t="str">
        <f>IF('6a. Expenditure'!B206="","",'6a. Expenditure'!B206)</f>
        <v/>
      </c>
      <c r="CI157" t="str">
        <f>IF('6a. Expenditure'!C206="","",'6a. Expenditure'!C206)</f>
        <v/>
      </c>
      <c r="CJ157" t="str">
        <f>IF('6a. Expenditure'!D206="","",'6a. Expenditure'!D206)</f>
        <v/>
      </c>
      <c r="CK157" t="str">
        <f>IF('6a. Expenditure'!E206="","",'6a. Expenditure'!E206)</f>
        <v/>
      </c>
      <c r="CL157" t="str">
        <f>IF('6a. Expenditure'!F206="","",'6a. Expenditure'!F206)</f>
        <v/>
      </c>
      <c r="CM157" t="str">
        <f>IF('6a. Expenditure'!G206="","",'6a. Expenditure'!G206)</f>
        <v/>
      </c>
      <c r="CN157" t="str">
        <f>IF('6a. Expenditure'!H206="","",'6a. Expenditure'!H206)</f>
        <v/>
      </c>
      <c r="CO157" t="str">
        <f>IF('6a. Expenditure'!J206="","",'6a. Expenditure'!J206)</f>
        <v/>
      </c>
      <c r="CP157" t="str">
        <f>IF('6a. Expenditure'!K206="","",'6a. Expenditure'!K206)</f>
        <v/>
      </c>
      <c r="CQ157" t="str">
        <f>IF('6a. Expenditure'!L206="","",'6a. Expenditure'!L206)</f>
        <v/>
      </c>
      <c r="CR157" t="str">
        <f>IF('6a. Expenditure'!M206="","",'6a. Expenditure'!M206)</f>
        <v/>
      </c>
      <c r="CS157" t="str">
        <f>IF('6a. Expenditure'!N206="","",'6a. Expenditure'!N206)</f>
        <v/>
      </c>
      <c r="CT157" t="str">
        <f>IF('6a. Expenditure'!O206="","",'6a. Expenditure'!O206)</f>
        <v/>
      </c>
      <c r="CU157" t="str">
        <f>IF('6a. Expenditure'!P206="","",'6a. Expenditure'!P206)</f>
        <v/>
      </c>
      <c r="CV157" t="str">
        <f>IF('6a. Expenditure'!Q206="","",'6a. Expenditure'!Q206)</f>
        <v/>
      </c>
      <c r="CW157" t="str">
        <f>IF('6a. Expenditure'!S206="","",'6a. Expenditure'!S206)</f>
        <v/>
      </c>
      <c r="CX157" t="str">
        <f>IF('6a. Expenditure'!T206="","",'6a. Expenditure'!T206)</f>
        <v/>
      </c>
      <c r="CY157" t="str">
        <f>IF('6a. Expenditure'!U206="","",'6a. Expenditure'!U206)</f>
        <v/>
      </c>
    </row>
    <row r="158" spans="2:103" x14ac:dyDescent="0.25">
      <c r="B158" t="str">
        <f t="shared" si="4"/>
        <v>E08000022</v>
      </c>
      <c r="C158">
        <v>150</v>
      </c>
      <c r="D158" t="str">
        <f t="shared" si="5"/>
        <v>North Tyneside</v>
      </c>
      <c r="CH158" t="str">
        <f>IF('6a. Expenditure'!B207="","",'6a. Expenditure'!B207)</f>
        <v/>
      </c>
      <c r="CI158" t="str">
        <f>IF('6a. Expenditure'!C207="","",'6a. Expenditure'!C207)</f>
        <v/>
      </c>
      <c r="CJ158" t="str">
        <f>IF('6a. Expenditure'!D207="","",'6a. Expenditure'!D207)</f>
        <v/>
      </c>
      <c r="CK158" t="str">
        <f>IF('6a. Expenditure'!E207="","",'6a. Expenditure'!E207)</f>
        <v/>
      </c>
      <c r="CL158" t="str">
        <f>IF('6a. Expenditure'!F207="","",'6a. Expenditure'!F207)</f>
        <v/>
      </c>
      <c r="CM158" t="str">
        <f>IF('6a. Expenditure'!G207="","",'6a. Expenditure'!G207)</f>
        <v/>
      </c>
      <c r="CN158" t="str">
        <f>IF('6a. Expenditure'!H207="","",'6a. Expenditure'!H207)</f>
        <v/>
      </c>
      <c r="CO158" t="str">
        <f>IF('6a. Expenditure'!J207="","",'6a. Expenditure'!J207)</f>
        <v/>
      </c>
      <c r="CP158" t="str">
        <f>IF('6a. Expenditure'!K207="","",'6a. Expenditure'!K207)</f>
        <v/>
      </c>
      <c r="CQ158" t="str">
        <f>IF('6a. Expenditure'!L207="","",'6a. Expenditure'!L207)</f>
        <v/>
      </c>
      <c r="CR158" t="str">
        <f>IF('6a. Expenditure'!M207="","",'6a. Expenditure'!M207)</f>
        <v/>
      </c>
      <c r="CS158" t="str">
        <f>IF('6a. Expenditure'!N207="","",'6a. Expenditure'!N207)</f>
        <v/>
      </c>
      <c r="CT158" t="str">
        <f>IF('6a. Expenditure'!O207="","",'6a. Expenditure'!O207)</f>
        <v/>
      </c>
      <c r="CU158" t="str">
        <f>IF('6a. Expenditure'!P207="","",'6a. Expenditure'!P207)</f>
        <v/>
      </c>
      <c r="CV158" t="str">
        <f>IF('6a. Expenditure'!Q207="","",'6a. Expenditure'!Q207)</f>
        <v/>
      </c>
      <c r="CW158" t="str">
        <f>IF('6a. Expenditure'!S207="","",'6a. Expenditure'!S207)</f>
        <v/>
      </c>
      <c r="CX158" t="str">
        <f>IF('6a. Expenditure'!T207="","",'6a. Expenditure'!T207)</f>
        <v/>
      </c>
      <c r="CY158" t="str">
        <f>IF('6a. Expenditure'!U207="","",'6a. Expenditure'!U207)</f>
        <v/>
      </c>
    </row>
    <row r="159" spans="2:103" x14ac:dyDescent="0.25">
      <c r="B159" t="str">
        <f t="shared" si="4"/>
        <v>E08000022</v>
      </c>
      <c r="C159">
        <v>151</v>
      </c>
      <c r="D159" t="str">
        <f t="shared" si="5"/>
        <v>North Tyneside</v>
      </c>
      <c r="CH159" t="str">
        <f>IF('6a. Expenditure'!B208="","",'6a. Expenditure'!B208)</f>
        <v/>
      </c>
      <c r="CI159" t="str">
        <f>IF('6a. Expenditure'!C208="","",'6a. Expenditure'!C208)</f>
        <v/>
      </c>
      <c r="CJ159" t="str">
        <f>IF('6a. Expenditure'!D208="","",'6a. Expenditure'!D208)</f>
        <v/>
      </c>
      <c r="CK159" t="str">
        <f>IF('6a. Expenditure'!E208="","",'6a. Expenditure'!E208)</f>
        <v/>
      </c>
      <c r="CL159" t="str">
        <f>IF('6a. Expenditure'!F208="","",'6a. Expenditure'!F208)</f>
        <v/>
      </c>
      <c r="CM159" t="str">
        <f>IF('6a. Expenditure'!G208="","",'6a. Expenditure'!G208)</f>
        <v/>
      </c>
      <c r="CN159" t="str">
        <f>IF('6a. Expenditure'!H208="","",'6a. Expenditure'!H208)</f>
        <v/>
      </c>
      <c r="CO159" t="str">
        <f>IF('6a. Expenditure'!J208="","",'6a. Expenditure'!J208)</f>
        <v/>
      </c>
      <c r="CP159" t="str">
        <f>IF('6a. Expenditure'!K208="","",'6a. Expenditure'!K208)</f>
        <v/>
      </c>
      <c r="CQ159" t="str">
        <f>IF('6a. Expenditure'!L208="","",'6a. Expenditure'!L208)</f>
        <v/>
      </c>
      <c r="CR159" t="str">
        <f>IF('6a. Expenditure'!M208="","",'6a. Expenditure'!M208)</f>
        <v/>
      </c>
      <c r="CS159" t="str">
        <f>IF('6a. Expenditure'!N208="","",'6a. Expenditure'!N208)</f>
        <v/>
      </c>
      <c r="CT159" t="str">
        <f>IF('6a. Expenditure'!O208="","",'6a. Expenditure'!O208)</f>
        <v/>
      </c>
      <c r="CU159" t="str">
        <f>IF('6a. Expenditure'!P208="","",'6a. Expenditure'!P208)</f>
        <v/>
      </c>
      <c r="CV159" t="str">
        <f>IF('6a. Expenditure'!Q208="","",'6a. Expenditure'!Q208)</f>
        <v/>
      </c>
      <c r="CW159" t="str">
        <f>IF('6a. Expenditure'!S208="","",'6a. Expenditure'!S208)</f>
        <v/>
      </c>
      <c r="CX159" t="str">
        <f>IF('6a. Expenditure'!T208="","",'6a. Expenditure'!T208)</f>
        <v/>
      </c>
      <c r="CY159" t="str">
        <f>IF('6a. Expenditure'!U208="","",'6a. Expenditure'!U208)</f>
        <v/>
      </c>
    </row>
    <row r="160" spans="2:103" x14ac:dyDescent="0.25">
      <c r="B160" t="str">
        <f t="shared" si="4"/>
        <v>E08000022</v>
      </c>
      <c r="C160">
        <v>152</v>
      </c>
      <c r="D160" t="str">
        <f t="shared" si="5"/>
        <v>North Tyneside</v>
      </c>
      <c r="CH160" t="str">
        <f>IF('6a. Expenditure'!B209="","",'6a. Expenditure'!B209)</f>
        <v/>
      </c>
      <c r="CI160" t="str">
        <f>IF('6a. Expenditure'!C209="","",'6a. Expenditure'!C209)</f>
        <v/>
      </c>
      <c r="CJ160" t="str">
        <f>IF('6a. Expenditure'!D209="","",'6a. Expenditure'!D209)</f>
        <v/>
      </c>
      <c r="CK160" t="str">
        <f>IF('6a. Expenditure'!E209="","",'6a. Expenditure'!E209)</f>
        <v/>
      </c>
      <c r="CL160" t="str">
        <f>IF('6a. Expenditure'!F209="","",'6a. Expenditure'!F209)</f>
        <v/>
      </c>
      <c r="CM160" t="str">
        <f>IF('6a. Expenditure'!G209="","",'6a. Expenditure'!G209)</f>
        <v/>
      </c>
      <c r="CN160" t="str">
        <f>IF('6a. Expenditure'!H209="","",'6a. Expenditure'!H209)</f>
        <v/>
      </c>
      <c r="CO160" t="str">
        <f>IF('6a. Expenditure'!J209="","",'6a. Expenditure'!J209)</f>
        <v/>
      </c>
      <c r="CP160" t="str">
        <f>IF('6a. Expenditure'!K209="","",'6a. Expenditure'!K209)</f>
        <v/>
      </c>
      <c r="CQ160" t="str">
        <f>IF('6a. Expenditure'!L209="","",'6a. Expenditure'!L209)</f>
        <v/>
      </c>
      <c r="CR160" t="str">
        <f>IF('6a. Expenditure'!M209="","",'6a. Expenditure'!M209)</f>
        <v/>
      </c>
      <c r="CS160" t="str">
        <f>IF('6a. Expenditure'!N209="","",'6a. Expenditure'!N209)</f>
        <v/>
      </c>
      <c r="CT160" t="str">
        <f>IF('6a. Expenditure'!O209="","",'6a. Expenditure'!O209)</f>
        <v/>
      </c>
      <c r="CU160" t="str">
        <f>IF('6a. Expenditure'!P209="","",'6a. Expenditure'!P209)</f>
        <v/>
      </c>
      <c r="CV160" t="str">
        <f>IF('6a. Expenditure'!Q209="","",'6a. Expenditure'!Q209)</f>
        <v/>
      </c>
      <c r="CW160" t="str">
        <f>IF('6a. Expenditure'!S209="","",'6a. Expenditure'!S209)</f>
        <v/>
      </c>
      <c r="CX160" t="str">
        <f>IF('6a. Expenditure'!T209="","",'6a. Expenditure'!T209)</f>
        <v/>
      </c>
      <c r="CY160" t="str">
        <f>IF('6a. Expenditure'!U209="","",'6a. Expenditure'!U209)</f>
        <v/>
      </c>
    </row>
    <row r="161" spans="2:103" x14ac:dyDescent="0.25">
      <c r="B161" t="str">
        <f t="shared" si="4"/>
        <v>E08000022</v>
      </c>
      <c r="C161">
        <v>153</v>
      </c>
      <c r="D161" t="str">
        <f t="shared" si="5"/>
        <v>North Tyneside</v>
      </c>
      <c r="CH161" t="str">
        <f>IF('6a. Expenditure'!B210="","",'6a. Expenditure'!B210)</f>
        <v/>
      </c>
      <c r="CI161" t="str">
        <f>IF('6a. Expenditure'!C210="","",'6a. Expenditure'!C210)</f>
        <v/>
      </c>
      <c r="CJ161" t="str">
        <f>IF('6a. Expenditure'!D210="","",'6a. Expenditure'!D210)</f>
        <v/>
      </c>
      <c r="CK161" t="str">
        <f>IF('6a. Expenditure'!E210="","",'6a. Expenditure'!E210)</f>
        <v/>
      </c>
      <c r="CL161" t="str">
        <f>IF('6a. Expenditure'!F210="","",'6a. Expenditure'!F210)</f>
        <v/>
      </c>
      <c r="CM161" t="str">
        <f>IF('6a. Expenditure'!G210="","",'6a. Expenditure'!G210)</f>
        <v/>
      </c>
      <c r="CN161" t="str">
        <f>IF('6a. Expenditure'!H210="","",'6a. Expenditure'!H210)</f>
        <v/>
      </c>
      <c r="CO161" t="str">
        <f>IF('6a. Expenditure'!J210="","",'6a. Expenditure'!J210)</f>
        <v/>
      </c>
      <c r="CP161" t="str">
        <f>IF('6a. Expenditure'!K210="","",'6a. Expenditure'!K210)</f>
        <v/>
      </c>
      <c r="CQ161" t="str">
        <f>IF('6a. Expenditure'!L210="","",'6a. Expenditure'!L210)</f>
        <v/>
      </c>
      <c r="CR161" t="str">
        <f>IF('6a. Expenditure'!M210="","",'6a. Expenditure'!M210)</f>
        <v/>
      </c>
      <c r="CS161" t="str">
        <f>IF('6a. Expenditure'!N210="","",'6a. Expenditure'!N210)</f>
        <v/>
      </c>
      <c r="CT161" t="str">
        <f>IF('6a. Expenditure'!O210="","",'6a. Expenditure'!O210)</f>
        <v/>
      </c>
      <c r="CU161" t="str">
        <f>IF('6a. Expenditure'!P210="","",'6a. Expenditure'!P210)</f>
        <v/>
      </c>
      <c r="CV161" t="str">
        <f>IF('6a. Expenditure'!Q210="","",'6a. Expenditure'!Q210)</f>
        <v/>
      </c>
      <c r="CW161" t="str">
        <f>IF('6a. Expenditure'!S210="","",'6a. Expenditure'!S210)</f>
        <v/>
      </c>
      <c r="CX161" t="str">
        <f>IF('6a. Expenditure'!T210="","",'6a. Expenditure'!T210)</f>
        <v/>
      </c>
      <c r="CY161" t="str">
        <f>IF('6a. Expenditure'!U210="","",'6a. Expenditure'!U210)</f>
        <v/>
      </c>
    </row>
    <row r="162" spans="2:103" x14ac:dyDescent="0.25">
      <c r="B162" t="str">
        <f t="shared" si="4"/>
        <v>E08000022</v>
      </c>
      <c r="C162">
        <v>154</v>
      </c>
      <c r="D162" t="str">
        <f t="shared" si="5"/>
        <v>North Tyneside</v>
      </c>
      <c r="CH162" t="str">
        <f>IF('6a. Expenditure'!B211="","",'6a. Expenditure'!B211)</f>
        <v/>
      </c>
      <c r="CI162" t="str">
        <f>IF('6a. Expenditure'!C211="","",'6a. Expenditure'!C211)</f>
        <v/>
      </c>
      <c r="CJ162" t="str">
        <f>IF('6a. Expenditure'!D211="","",'6a. Expenditure'!D211)</f>
        <v/>
      </c>
      <c r="CK162" t="str">
        <f>IF('6a. Expenditure'!E211="","",'6a. Expenditure'!E211)</f>
        <v/>
      </c>
      <c r="CL162" t="str">
        <f>IF('6a. Expenditure'!F211="","",'6a. Expenditure'!F211)</f>
        <v/>
      </c>
      <c r="CM162" t="str">
        <f>IF('6a. Expenditure'!G211="","",'6a. Expenditure'!G211)</f>
        <v/>
      </c>
      <c r="CN162" t="str">
        <f>IF('6a. Expenditure'!H211="","",'6a. Expenditure'!H211)</f>
        <v/>
      </c>
      <c r="CO162" t="str">
        <f>IF('6a. Expenditure'!J211="","",'6a. Expenditure'!J211)</f>
        <v/>
      </c>
      <c r="CP162" t="str">
        <f>IF('6a. Expenditure'!K211="","",'6a. Expenditure'!K211)</f>
        <v/>
      </c>
      <c r="CQ162" t="str">
        <f>IF('6a. Expenditure'!L211="","",'6a. Expenditure'!L211)</f>
        <v/>
      </c>
      <c r="CR162" t="str">
        <f>IF('6a. Expenditure'!M211="","",'6a. Expenditure'!M211)</f>
        <v/>
      </c>
      <c r="CS162" t="str">
        <f>IF('6a. Expenditure'!N211="","",'6a. Expenditure'!N211)</f>
        <v/>
      </c>
      <c r="CT162" t="str">
        <f>IF('6a. Expenditure'!O211="","",'6a. Expenditure'!O211)</f>
        <v/>
      </c>
      <c r="CU162" t="str">
        <f>IF('6a. Expenditure'!P211="","",'6a. Expenditure'!P211)</f>
        <v/>
      </c>
      <c r="CV162" t="str">
        <f>IF('6a. Expenditure'!Q211="","",'6a. Expenditure'!Q211)</f>
        <v/>
      </c>
      <c r="CW162" t="str">
        <f>IF('6a. Expenditure'!S211="","",'6a. Expenditure'!S211)</f>
        <v/>
      </c>
      <c r="CX162" t="str">
        <f>IF('6a. Expenditure'!T211="","",'6a. Expenditure'!T211)</f>
        <v/>
      </c>
      <c r="CY162" t="str">
        <f>IF('6a. Expenditure'!U211="","",'6a. Expenditure'!U211)</f>
        <v/>
      </c>
    </row>
    <row r="163" spans="2:103" x14ac:dyDescent="0.25">
      <c r="B163" t="str">
        <f t="shared" si="4"/>
        <v>E08000022</v>
      </c>
      <c r="C163">
        <v>155</v>
      </c>
      <c r="D163" t="str">
        <f t="shared" si="5"/>
        <v>North Tyneside</v>
      </c>
      <c r="CH163" t="str">
        <f>IF('6a. Expenditure'!B212="","",'6a. Expenditure'!B212)</f>
        <v/>
      </c>
      <c r="CI163" t="str">
        <f>IF('6a. Expenditure'!C212="","",'6a. Expenditure'!C212)</f>
        <v/>
      </c>
      <c r="CJ163" t="str">
        <f>IF('6a. Expenditure'!D212="","",'6a. Expenditure'!D212)</f>
        <v/>
      </c>
      <c r="CK163" t="str">
        <f>IF('6a. Expenditure'!E212="","",'6a. Expenditure'!E212)</f>
        <v/>
      </c>
      <c r="CL163" t="str">
        <f>IF('6a. Expenditure'!F212="","",'6a. Expenditure'!F212)</f>
        <v/>
      </c>
      <c r="CM163" t="str">
        <f>IF('6a. Expenditure'!G212="","",'6a. Expenditure'!G212)</f>
        <v/>
      </c>
      <c r="CN163" t="str">
        <f>IF('6a. Expenditure'!H212="","",'6a. Expenditure'!H212)</f>
        <v/>
      </c>
      <c r="CO163" t="str">
        <f>IF('6a. Expenditure'!J212="","",'6a. Expenditure'!J212)</f>
        <v/>
      </c>
      <c r="CP163" t="str">
        <f>IF('6a. Expenditure'!K212="","",'6a. Expenditure'!K212)</f>
        <v/>
      </c>
      <c r="CQ163" t="str">
        <f>IF('6a. Expenditure'!L212="","",'6a. Expenditure'!L212)</f>
        <v/>
      </c>
      <c r="CR163" t="str">
        <f>IF('6a. Expenditure'!M212="","",'6a. Expenditure'!M212)</f>
        <v/>
      </c>
      <c r="CS163" t="str">
        <f>IF('6a. Expenditure'!N212="","",'6a. Expenditure'!N212)</f>
        <v/>
      </c>
      <c r="CT163" t="str">
        <f>IF('6a. Expenditure'!O212="","",'6a. Expenditure'!O212)</f>
        <v/>
      </c>
      <c r="CU163" t="str">
        <f>IF('6a. Expenditure'!P212="","",'6a. Expenditure'!P212)</f>
        <v/>
      </c>
      <c r="CV163" t="str">
        <f>IF('6a. Expenditure'!Q212="","",'6a. Expenditure'!Q212)</f>
        <v/>
      </c>
      <c r="CW163" t="str">
        <f>IF('6a. Expenditure'!S212="","",'6a. Expenditure'!S212)</f>
        <v/>
      </c>
      <c r="CX163" t="str">
        <f>IF('6a. Expenditure'!T212="","",'6a. Expenditure'!T212)</f>
        <v/>
      </c>
      <c r="CY163" t="str">
        <f>IF('6a. Expenditure'!U212="","",'6a. Expenditure'!U212)</f>
        <v/>
      </c>
    </row>
    <row r="164" spans="2:103" x14ac:dyDescent="0.25">
      <c r="B164" t="str">
        <f t="shared" si="4"/>
        <v>E08000022</v>
      </c>
      <c r="C164">
        <v>156</v>
      </c>
      <c r="D164" t="str">
        <f t="shared" si="5"/>
        <v>North Tyneside</v>
      </c>
      <c r="CH164" t="str">
        <f>IF('6a. Expenditure'!B213="","",'6a. Expenditure'!B213)</f>
        <v/>
      </c>
      <c r="CI164" t="str">
        <f>IF('6a. Expenditure'!C213="","",'6a. Expenditure'!C213)</f>
        <v/>
      </c>
      <c r="CJ164" t="str">
        <f>IF('6a. Expenditure'!D213="","",'6a. Expenditure'!D213)</f>
        <v/>
      </c>
      <c r="CK164" t="str">
        <f>IF('6a. Expenditure'!E213="","",'6a. Expenditure'!E213)</f>
        <v/>
      </c>
      <c r="CL164" t="str">
        <f>IF('6a. Expenditure'!F213="","",'6a. Expenditure'!F213)</f>
        <v/>
      </c>
      <c r="CM164" t="str">
        <f>IF('6a. Expenditure'!G213="","",'6a. Expenditure'!G213)</f>
        <v/>
      </c>
      <c r="CN164" t="str">
        <f>IF('6a. Expenditure'!H213="","",'6a. Expenditure'!H213)</f>
        <v/>
      </c>
      <c r="CO164" t="str">
        <f>IF('6a. Expenditure'!J213="","",'6a. Expenditure'!J213)</f>
        <v/>
      </c>
      <c r="CP164" t="str">
        <f>IF('6a. Expenditure'!K213="","",'6a. Expenditure'!K213)</f>
        <v/>
      </c>
      <c r="CQ164" t="str">
        <f>IF('6a. Expenditure'!L213="","",'6a. Expenditure'!L213)</f>
        <v/>
      </c>
      <c r="CR164" t="str">
        <f>IF('6a. Expenditure'!M213="","",'6a. Expenditure'!M213)</f>
        <v/>
      </c>
      <c r="CS164" t="str">
        <f>IF('6a. Expenditure'!N213="","",'6a. Expenditure'!N213)</f>
        <v/>
      </c>
      <c r="CT164" t="str">
        <f>IF('6a. Expenditure'!O213="","",'6a. Expenditure'!O213)</f>
        <v/>
      </c>
      <c r="CU164" t="str">
        <f>IF('6a. Expenditure'!P213="","",'6a. Expenditure'!P213)</f>
        <v/>
      </c>
      <c r="CV164" t="str">
        <f>IF('6a. Expenditure'!Q213="","",'6a. Expenditure'!Q213)</f>
        <v/>
      </c>
      <c r="CW164" t="str">
        <f>IF('6a. Expenditure'!S213="","",'6a. Expenditure'!S213)</f>
        <v/>
      </c>
      <c r="CX164" t="str">
        <f>IF('6a. Expenditure'!T213="","",'6a. Expenditure'!T213)</f>
        <v/>
      </c>
      <c r="CY164" t="str">
        <f>IF('6a. Expenditure'!U213="","",'6a. Expenditure'!U213)</f>
        <v/>
      </c>
    </row>
    <row r="165" spans="2:103" x14ac:dyDescent="0.25">
      <c r="B165" t="str">
        <f t="shared" si="4"/>
        <v>E08000022</v>
      </c>
      <c r="C165">
        <v>157</v>
      </c>
      <c r="D165" t="str">
        <f t="shared" si="5"/>
        <v>North Tyneside</v>
      </c>
      <c r="CH165" t="str">
        <f>IF('6a. Expenditure'!B214="","",'6a. Expenditure'!B214)</f>
        <v/>
      </c>
      <c r="CI165" t="str">
        <f>IF('6a. Expenditure'!C214="","",'6a. Expenditure'!C214)</f>
        <v/>
      </c>
      <c r="CJ165" t="str">
        <f>IF('6a. Expenditure'!D214="","",'6a. Expenditure'!D214)</f>
        <v/>
      </c>
      <c r="CK165" t="str">
        <f>IF('6a. Expenditure'!E214="","",'6a. Expenditure'!E214)</f>
        <v/>
      </c>
      <c r="CL165" t="str">
        <f>IF('6a. Expenditure'!F214="","",'6a. Expenditure'!F214)</f>
        <v/>
      </c>
      <c r="CM165" t="str">
        <f>IF('6a. Expenditure'!G214="","",'6a. Expenditure'!G214)</f>
        <v/>
      </c>
      <c r="CN165" t="str">
        <f>IF('6a. Expenditure'!H214="","",'6a. Expenditure'!H214)</f>
        <v/>
      </c>
      <c r="CO165" t="str">
        <f>IF('6a. Expenditure'!J214="","",'6a. Expenditure'!J214)</f>
        <v/>
      </c>
      <c r="CP165" t="str">
        <f>IF('6a. Expenditure'!K214="","",'6a. Expenditure'!K214)</f>
        <v/>
      </c>
      <c r="CQ165" t="str">
        <f>IF('6a. Expenditure'!L214="","",'6a. Expenditure'!L214)</f>
        <v/>
      </c>
      <c r="CR165" t="str">
        <f>IF('6a. Expenditure'!M214="","",'6a. Expenditure'!M214)</f>
        <v/>
      </c>
      <c r="CS165" t="str">
        <f>IF('6a. Expenditure'!N214="","",'6a. Expenditure'!N214)</f>
        <v/>
      </c>
      <c r="CT165" t="str">
        <f>IF('6a. Expenditure'!O214="","",'6a. Expenditure'!O214)</f>
        <v/>
      </c>
      <c r="CU165" t="str">
        <f>IF('6a. Expenditure'!P214="","",'6a. Expenditure'!P214)</f>
        <v/>
      </c>
      <c r="CV165" t="str">
        <f>IF('6a. Expenditure'!Q214="","",'6a. Expenditure'!Q214)</f>
        <v/>
      </c>
      <c r="CW165" t="str">
        <f>IF('6a. Expenditure'!S214="","",'6a. Expenditure'!S214)</f>
        <v/>
      </c>
      <c r="CX165" t="str">
        <f>IF('6a. Expenditure'!T214="","",'6a. Expenditure'!T214)</f>
        <v/>
      </c>
      <c r="CY165" t="str">
        <f>IF('6a. Expenditure'!U214="","",'6a. Expenditure'!U214)</f>
        <v/>
      </c>
    </row>
    <row r="166" spans="2:103" x14ac:dyDescent="0.25">
      <c r="B166" t="str">
        <f t="shared" si="4"/>
        <v>E08000022</v>
      </c>
      <c r="C166">
        <v>158</v>
      </c>
      <c r="D166" t="str">
        <f t="shared" si="5"/>
        <v>North Tyneside</v>
      </c>
      <c r="CH166" t="str">
        <f>IF('6a. Expenditure'!B215="","",'6a. Expenditure'!B215)</f>
        <v/>
      </c>
      <c r="CI166" t="str">
        <f>IF('6a. Expenditure'!C215="","",'6a. Expenditure'!C215)</f>
        <v/>
      </c>
      <c r="CJ166" t="str">
        <f>IF('6a. Expenditure'!D215="","",'6a. Expenditure'!D215)</f>
        <v/>
      </c>
      <c r="CK166" t="str">
        <f>IF('6a. Expenditure'!E215="","",'6a. Expenditure'!E215)</f>
        <v/>
      </c>
      <c r="CL166" t="str">
        <f>IF('6a. Expenditure'!F215="","",'6a. Expenditure'!F215)</f>
        <v/>
      </c>
      <c r="CM166" t="str">
        <f>IF('6a. Expenditure'!G215="","",'6a. Expenditure'!G215)</f>
        <v/>
      </c>
      <c r="CN166" t="str">
        <f>IF('6a. Expenditure'!H215="","",'6a. Expenditure'!H215)</f>
        <v/>
      </c>
      <c r="CO166" t="str">
        <f>IF('6a. Expenditure'!J215="","",'6a. Expenditure'!J215)</f>
        <v/>
      </c>
      <c r="CP166" t="str">
        <f>IF('6a. Expenditure'!K215="","",'6a. Expenditure'!K215)</f>
        <v/>
      </c>
      <c r="CQ166" t="str">
        <f>IF('6a. Expenditure'!L215="","",'6a. Expenditure'!L215)</f>
        <v/>
      </c>
      <c r="CR166" t="str">
        <f>IF('6a. Expenditure'!M215="","",'6a. Expenditure'!M215)</f>
        <v/>
      </c>
      <c r="CS166" t="str">
        <f>IF('6a. Expenditure'!N215="","",'6a. Expenditure'!N215)</f>
        <v/>
      </c>
      <c r="CT166" t="str">
        <f>IF('6a. Expenditure'!O215="","",'6a. Expenditure'!O215)</f>
        <v/>
      </c>
      <c r="CU166" t="str">
        <f>IF('6a. Expenditure'!P215="","",'6a. Expenditure'!P215)</f>
        <v/>
      </c>
      <c r="CV166" t="str">
        <f>IF('6a. Expenditure'!Q215="","",'6a. Expenditure'!Q215)</f>
        <v/>
      </c>
      <c r="CW166" t="str">
        <f>IF('6a. Expenditure'!S215="","",'6a. Expenditure'!S215)</f>
        <v/>
      </c>
      <c r="CX166" t="str">
        <f>IF('6a. Expenditure'!T215="","",'6a. Expenditure'!T215)</f>
        <v/>
      </c>
      <c r="CY166" t="str">
        <f>IF('6a. Expenditure'!U215="","",'6a. Expenditure'!U215)</f>
        <v/>
      </c>
    </row>
    <row r="167" spans="2:103" x14ac:dyDescent="0.25">
      <c r="B167" t="str">
        <f t="shared" si="4"/>
        <v>E08000022</v>
      </c>
      <c r="C167">
        <v>159</v>
      </c>
      <c r="D167" t="str">
        <f t="shared" si="5"/>
        <v>North Tyneside</v>
      </c>
      <c r="CH167" t="str">
        <f>IF('6a. Expenditure'!B216="","",'6a. Expenditure'!B216)</f>
        <v/>
      </c>
      <c r="CI167" t="str">
        <f>IF('6a. Expenditure'!C216="","",'6a. Expenditure'!C216)</f>
        <v/>
      </c>
      <c r="CJ167" t="str">
        <f>IF('6a. Expenditure'!D216="","",'6a. Expenditure'!D216)</f>
        <v/>
      </c>
      <c r="CK167" t="str">
        <f>IF('6a. Expenditure'!E216="","",'6a. Expenditure'!E216)</f>
        <v/>
      </c>
      <c r="CL167" t="str">
        <f>IF('6a. Expenditure'!F216="","",'6a. Expenditure'!F216)</f>
        <v/>
      </c>
      <c r="CM167" t="str">
        <f>IF('6a. Expenditure'!G216="","",'6a. Expenditure'!G216)</f>
        <v/>
      </c>
      <c r="CN167" t="str">
        <f>IF('6a. Expenditure'!H216="","",'6a. Expenditure'!H216)</f>
        <v/>
      </c>
      <c r="CO167" t="str">
        <f>IF('6a. Expenditure'!J216="","",'6a. Expenditure'!J216)</f>
        <v/>
      </c>
      <c r="CP167" t="str">
        <f>IF('6a. Expenditure'!K216="","",'6a. Expenditure'!K216)</f>
        <v/>
      </c>
      <c r="CQ167" t="str">
        <f>IF('6a. Expenditure'!L216="","",'6a. Expenditure'!L216)</f>
        <v/>
      </c>
      <c r="CR167" t="str">
        <f>IF('6a. Expenditure'!M216="","",'6a. Expenditure'!M216)</f>
        <v/>
      </c>
      <c r="CS167" t="str">
        <f>IF('6a. Expenditure'!N216="","",'6a. Expenditure'!N216)</f>
        <v/>
      </c>
      <c r="CT167" t="str">
        <f>IF('6a. Expenditure'!O216="","",'6a. Expenditure'!O216)</f>
        <v/>
      </c>
      <c r="CU167" t="str">
        <f>IF('6a. Expenditure'!P216="","",'6a. Expenditure'!P216)</f>
        <v/>
      </c>
      <c r="CV167" t="str">
        <f>IF('6a. Expenditure'!Q216="","",'6a. Expenditure'!Q216)</f>
        <v/>
      </c>
      <c r="CW167" t="str">
        <f>IF('6a. Expenditure'!S216="","",'6a. Expenditure'!S216)</f>
        <v/>
      </c>
      <c r="CX167" t="str">
        <f>IF('6a. Expenditure'!T216="","",'6a. Expenditure'!T216)</f>
        <v/>
      </c>
      <c r="CY167" t="str">
        <f>IF('6a. Expenditure'!U216="","",'6a. Expenditure'!U216)</f>
        <v/>
      </c>
    </row>
    <row r="168" spans="2:103" x14ac:dyDescent="0.25">
      <c r="B168" t="str">
        <f t="shared" si="4"/>
        <v>E08000022</v>
      </c>
      <c r="C168">
        <v>160</v>
      </c>
      <c r="D168" t="str">
        <f t="shared" si="5"/>
        <v>North Tyneside</v>
      </c>
      <c r="CH168" t="str">
        <f>IF('6a. Expenditure'!B217="","",'6a. Expenditure'!B217)</f>
        <v/>
      </c>
      <c r="CI168" t="str">
        <f>IF('6a. Expenditure'!C217="","",'6a. Expenditure'!C217)</f>
        <v/>
      </c>
      <c r="CJ168" t="str">
        <f>IF('6a. Expenditure'!D217="","",'6a. Expenditure'!D217)</f>
        <v/>
      </c>
      <c r="CK168" t="str">
        <f>IF('6a. Expenditure'!E217="","",'6a. Expenditure'!E217)</f>
        <v/>
      </c>
      <c r="CL168" t="str">
        <f>IF('6a. Expenditure'!F217="","",'6a. Expenditure'!F217)</f>
        <v/>
      </c>
      <c r="CM168" t="str">
        <f>IF('6a. Expenditure'!G217="","",'6a. Expenditure'!G217)</f>
        <v/>
      </c>
      <c r="CN168" t="str">
        <f>IF('6a. Expenditure'!H217="","",'6a. Expenditure'!H217)</f>
        <v/>
      </c>
      <c r="CO168" t="str">
        <f>IF('6a. Expenditure'!J217="","",'6a. Expenditure'!J217)</f>
        <v/>
      </c>
      <c r="CP168" t="str">
        <f>IF('6a. Expenditure'!K217="","",'6a. Expenditure'!K217)</f>
        <v/>
      </c>
      <c r="CQ168" t="str">
        <f>IF('6a. Expenditure'!L217="","",'6a. Expenditure'!L217)</f>
        <v/>
      </c>
      <c r="CR168" t="str">
        <f>IF('6a. Expenditure'!M217="","",'6a. Expenditure'!M217)</f>
        <v/>
      </c>
      <c r="CS168" t="str">
        <f>IF('6a. Expenditure'!N217="","",'6a. Expenditure'!N217)</f>
        <v/>
      </c>
      <c r="CT168" t="str">
        <f>IF('6a. Expenditure'!O217="","",'6a. Expenditure'!O217)</f>
        <v/>
      </c>
      <c r="CU168" t="str">
        <f>IF('6a. Expenditure'!P217="","",'6a. Expenditure'!P217)</f>
        <v/>
      </c>
      <c r="CV168" t="str">
        <f>IF('6a. Expenditure'!Q217="","",'6a. Expenditure'!Q217)</f>
        <v/>
      </c>
      <c r="CW168" t="str">
        <f>IF('6a. Expenditure'!S217="","",'6a. Expenditure'!S217)</f>
        <v/>
      </c>
      <c r="CX168" t="str">
        <f>IF('6a. Expenditure'!T217="","",'6a. Expenditure'!T217)</f>
        <v/>
      </c>
      <c r="CY168" t="str">
        <f>IF('6a. Expenditure'!U217="","",'6a. Expenditure'!U217)</f>
        <v/>
      </c>
    </row>
    <row r="169" spans="2:103" x14ac:dyDescent="0.25">
      <c r="B169" t="str">
        <f t="shared" si="4"/>
        <v>E08000022</v>
      </c>
      <c r="C169">
        <v>161</v>
      </c>
      <c r="D169" t="str">
        <f t="shared" si="5"/>
        <v>North Tyneside</v>
      </c>
      <c r="CH169" t="str">
        <f>IF('6a. Expenditure'!B218="","",'6a. Expenditure'!B218)</f>
        <v/>
      </c>
      <c r="CI169" t="str">
        <f>IF('6a. Expenditure'!C218="","",'6a. Expenditure'!C218)</f>
        <v/>
      </c>
      <c r="CJ169" t="str">
        <f>IF('6a. Expenditure'!D218="","",'6a. Expenditure'!D218)</f>
        <v/>
      </c>
      <c r="CK169" t="str">
        <f>IF('6a. Expenditure'!E218="","",'6a. Expenditure'!E218)</f>
        <v/>
      </c>
      <c r="CL169" t="str">
        <f>IF('6a. Expenditure'!F218="","",'6a. Expenditure'!F218)</f>
        <v/>
      </c>
      <c r="CM169" t="str">
        <f>IF('6a. Expenditure'!G218="","",'6a. Expenditure'!G218)</f>
        <v/>
      </c>
      <c r="CN169" t="str">
        <f>IF('6a. Expenditure'!H218="","",'6a. Expenditure'!H218)</f>
        <v/>
      </c>
      <c r="CO169" t="str">
        <f>IF('6a. Expenditure'!J218="","",'6a. Expenditure'!J218)</f>
        <v/>
      </c>
      <c r="CP169" t="str">
        <f>IF('6a. Expenditure'!K218="","",'6a. Expenditure'!K218)</f>
        <v/>
      </c>
      <c r="CQ169" t="str">
        <f>IF('6a. Expenditure'!L218="","",'6a. Expenditure'!L218)</f>
        <v/>
      </c>
      <c r="CR169" t="str">
        <f>IF('6a. Expenditure'!M218="","",'6a. Expenditure'!M218)</f>
        <v/>
      </c>
      <c r="CS169" t="str">
        <f>IF('6a. Expenditure'!N218="","",'6a. Expenditure'!N218)</f>
        <v/>
      </c>
      <c r="CT169" t="str">
        <f>IF('6a. Expenditure'!O218="","",'6a. Expenditure'!O218)</f>
        <v/>
      </c>
      <c r="CU169" t="str">
        <f>IF('6a. Expenditure'!P218="","",'6a. Expenditure'!P218)</f>
        <v/>
      </c>
      <c r="CV169" t="str">
        <f>IF('6a. Expenditure'!Q218="","",'6a. Expenditure'!Q218)</f>
        <v/>
      </c>
      <c r="CW169" t="str">
        <f>IF('6a. Expenditure'!S218="","",'6a. Expenditure'!S218)</f>
        <v/>
      </c>
      <c r="CX169" t="str">
        <f>IF('6a. Expenditure'!T218="","",'6a. Expenditure'!T218)</f>
        <v/>
      </c>
      <c r="CY169" t="str">
        <f>IF('6a. Expenditure'!U218="","",'6a. Expenditure'!U218)</f>
        <v/>
      </c>
    </row>
    <row r="170" spans="2:103" x14ac:dyDescent="0.25">
      <c r="B170" t="str">
        <f t="shared" si="4"/>
        <v>E08000022</v>
      </c>
      <c r="C170">
        <v>162</v>
      </c>
      <c r="D170" t="str">
        <f t="shared" si="5"/>
        <v>North Tyneside</v>
      </c>
      <c r="CH170" t="str">
        <f>IF('6a. Expenditure'!B219="","",'6a. Expenditure'!B219)</f>
        <v/>
      </c>
      <c r="CI170" t="str">
        <f>IF('6a. Expenditure'!C219="","",'6a. Expenditure'!C219)</f>
        <v/>
      </c>
      <c r="CJ170" t="str">
        <f>IF('6a. Expenditure'!D219="","",'6a. Expenditure'!D219)</f>
        <v/>
      </c>
      <c r="CK170" t="str">
        <f>IF('6a. Expenditure'!E219="","",'6a. Expenditure'!E219)</f>
        <v/>
      </c>
      <c r="CL170" t="str">
        <f>IF('6a. Expenditure'!F219="","",'6a. Expenditure'!F219)</f>
        <v/>
      </c>
      <c r="CM170" t="str">
        <f>IF('6a. Expenditure'!G219="","",'6a. Expenditure'!G219)</f>
        <v/>
      </c>
      <c r="CN170" t="str">
        <f>IF('6a. Expenditure'!H219="","",'6a. Expenditure'!H219)</f>
        <v/>
      </c>
      <c r="CO170" t="str">
        <f>IF('6a. Expenditure'!J219="","",'6a. Expenditure'!J219)</f>
        <v/>
      </c>
      <c r="CP170" t="str">
        <f>IF('6a. Expenditure'!K219="","",'6a. Expenditure'!K219)</f>
        <v/>
      </c>
      <c r="CQ170" t="str">
        <f>IF('6a. Expenditure'!L219="","",'6a. Expenditure'!L219)</f>
        <v/>
      </c>
      <c r="CR170" t="str">
        <f>IF('6a. Expenditure'!M219="","",'6a. Expenditure'!M219)</f>
        <v/>
      </c>
      <c r="CS170" t="str">
        <f>IF('6a. Expenditure'!N219="","",'6a. Expenditure'!N219)</f>
        <v/>
      </c>
      <c r="CT170" t="str">
        <f>IF('6a. Expenditure'!O219="","",'6a. Expenditure'!O219)</f>
        <v/>
      </c>
      <c r="CU170" t="str">
        <f>IF('6a. Expenditure'!P219="","",'6a. Expenditure'!P219)</f>
        <v/>
      </c>
      <c r="CV170" t="str">
        <f>IF('6a. Expenditure'!Q219="","",'6a. Expenditure'!Q219)</f>
        <v/>
      </c>
      <c r="CW170" t="str">
        <f>IF('6a. Expenditure'!S219="","",'6a. Expenditure'!S219)</f>
        <v/>
      </c>
      <c r="CX170" t="str">
        <f>IF('6a. Expenditure'!T219="","",'6a. Expenditure'!T219)</f>
        <v/>
      </c>
      <c r="CY170" t="str">
        <f>IF('6a. Expenditure'!U219="","",'6a. Expenditure'!U219)</f>
        <v/>
      </c>
    </row>
    <row r="171" spans="2:103" x14ac:dyDescent="0.25">
      <c r="B171" t="str">
        <f t="shared" si="4"/>
        <v>E08000022</v>
      </c>
      <c r="C171">
        <v>163</v>
      </c>
      <c r="D171" t="str">
        <f t="shared" si="5"/>
        <v>North Tyneside</v>
      </c>
      <c r="CH171" t="str">
        <f>IF('6a. Expenditure'!B220="","",'6a. Expenditure'!B220)</f>
        <v/>
      </c>
      <c r="CI171" t="str">
        <f>IF('6a. Expenditure'!C220="","",'6a. Expenditure'!C220)</f>
        <v/>
      </c>
      <c r="CJ171" t="str">
        <f>IF('6a. Expenditure'!D220="","",'6a. Expenditure'!D220)</f>
        <v/>
      </c>
      <c r="CK171" t="str">
        <f>IF('6a. Expenditure'!E220="","",'6a. Expenditure'!E220)</f>
        <v/>
      </c>
      <c r="CL171" t="str">
        <f>IF('6a. Expenditure'!F220="","",'6a. Expenditure'!F220)</f>
        <v/>
      </c>
      <c r="CM171" t="str">
        <f>IF('6a. Expenditure'!G220="","",'6a. Expenditure'!G220)</f>
        <v/>
      </c>
      <c r="CN171" t="str">
        <f>IF('6a. Expenditure'!H220="","",'6a. Expenditure'!H220)</f>
        <v/>
      </c>
      <c r="CO171" t="str">
        <f>IF('6a. Expenditure'!J220="","",'6a. Expenditure'!J220)</f>
        <v/>
      </c>
      <c r="CP171" t="str">
        <f>IF('6a. Expenditure'!K220="","",'6a. Expenditure'!K220)</f>
        <v/>
      </c>
      <c r="CQ171" t="str">
        <f>IF('6a. Expenditure'!L220="","",'6a. Expenditure'!L220)</f>
        <v/>
      </c>
      <c r="CR171" t="str">
        <f>IF('6a. Expenditure'!M220="","",'6a. Expenditure'!M220)</f>
        <v/>
      </c>
      <c r="CS171" t="str">
        <f>IF('6a. Expenditure'!N220="","",'6a. Expenditure'!N220)</f>
        <v/>
      </c>
      <c r="CT171" t="str">
        <f>IF('6a. Expenditure'!O220="","",'6a. Expenditure'!O220)</f>
        <v/>
      </c>
      <c r="CU171" t="str">
        <f>IF('6a. Expenditure'!P220="","",'6a. Expenditure'!P220)</f>
        <v/>
      </c>
      <c r="CV171" t="str">
        <f>IF('6a. Expenditure'!Q220="","",'6a. Expenditure'!Q220)</f>
        <v/>
      </c>
      <c r="CW171" t="str">
        <f>IF('6a. Expenditure'!S220="","",'6a. Expenditure'!S220)</f>
        <v/>
      </c>
      <c r="CX171" t="str">
        <f>IF('6a. Expenditure'!T220="","",'6a. Expenditure'!T220)</f>
        <v/>
      </c>
      <c r="CY171" t="str">
        <f>IF('6a. Expenditure'!U220="","",'6a. Expenditure'!U220)</f>
        <v/>
      </c>
    </row>
    <row r="172" spans="2:103" x14ac:dyDescent="0.25">
      <c r="B172" t="str">
        <f t="shared" si="4"/>
        <v>E08000022</v>
      </c>
      <c r="C172">
        <v>164</v>
      </c>
      <c r="D172" t="str">
        <f t="shared" si="5"/>
        <v>North Tyneside</v>
      </c>
      <c r="CH172" t="str">
        <f>IF('6a. Expenditure'!B221="","",'6a. Expenditure'!B221)</f>
        <v/>
      </c>
      <c r="CI172" t="str">
        <f>IF('6a. Expenditure'!C221="","",'6a. Expenditure'!C221)</f>
        <v/>
      </c>
      <c r="CJ172" t="str">
        <f>IF('6a. Expenditure'!D221="","",'6a. Expenditure'!D221)</f>
        <v/>
      </c>
      <c r="CK172" t="str">
        <f>IF('6a. Expenditure'!E221="","",'6a. Expenditure'!E221)</f>
        <v/>
      </c>
      <c r="CL172" t="str">
        <f>IF('6a. Expenditure'!F221="","",'6a. Expenditure'!F221)</f>
        <v/>
      </c>
      <c r="CM172" t="str">
        <f>IF('6a. Expenditure'!G221="","",'6a. Expenditure'!G221)</f>
        <v/>
      </c>
      <c r="CN172" t="str">
        <f>IF('6a. Expenditure'!H221="","",'6a. Expenditure'!H221)</f>
        <v/>
      </c>
      <c r="CO172" t="str">
        <f>IF('6a. Expenditure'!J221="","",'6a. Expenditure'!J221)</f>
        <v/>
      </c>
      <c r="CP172" t="str">
        <f>IF('6a. Expenditure'!K221="","",'6a. Expenditure'!K221)</f>
        <v/>
      </c>
      <c r="CQ172" t="str">
        <f>IF('6a. Expenditure'!L221="","",'6a. Expenditure'!L221)</f>
        <v/>
      </c>
      <c r="CR172" t="str">
        <f>IF('6a. Expenditure'!M221="","",'6a. Expenditure'!M221)</f>
        <v/>
      </c>
      <c r="CS172" t="str">
        <f>IF('6a. Expenditure'!N221="","",'6a. Expenditure'!N221)</f>
        <v/>
      </c>
      <c r="CT172" t="str">
        <f>IF('6a. Expenditure'!O221="","",'6a. Expenditure'!O221)</f>
        <v/>
      </c>
      <c r="CU172" t="str">
        <f>IF('6a. Expenditure'!P221="","",'6a. Expenditure'!P221)</f>
        <v/>
      </c>
      <c r="CV172" t="str">
        <f>IF('6a. Expenditure'!Q221="","",'6a. Expenditure'!Q221)</f>
        <v/>
      </c>
      <c r="CW172" t="str">
        <f>IF('6a. Expenditure'!S221="","",'6a. Expenditure'!S221)</f>
        <v/>
      </c>
      <c r="CX172" t="str">
        <f>IF('6a. Expenditure'!T221="","",'6a. Expenditure'!T221)</f>
        <v/>
      </c>
      <c r="CY172" t="str">
        <f>IF('6a. Expenditure'!U221="","",'6a. Expenditure'!U221)</f>
        <v/>
      </c>
    </row>
    <row r="173" spans="2:103" x14ac:dyDescent="0.25">
      <c r="B173" t="str">
        <f t="shared" si="4"/>
        <v>E08000022</v>
      </c>
      <c r="C173">
        <v>165</v>
      </c>
      <c r="D173" t="str">
        <f t="shared" si="5"/>
        <v>North Tyneside</v>
      </c>
      <c r="CH173" t="str">
        <f>IF('6a. Expenditure'!B222="","",'6a. Expenditure'!B222)</f>
        <v/>
      </c>
      <c r="CI173" t="str">
        <f>IF('6a. Expenditure'!C222="","",'6a. Expenditure'!C222)</f>
        <v/>
      </c>
      <c r="CJ173" t="str">
        <f>IF('6a. Expenditure'!D222="","",'6a. Expenditure'!D222)</f>
        <v/>
      </c>
      <c r="CK173" t="str">
        <f>IF('6a. Expenditure'!E222="","",'6a. Expenditure'!E222)</f>
        <v/>
      </c>
      <c r="CL173" t="str">
        <f>IF('6a. Expenditure'!F222="","",'6a. Expenditure'!F222)</f>
        <v/>
      </c>
      <c r="CM173" t="str">
        <f>IF('6a. Expenditure'!G222="","",'6a. Expenditure'!G222)</f>
        <v/>
      </c>
      <c r="CN173" t="str">
        <f>IF('6a. Expenditure'!H222="","",'6a. Expenditure'!H222)</f>
        <v/>
      </c>
      <c r="CO173" t="str">
        <f>IF('6a. Expenditure'!J222="","",'6a. Expenditure'!J222)</f>
        <v/>
      </c>
      <c r="CP173" t="str">
        <f>IF('6a. Expenditure'!K222="","",'6a. Expenditure'!K222)</f>
        <v/>
      </c>
      <c r="CQ173" t="str">
        <f>IF('6a. Expenditure'!L222="","",'6a. Expenditure'!L222)</f>
        <v/>
      </c>
      <c r="CR173" t="str">
        <f>IF('6a. Expenditure'!M222="","",'6a. Expenditure'!M222)</f>
        <v/>
      </c>
      <c r="CS173" t="str">
        <f>IF('6a. Expenditure'!N222="","",'6a. Expenditure'!N222)</f>
        <v/>
      </c>
      <c r="CT173" t="str">
        <f>IF('6a. Expenditure'!O222="","",'6a. Expenditure'!O222)</f>
        <v/>
      </c>
      <c r="CU173" t="str">
        <f>IF('6a. Expenditure'!P222="","",'6a. Expenditure'!P222)</f>
        <v/>
      </c>
      <c r="CV173" t="str">
        <f>IF('6a. Expenditure'!Q222="","",'6a. Expenditure'!Q222)</f>
        <v/>
      </c>
      <c r="CW173" t="str">
        <f>IF('6a. Expenditure'!S222="","",'6a. Expenditure'!S222)</f>
        <v/>
      </c>
      <c r="CX173" t="str">
        <f>IF('6a. Expenditure'!T222="","",'6a. Expenditure'!T222)</f>
        <v/>
      </c>
      <c r="CY173" t="str">
        <f>IF('6a. Expenditure'!U222="","",'6a. Expenditure'!U222)</f>
        <v/>
      </c>
    </row>
    <row r="174" spans="2:103" x14ac:dyDescent="0.25">
      <c r="B174" t="str">
        <f t="shared" si="4"/>
        <v>E08000022</v>
      </c>
      <c r="C174">
        <v>166</v>
      </c>
      <c r="D174" t="str">
        <f t="shared" si="5"/>
        <v>North Tyneside</v>
      </c>
      <c r="CH174" t="str">
        <f>IF('6a. Expenditure'!B223="","",'6a. Expenditure'!B223)</f>
        <v/>
      </c>
      <c r="CI174" t="str">
        <f>IF('6a. Expenditure'!C223="","",'6a. Expenditure'!C223)</f>
        <v/>
      </c>
      <c r="CJ174" t="str">
        <f>IF('6a. Expenditure'!D223="","",'6a. Expenditure'!D223)</f>
        <v/>
      </c>
      <c r="CK174" t="str">
        <f>IF('6a. Expenditure'!E223="","",'6a. Expenditure'!E223)</f>
        <v/>
      </c>
      <c r="CL174" t="str">
        <f>IF('6a. Expenditure'!F223="","",'6a. Expenditure'!F223)</f>
        <v/>
      </c>
      <c r="CM174" t="str">
        <f>IF('6a. Expenditure'!G223="","",'6a. Expenditure'!G223)</f>
        <v/>
      </c>
      <c r="CN174" t="str">
        <f>IF('6a. Expenditure'!H223="","",'6a. Expenditure'!H223)</f>
        <v/>
      </c>
      <c r="CO174" t="str">
        <f>IF('6a. Expenditure'!J223="","",'6a. Expenditure'!J223)</f>
        <v/>
      </c>
      <c r="CP174" t="str">
        <f>IF('6a. Expenditure'!K223="","",'6a. Expenditure'!K223)</f>
        <v/>
      </c>
      <c r="CQ174" t="str">
        <f>IF('6a. Expenditure'!L223="","",'6a. Expenditure'!L223)</f>
        <v/>
      </c>
      <c r="CR174" t="str">
        <f>IF('6a. Expenditure'!M223="","",'6a. Expenditure'!M223)</f>
        <v/>
      </c>
      <c r="CS174" t="str">
        <f>IF('6a. Expenditure'!N223="","",'6a. Expenditure'!N223)</f>
        <v/>
      </c>
      <c r="CT174" t="str">
        <f>IF('6a. Expenditure'!O223="","",'6a. Expenditure'!O223)</f>
        <v/>
      </c>
      <c r="CU174" t="str">
        <f>IF('6a. Expenditure'!P223="","",'6a. Expenditure'!P223)</f>
        <v/>
      </c>
      <c r="CV174" t="str">
        <f>IF('6a. Expenditure'!Q223="","",'6a. Expenditure'!Q223)</f>
        <v/>
      </c>
      <c r="CW174" t="str">
        <f>IF('6a. Expenditure'!S223="","",'6a. Expenditure'!S223)</f>
        <v/>
      </c>
      <c r="CX174" t="str">
        <f>IF('6a. Expenditure'!T223="","",'6a. Expenditure'!T223)</f>
        <v/>
      </c>
      <c r="CY174" t="str">
        <f>IF('6a. Expenditure'!U223="","",'6a. Expenditure'!U223)</f>
        <v/>
      </c>
    </row>
    <row r="175" spans="2:103" x14ac:dyDescent="0.25">
      <c r="B175" t="str">
        <f t="shared" si="4"/>
        <v>E08000022</v>
      </c>
      <c r="C175">
        <v>167</v>
      </c>
      <c r="D175" t="str">
        <f t="shared" si="5"/>
        <v>North Tyneside</v>
      </c>
      <c r="CH175" t="str">
        <f>IF('6a. Expenditure'!B224="","",'6a. Expenditure'!B224)</f>
        <v/>
      </c>
      <c r="CI175" t="str">
        <f>IF('6a. Expenditure'!C224="","",'6a. Expenditure'!C224)</f>
        <v/>
      </c>
      <c r="CJ175" t="str">
        <f>IF('6a. Expenditure'!D224="","",'6a. Expenditure'!D224)</f>
        <v/>
      </c>
      <c r="CK175" t="str">
        <f>IF('6a. Expenditure'!E224="","",'6a. Expenditure'!E224)</f>
        <v/>
      </c>
      <c r="CL175" t="str">
        <f>IF('6a. Expenditure'!F224="","",'6a. Expenditure'!F224)</f>
        <v/>
      </c>
      <c r="CM175" t="str">
        <f>IF('6a. Expenditure'!G224="","",'6a. Expenditure'!G224)</f>
        <v/>
      </c>
      <c r="CN175" t="str">
        <f>IF('6a. Expenditure'!H224="","",'6a. Expenditure'!H224)</f>
        <v/>
      </c>
      <c r="CO175" t="str">
        <f>IF('6a. Expenditure'!J224="","",'6a. Expenditure'!J224)</f>
        <v/>
      </c>
      <c r="CP175" t="str">
        <f>IF('6a. Expenditure'!K224="","",'6a. Expenditure'!K224)</f>
        <v/>
      </c>
      <c r="CQ175" t="str">
        <f>IF('6a. Expenditure'!L224="","",'6a. Expenditure'!L224)</f>
        <v/>
      </c>
      <c r="CR175" t="str">
        <f>IF('6a. Expenditure'!M224="","",'6a. Expenditure'!M224)</f>
        <v/>
      </c>
      <c r="CS175" t="str">
        <f>IF('6a. Expenditure'!N224="","",'6a. Expenditure'!N224)</f>
        <v/>
      </c>
      <c r="CT175" t="str">
        <f>IF('6a. Expenditure'!O224="","",'6a. Expenditure'!O224)</f>
        <v/>
      </c>
      <c r="CU175" t="str">
        <f>IF('6a. Expenditure'!P224="","",'6a. Expenditure'!P224)</f>
        <v/>
      </c>
      <c r="CV175" t="str">
        <f>IF('6a. Expenditure'!Q224="","",'6a. Expenditure'!Q224)</f>
        <v/>
      </c>
      <c r="CW175" t="str">
        <f>IF('6a. Expenditure'!S224="","",'6a. Expenditure'!S224)</f>
        <v/>
      </c>
      <c r="CX175" t="str">
        <f>IF('6a. Expenditure'!T224="","",'6a. Expenditure'!T224)</f>
        <v/>
      </c>
      <c r="CY175" t="str">
        <f>IF('6a. Expenditure'!U224="","",'6a. Expenditure'!U224)</f>
        <v/>
      </c>
    </row>
    <row r="176" spans="2:103" x14ac:dyDescent="0.25">
      <c r="B176" t="str">
        <f t="shared" si="4"/>
        <v>E08000022</v>
      </c>
      <c r="C176">
        <v>168</v>
      </c>
      <c r="D176" t="str">
        <f t="shared" si="5"/>
        <v>North Tyneside</v>
      </c>
      <c r="CH176" t="str">
        <f>IF('6a. Expenditure'!B225="","",'6a. Expenditure'!B225)</f>
        <v/>
      </c>
      <c r="CI176" t="str">
        <f>IF('6a. Expenditure'!C225="","",'6a. Expenditure'!C225)</f>
        <v/>
      </c>
      <c r="CJ176" t="str">
        <f>IF('6a. Expenditure'!D225="","",'6a. Expenditure'!D225)</f>
        <v/>
      </c>
      <c r="CK176" t="str">
        <f>IF('6a. Expenditure'!E225="","",'6a. Expenditure'!E225)</f>
        <v/>
      </c>
      <c r="CL176" t="str">
        <f>IF('6a. Expenditure'!F225="","",'6a. Expenditure'!F225)</f>
        <v/>
      </c>
      <c r="CM176" t="str">
        <f>IF('6a. Expenditure'!G225="","",'6a. Expenditure'!G225)</f>
        <v/>
      </c>
      <c r="CN176" t="str">
        <f>IF('6a. Expenditure'!H225="","",'6a. Expenditure'!H225)</f>
        <v/>
      </c>
      <c r="CO176" t="str">
        <f>IF('6a. Expenditure'!J225="","",'6a. Expenditure'!J225)</f>
        <v/>
      </c>
      <c r="CP176" t="str">
        <f>IF('6a. Expenditure'!K225="","",'6a. Expenditure'!K225)</f>
        <v/>
      </c>
      <c r="CQ176" t="str">
        <f>IF('6a. Expenditure'!L225="","",'6a. Expenditure'!L225)</f>
        <v/>
      </c>
      <c r="CR176" t="str">
        <f>IF('6a. Expenditure'!M225="","",'6a. Expenditure'!M225)</f>
        <v/>
      </c>
      <c r="CS176" t="str">
        <f>IF('6a. Expenditure'!N225="","",'6a. Expenditure'!N225)</f>
        <v/>
      </c>
      <c r="CT176" t="str">
        <f>IF('6a. Expenditure'!O225="","",'6a. Expenditure'!O225)</f>
        <v/>
      </c>
      <c r="CU176" t="str">
        <f>IF('6a. Expenditure'!P225="","",'6a. Expenditure'!P225)</f>
        <v/>
      </c>
      <c r="CV176" t="str">
        <f>IF('6a. Expenditure'!Q225="","",'6a. Expenditure'!Q225)</f>
        <v/>
      </c>
      <c r="CW176" t="str">
        <f>IF('6a. Expenditure'!S225="","",'6a. Expenditure'!S225)</f>
        <v/>
      </c>
      <c r="CX176" t="str">
        <f>IF('6a. Expenditure'!T225="","",'6a. Expenditure'!T225)</f>
        <v/>
      </c>
      <c r="CY176" t="str">
        <f>IF('6a. Expenditure'!U225="","",'6a. Expenditure'!U225)</f>
        <v/>
      </c>
    </row>
    <row r="177" spans="2:103" x14ac:dyDescent="0.25">
      <c r="B177" t="str">
        <f t="shared" si="4"/>
        <v>E08000022</v>
      </c>
      <c r="C177">
        <v>169</v>
      </c>
      <c r="D177" t="str">
        <f t="shared" si="5"/>
        <v>North Tyneside</v>
      </c>
      <c r="CH177" t="str">
        <f>IF('6a. Expenditure'!B226="","",'6a. Expenditure'!B226)</f>
        <v/>
      </c>
      <c r="CI177" t="str">
        <f>IF('6a. Expenditure'!C226="","",'6a. Expenditure'!C226)</f>
        <v/>
      </c>
      <c r="CJ177" t="str">
        <f>IF('6a. Expenditure'!D226="","",'6a. Expenditure'!D226)</f>
        <v/>
      </c>
      <c r="CK177" t="str">
        <f>IF('6a. Expenditure'!E226="","",'6a. Expenditure'!E226)</f>
        <v/>
      </c>
      <c r="CL177" t="str">
        <f>IF('6a. Expenditure'!F226="","",'6a. Expenditure'!F226)</f>
        <v/>
      </c>
      <c r="CM177" t="str">
        <f>IF('6a. Expenditure'!G226="","",'6a. Expenditure'!G226)</f>
        <v/>
      </c>
      <c r="CN177" t="str">
        <f>IF('6a. Expenditure'!H226="","",'6a. Expenditure'!H226)</f>
        <v/>
      </c>
      <c r="CO177" t="str">
        <f>IF('6a. Expenditure'!J226="","",'6a. Expenditure'!J226)</f>
        <v/>
      </c>
      <c r="CP177" t="str">
        <f>IF('6a. Expenditure'!K226="","",'6a. Expenditure'!K226)</f>
        <v/>
      </c>
      <c r="CQ177" t="str">
        <f>IF('6a. Expenditure'!L226="","",'6a. Expenditure'!L226)</f>
        <v/>
      </c>
      <c r="CR177" t="str">
        <f>IF('6a. Expenditure'!M226="","",'6a. Expenditure'!M226)</f>
        <v/>
      </c>
      <c r="CS177" t="str">
        <f>IF('6a. Expenditure'!N226="","",'6a. Expenditure'!N226)</f>
        <v/>
      </c>
      <c r="CT177" t="str">
        <f>IF('6a. Expenditure'!O226="","",'6a. Expenditure'!O226)</f>
        <v/>
      </c>
      <c r="CU177" t="str">
        <f>IF('6a. Expenditure'!P226="","",'6a. Expenditure'!P226)</f>
        <v/>
      </c>
      <c r="CV177" t="str">
        <f>IF('6a. Expenditure'!Q226="","",'6a. Expenditure'!Q226)</f>
        <v/>
      </c>
      <c r="CW177" t="str">
        <f>IF('6a. Expenditure'!S226="","",'6a. Expenditure'!S226)</f>
        <v/>
      </c>
      <c r="CX177" t="str">
        <f>IF('6a. Expenditure'!T226="","",'6a. Expenditure'!T226)</f>
        <v/>
      </c>
      <c r="CY177" t="str">
        <f>IF('6a. Expenditure'!U226="","",'6a. Expenditure'!U226)</f>
        <v/>
      </c>
    </row>
    <row r="178" spans="2:103" x14ac:dyDescent="0.25">
      <c r="B178" t="str">
        <f t="shared" si="4"/>
        <v>E08000022</v>
      </c>
      <c r="C178">
        <v>170</v>
      </c>
      <c r="D178" t="str">
        <f t="shared" si="5"/>
        <v>North Tyneside</v>
      </c>
      <c r="CH178" t="str">
        <f>IF('6a. Expenditure'!B227="","",'6a. Expenditure'!B227)</f>
        <v/>
      </c>
      <c r="CI178" t="str">
        <f>IF('6a. Expenditure'!C227="","",'6a. Expenditure'!C227)</f>
        <v/>
      </c>
      <c r="CJ178" t="str">
        <f>IF('6a. Expenditure'!D227="","",'6a. Expenditure'!D227)</f>
        <v/>
      </c>
      <c r="CK178" t="str">
        <f>IF('6a. Expenditure'!E227="","",'6a. Expenditure'!E227)</f>
        <v/>
      </c>
      <c r="CL178" t="str">
        <f>IF('6a. Expenditure'!F227="","",'6a. Expenditure'!F227)</f>
        <v/>
      </c>
      <c r="CM178" t="str">
        <f>IF('6a. Expenditure'!G227="","",'6a. Expenditure'!G227)</f>
        <v/>
      </c>
      <c r="CN178" t="str">
        <f>IF('6a. Expenditure'!H227="","",'6a. Expenditure'!H227)</f>
        <v/>
      </c>
      <c r="CO178" t="str">
        <f>IF('6a. Expenditure'!J227="","",'6a. Expenditure'!J227)</f>
        <v/>
      </c>
      <c r="CP178" t="str">
        <f>IF('6a. Expenditure'!K227="","",'6a. Expenditure'!K227)</f>
        <v/>
      </c>
      <c r="CQ178" t="str">
        <f>IF('6a. Expenditure'!L227="","",'6a. Expenditure'!L227)</f>
        <v/>
      </c>
      <c r="CR178" t="str">
        <f>IF('6a. Expenditure'!M227="","",'6a. Expenditure'!M227)</f>
        <v/>
      </c>
      <c r="CS178" t="str">
        <f>IF('6a. Expenditure'!N227="","",'6a. Expenditure'!N227)</f>
        <v/>
      </c>
      <c r="CT178" t="str">
        <f>IF('6a. Expenditure'!O227="","",'6a. Expenditure'!O227)</f>
        <v/>
      </c>
      <c r="CU178" t="str">
        <f>IF('6a. Expenditure'!P227="","",'6a. Expenditure'!P227)</f>
        <v/>
      </c>
      <c r="CV178" t="str">
        <f>IF('6a. Expenditure'!Q227="","",'6a. Expenditure'!Q227)</f>
        <v/>
      </c>
      <c r="CW178" t="str">
        <f>IF('6a. Expenditure'!S227="","",'6a. Expenditure'!S227)</f>
        <v/>
      </c>
      <c r="CX178" t="str">
        <f>IF('6a. Expenditure'!T227="","",'6a. Expenditure'!T227)</f>
        <v/>
      </c>
      <c r="CY178" t="str">
        <f>IF('6a. Expenditure'!U227="","",'6a. Expenditure'!U227)</f>
        <v/>
      </c>
    </row>
    <row r="179" spans="2:103" x14ac:dyDescent="0.25">
      <c r="B179" t="str">
        <f t="shared" si="4"/>
        <v>E08000022</v>
      </c>
      <c r="C179">
        <v>171</v>
      </c>
      <c r="D179" t="str">
        <f t="shared" si="5"/>
        <v>North Tyneside</v>
      </c>
      <c r="CH179" t="str">
        <f>IF('6a. Expenditure'!B228="","",'6a. Expenditure'!B228)</f>
        <v/>
      </c>
      <c r="CI179" t="str">
        <f>IF('6a. Expenditure'!C228="","",'6a. Expenditure'!C228)</f>
        <v/>
      </c>
      <c r="CJ179" t="str">
        <f>IF('6a. Expenditure'!D228="","",'6a. Expenditure'!D228)</f>
        <v/>
      </c>
      <c r="CK179" t="str">
        <f>IF('6a. Expenditure'!E228="","",'6a. Expenditure'!E228)</f>
        <v/>
      </c>
      <c r="CL179" t="str">
        <f>IF('6a. Expenditure'!F228="","",'6a. Expenditure'!F228)</f>
        <v/>
      </c>
      <c r="CM179" t="str">
        <f>IF('6a. Expenditure'!G228="","",'6a. Expenditure'!G228)</f>
        <v/>
      </c>
      <c r="CN179" t="str">
        <f>IF('6a. Expenditure'!H228="","",'6a. Expenditure'!H228)</f>
        <v/>
      </c>
      <c r="CO179" t="str">
        <f>IF('6a. Expenditure'!J228="","",'6a. Expenditure'!J228)</f>
        <v/>
      </c>
      <c r="CP179" t="str">
        <f>IF('6a. Expenditure'!K228="","",'6a. Expenditure'!K228)</f>
        <v/>
      </c>
      <c r="CQ179" t="str">
        <f>IF('6a. Expenditure'!L228="","",'6a. Expenditure'!L228)</f>
        <v/>
      </c>
      <c r="CR179" t="str">
        <f>IF('6a. Expenditure'!M228="","",'6a. Expenditure'!M228)</f>
        <v/>
      </c>
      <c r="CS179" t="str">
        <f>IF('6a. Expenditure'!N228="","",'6a. Expenditure'!N228)</f>
        <v/>
      </c>
      <c r="CT179" t="str">
        <f>IF('6a. Expenditure'!O228="","",'6a. Expenditure'!O228)</f>
        <v/>
      </c>
      <c r="CU179" t="str">
        <f>IF('6a. Expenditure'!P228="","",'6a. Expenditure'!P228)</f>
        <v/>
      </c>
      <c r="CV179" t="str">
        <f>IF('6a. Expenditure'!Q228="","",'6a. Expenditure'!Q228)</f>
        <v/>
      </c>
      <c r="CW179" t="str">
        <f>IF('6a. Expenditure'!S228="","",'6a. Expenditure'!S228)</f>
        <v/>
      </c>
      <c r="CX179" t="str">
        <f>IF('6a. Expenditure'!T228="","",'6a. Expenditure'!T228)</f>
        <v/>
      </c>
      <c r="CY179" t="str">
        <f>IF('6a. Expenditure'!U228="","",'6a. Expenditure'!U228)</f>
        <v/>
      </c>
    </row>
    <row r="180" spans="2:103" x14ac:dyDescent="0.25">
      <c r="B180" t="str">
        <f t="shared" si="4"/>
        <v>E08000022</v>
      </c>
      <c r="C180">
        <v>172</v>
      </c>
      <c r="D180" t="str">
        <f t="shared" si="5"/>
        <v>North Tyneside</v>
      </c>
      <c r="CH180" t="str">
        <f>IF('6a. Expenditure'!B229="","",'6a. Expenditure'!B229)</f>
        <v/>
      </c>
      <c r="CI180" t="str">
        <f>IF('6a. Expenditure'!C229="","",'6a. Expenditure'!C229)</f>
        <v/>
      </c>
      <c r="CJ180" t="str">
        <f>IF('6a. Expenditure'!D229="","",'6a. Expenditure'!D229)</f>
        <v/>
      </c>
      <c r="CK180" t="str">
        <f>IF('6a. Expenditure'!E229="","",'6a. Expenditure'!E229)</f>
        <v/>
      </c>
      <c r="CL180" t="str">
        <f>IF('6a. Expenditure'!F229="","",'6a. Expenditure'!F229)</f>
        <v/>
      </c>
      <c r="CM180" t="str">
        <f>IF('6a. Expenditure'!G229="","",'6a. Expenditure'!G229)</f>
        <v/>
      </c>
      <c r="CN180" t="str">
        <f>IF('6a. Expenditure'!H229="","",'6a. Expenditure'!H229)</f>
        <v/>
      </c>
      <c r="CO180" t="str">
        <f>IF('6a. Expenditure'!J229="","",'6a. Expenditure'!J229)</f>
        <v/>
      </c>
      <c r="CP180" t="str">
        <f>IF('6a. Expenditure'!K229="","",'6a. Expenditure'!K229)</f>
        <v/>
      </c>
      <c r="CQ180" t="str">
        <f>IF('6a. Expenditure'!L229="","",'6a. Expenditure'!L229)</f>
        <v/>
      </c>
      <c r="CR180" t="str">
        <f>IF('6a. Expenditure'!M229="","",'6a. Expenditure'!M229)</f>
        <v/>
      </c>
      <c r="CS180" t="str">
        <f>IF('6a. Expenditure'!N229="","",'6a. Expenditure'!N229)</f>
        <v/>
      </c>
      <c r="CT180" t="str">
        <f>IF('6a. Expenditure'!O229="","",'6a. Expenditure'!O229)</f>
        <v/>
      </c>
      <c r="CU180" t="str">
        <f>IF('6a. Expenditure'!P229="","",'6a. Expenditure'!P229)</f>
        <v/>
      </c>
      <c r="CV180" t="str">
        <f>IF('6a. Expenditure'!Q229="","",'6a. Expenditure'!Q229)</f>
        <v/>
      </c>
      <c r="CW180" t="str">
        <f>IF('6a. Expenditure'!S229="","",'6a. Expenditure'!S229)</f>
        <v/>
      </c>
      <c r="CX180" t="str">
        <f>IF('6a. Expenditure'!T229="","",'6a. Expenditure'!T229)</f>
        <v/>
      </c>
      <c r="CY180" t="str">
        <f>IF('6a. Expenditure'!U229="","",'6a. Expenditure'!U229)</f>
        <v/>
      </c>
    </row>
    <row r="181" spans="2:103" x14ac:dyDescent="0.25">
      <c r="B181" t="str">
        <f t="shared" si="4"/>
        <v>E08000022</v>
      </c>
      <c r="C181">
        <v>173</v>
      </c>
      <c r="D181" t="str">
        <f t="shared" si="5"/>
        <v>North Tyneside</v>
      </c>
      <c r="CH181" t="str">
        <f>IF('6a. Expenditure'!B230="","",'6a. Expenditure'!B230)</f>
        <v/>
      </c>
      <c r="CI181" t="str">
        <f>IF('6a. Expenditure'!C230="","",'6a. Expenditure'!C230)</f>
        <v/>
      </c>
      <c r="CJ181" t="str">
        <f>IF('6a. Expenditure'!D230="","",'6a. Expenditure'!D230)</f>
        <v/>
      </c>
      <c r="CK181" t="str">
        <f>IF('6a. Expenditure'!E230="","",'6a. Expenditure'!E230)</f>
        <v/>
      </c>
      <c r="CL181" t="str">
        <f>IF('6a. Expenditure'!F230="","",'6a. Expenditure'!F230)</f>
        <v/>
      </c>
      <c r="CM181" t="str">
        <f>IF('6a. Expenditure'!G230="","",'6a. Expenditure'!G230)</f>
        <v/>
      </c>
      <c r="CN181" t="str">
        <f>IF('6a. Expenditure'!H230="","",'6a. Expenditure'!H230)</f>
        <v/>
      </c>
      <c r="CO181" t="str">
        <f>IF('6a. Expenditure'!J230="","",'6a. Expenditure'!J230)</f>
        <v/>
      </c>
      <c r="CP181" t="str">
        <f>IF('6a. Expenditure'!K230="","",'6a. Expenditure'!K230)</f>
        <v/>
      </c>
      <c r="CQ181" t="str">
        <f>IF('6a. Expenditure'!L230="","",'6a. Expenditure'!L230)</f>
        <v/>
      </c>
      <c r="CR181" t="str">
        <f>IF('6a. Expenditure'!M230="","",'6a. Expenditure'!M230)</f>
        <v/>
      </c>
      <c r="CS181" t="str">
        <f>IF('6a. Expenditure'!N230="","",'6a. Expenditure'!N230)</f>
        <v/>
      </c>
      <c r="CT181" t="str">
        <f>IF('6a. Expenditure'!O230="","",'6a. Expenditure'!O230)</f>
        <v/>
      </c>
      <c r="CU181" t="str">
        <f>IF('6a. Expenditure'!P230="","",'6a. Expenditure'!P230)</f>
        <v/>
      </c>
      <c r="CV181" t="str">
        <f>IF('6a. Expenditure'!Q230="","",'6a. Expenditure'!Q230)</f>
        <v/>
      </c>
      <c r="CW181" t="str">
        <f>IF('6a. Expenditure'!S230="","",'6a. Expenditure'!S230)</f>
        <v/>
      </c>
      <c r="CX181" t="str">
        <f>IF('6a. Expenditure'!T230="","",'6a. Expenditure'!T230)</f>
        <v/>
      </c>
      <c r="CY181" t="str">
        <f>IF('6a. Expenditure'!U230="","",'6a. Expenditure'!U230)</f>
        <v/>
      </c>
    </row>
    <row r="182" spans="2:103" x14ac:dyDescent="0.25">
      <c r="B182" t="str">
        <f t="shared" si="4"/>
        <v>E08000022</v>
      </c>
      <c r="C182">
        <v>174</v>
      </c>
      <c r="D182" t="str">
        <f t="shared" si="5"/>
        <v>North Tyneside</v>
      </c>
      <c r="CH182" t="str">
        <f>IF('6a. Expenditure'!B231="","",'6a. Expenditure'!B231)</f>
        <v/>
      </c>
      <c r="CI182" t="str">
        <f>IF('6a. Expenditure'!C231="","",'6a. Expenditure'!C231)</f>
        <v/>
      </c>
      <c r="CJ182" t="str">
        <f>IF('6a. Expenditure'!D231="","",'6a. Expenditure'!D231)</f>
        <v/>
      </c>
      <c r="CK182" t="str">
        <f>IF('6a. Expenditure'!E231="","",'6a. Expenditure'!E231)</f>
        <v/>
      </c>
      <c r="CL182" t="str">
        <f>IF('6a. Expenditure'!F231="","",'6a. Expenditure'!F231)</f>
        <v/>
      </c>
      <c r="CM182" t="str">
        <f>IF('6a. Expenditure'!G231="","",'6a. Expenditure'!G231)</f>
        <v/>
      </c>
      <c r="CN182" t="str">
        <f>IF('6a. Expenditure'!H231="","",'6a. Expenditure'!H231)</f>
        <v/>
      </c>
      <c r="CO182" t="str">
        <f>IF('6a. Expenditure'!J231="","",'6a. Expenditure'!J231)</f>
        <v/>
      </c>
      <c r="CP182" t="str">
        <f>IF('6a. Expenditure'!K231="","",'6a. Expenditure'!K231)</f>
        <v/>
      </c>
      <c r="CQ182" t="str">
        <f>IF('6a. Expenditure'!L231="","",'6a. Expenditure'!L231)</f>
        <v/>
      </c>
      <c r="CR182" t="str">
        <f>IF('6a. Expenditure'!M231="","",'6a. Expenditure'!M231)</f>
        <v/>
      </c>
      <c r="CS182" t="str">
        <f>IF('6a. Expenditure'!N231="","",'6a. Expenditure'!N231)</f>
        <v/>
      </c>
      <c r="CT182" t="str">
        <f>IF('6a. Expenditure'!O231="","",'6a. Expenditure'!O231)</f>
        <v/>
      </c>
      <c r="CU182" t="str">
        <f>IF('6a. Expenditure'!P231="","",'6a. Expenditure'!P231)</f>
        <v/>
      </c>
      <c r="CV182" t="str">
        <f>IF('6a. Expenditure'!Q231="","",'6a. Expenditure'!Q231)</f>
        <v/>
      </c>
      <c r="CW182" t="str">
        <f>IF('6a. Expenditure'!S231="","",'6a. Expenditure'!S231)</f>
        <v/>
      </c>
      <c r="CX182" t="str">
        <f>IF('6a. Expenditure'!T231="","",'6a. Expenditure'!T231)</f>
        <v/>
      </c>
      <c r="CY182" t="str">
        <f>IF('6a. Expenditure'!U231="","",'6a. Expenditure'!U231)</f>
        <v/>
      </c>
    </row>
    <row r="183" spans="2:103" x14ac:dyDescent="0.25">
      <c r="B183" t="str">
        <f t="shared" si="4"/>
        <v>E08000022</v>
      </c>
      <c r="C183">
        <v>175</v>
      </c>
      <c r="D183" t="str">
        <f t="shared" si="5"/>
        <v>North Tyneside</v>
      </c>
      <c r="CH183" t="str">
        <f>IF('6a. Expenditure'!B232="","",'6a. Expenditure'!B232)</f>
        <v/>
      </c>
      <c r="CI183" t="str">
        <f>IF('6a. Expenditure'!C232="","",'6a. Expenditure'!C232)</f>
        <v/>
      </c>
      <c r="CJ183" t="str">
        <f>IF('6a. Expenditure'!D232="","",'6a. Expenditure'!D232)</f>
        <v/>
      </c>
      <c r="CK183" t="str">
        <f>IF('6a. Expenditure'!E232="","",'6a. Expenditure'!E232)</f>
        <v/>
      </c>
      <c r="CL183" t="str">
        <f>IF('6a. Expenditure'!F232="","",'6a. Expenditure'!F232)</f>
        <v/>
      </c>
      <c r="CM183" t="str">
        <f>IF('6a. Expenditure'!G232="","",'6a. Expenditure'!G232)</f>
        <v/>
      </c>
      <c r="CN183" t="str">
        <f>IF('6a. Expenditure'!H232="","",'6a. Expenditure'!H232)</f>
        <v/>
      </c>
      <c r="CO183" t="str">
        <f>IF('6a. Expenditure'!J232="","",'6a. Expenditure'!J232)</f>
        <v/>
      </c>
      <c r="CP183" t="str">
        <f>IF('6a. Expenditure'!K232="","",'6a. Expenditure'!K232)</f>
        <v/>
      </c>
      <c r="CQ183" t="str">
        <f>IF('6a. Expenditure'!L232="","",'6a. Expenditure'!L232)</f>
        <v/>
      </c>
      <c r="CR183" t="str">
        <f>IF('6a. Expenditure'!M232="","",'6a. Expenditure'!M232)</f>
        <v/>
      </c>
      <c r="CS183" t="str">
        <f>IF('6a. Expenditure'!N232="","",'6a. Expenditure'!N232)</f>
        <v/>
      </c>
      <c r="CT183" t="str">
        <f>IF('6a. Expenditure'!O232="","",'6a. Expenditure'!O232)</f>
        <v/>
      </c>
      <c r="CU183" t="str">
        <f>IF('6a. Expenditure'!P232="","",'6a. Expenditure'!P232)</f>
        <v/>
      </c>
      <c r="CV183" t="str">
        <f>IF('6a. Expenditure'!Q232="","",'6a. Expenditure'!Q232)</f>
        <v/>
      </c>
      <c r="CW183" t="str">
        <f>IF('6a. Expenditure'!S232="","",'6a. Expenditure'!S232)</f>
        <v/>
      </c>
      <c r="CX183" t="str">
        <f>IF('6a. Expenditure'!T232="","",'6a. Expenditure'!T232)</f>
        <v/>
      </c>
      <c r="CY183" t="str">
        <f>IF('6a. Expenditure'!U232="","",'6a. Expenditure'!U232)</f>
        <v/>
      </c>
    </row>
    <row r="184" spans="2:103" x14ac:dyDescent="0.25">
      <c r="B184" t="str">
        <f t="shared" si="4"/>
        <v>E08000022</v>
      </c>
      <c r="C184">
        <v>176</v>
      </c>
      <c r="D184" t="str">
        <f t="shared" si="5"/>
        <v>North Tyneside</v>
      </c>
      <c r="CH184" t="str">
        <f>IF('6a. Expenditure'!B233="","",'6a. Expenditure'!B233)</f>
        <v/>
      </c>
      <c r="CI184" t="str">
        <f>IF('6a. Expenditure'!C233="","",'6a. Expenditure'!C233)</f>
        <v/>
      </c>
      <c r="CJ184" t="str">
        <f>IF('6a. Expenditure'!D233="","",'6a. Expenditure'!D233)</f>
        <v/>
      </c>
      <c r="CK184" t="str">
        <f>IF('6a. Expenditure'!E233="","",'6a. Expenditure'!E233)</f>
        <v/>
      </c>
      <c r="CL184" t="str">
        <f>IF('6a. Expenditure'!F233="","",'6a. Expenditure'!F233)</f>
        <v/>
      </c>
      <c r="CM184" t="str">
        <f>IF('6a. Expenditure'!G233="","",'6a. Expenditure'!G233)</f>
        <v/>
      </c>
      <c r="CN184" t="str">
        <f>IF('6a. Expenditure'!H233="","",'6a. Expenditure'!H233)</f>
        <v/>
      </c>
      <c r="CO184" t="str">
        <f>IF('6a. Expenditure'!J233="","",'6a. Expenditure'!J233)</f>
        <v/>
      </c>
      <c r="CP184" t="str">
        <f>IF('6a. Expenditure'!K233="","",'6a. Expenditure'!K233)</f>
        <v/>
      </c>
      <c r="CQ184" t="str">
        <f>IF('6a. Expenditure'!L233="","",'6a. Expenditure'!L233)</f>
        <v/>
      </c>
      <c r="CR184" t="str">
        <f>IF('6a. Expenditure'!M233="","",'6a. Expenditure'!M233)</f>
        <v/>
      </c>
      <c r="CS184" t="str">
        <f>IF('6a. Expenditure'!N233="","",'6a. Expenditure'!N233)</f>
        <v/>
      </c>
      <c r="CT184" t="str">
        <f>IF('6a. Expenditure'!O233="","",'6a. Expenditure'!O233)</f>
        <v/>
      </c>
      <c r="CU184" t="str">
        <f>IF('6a. Expenditure'!P233="","",'6a. Expenditure'!P233)</f>
        <v/>
      </c>
      <c r="CV184" t="str">
        <f>IF('6a. Expenditure'!Q233="","",'6a. Expenditure'!Q233)</f>
        <v/>
      </c>
      <c r="CW184" t="str">
        <f>IF('6a. Expenditure'!S233="","",'6a. Expenditure'!S233)</f>
        <v/>
      </c>
      <c r="CX184" t="str">
        <f>IF('6a. Expenditure'!T233="","",'6a. Expenditure'!T233)</f>
        <v/>
      </c>
      <c r="CY184" t="str">
        <f>IF('6a. Expenditure'!U233="","",'6a. Expenditure'!U233)</f>
        <v/>
      </c>
    </row>
    <row r="185" spans="2:103" x14ac:dyDescent="0.25">
      <c r="B185" t="str">
        <f t="shared" si="4"/>
        <v>E08000022</v>
      </c>
      <c r="C185">
        <v>177</v>
      </c>
      <c r="D185" t="str">
        <f t="shared" si="5"/>
        <v>North Tyneside</v>
      </c>
      <c r="CH185" t="str">
        <f>IF('6a. Expenditure'!B234="","",'6a. Expenditure'!B234)</f>
        <v/>
      </c>
      <c r="CI185" t="str">
        <f>IF('6a. Expenditure'!C234="","",'6a. Expenditure'!C234)</f>
        <v/>
      </c>
      <c r="CJ185" t="str">
        <f>IF('6a. Expenditure'!D234="","",'6a. Expenditure'!D234)</f>
        <v/>
      </c>
      <c r="CK185" t="str">
        <f>IF('6a. Expenditure'!E234="","",'6a. Expenditure'!E234)</f>
        <v/>
      </c>
      <c r="CL185" t="str">
        <f>IF('6a. Expenditure'!F234="","",'6a. Expenditure'!F234)</f>
        <v/>
      </c>
      <c r="CM185" t="str">
        <f>IF('6a. Expenditure'!G234="","",'6a. Expenditure'!G234)</f>
        <v/>
      </c>
      <c r="CN185" t="str">
        <f>IF('6a. Expenditure'!H234="","",'6a. Expenditure'!H234)</f>
        <v/>
      </c>
      <c r="CO185" t="str">
        <f>IF('6a. Expenditure'!J234="","",'6a. Expenditure'!J234)</f>
        <v/>
      </c>
      <c r="CP185" t="str">
        <f>IF('6a. Expenditure'!K234="","",'6a. Expenditure'!K234)</f>
        <v/>
      </c>
      <c r="CQ185" t="str">
        <f>IF('6a. Expenditure'!L234="","",'6a. Expenditure'!L234)</f>
        <v/>
      </c>
      <c r="CR185" t="str">
        <f>IF('6a. Expenditure'!M234="","",'6a. Expenditure'!M234)</f>
        <v/>
      </c>
      <c r="CS185" t="str">
        <f>IF('6a. Expenditure'!N234="","",'6a. Expenditure'!N234)</f>
        <v/>
      </c>
      <c r="CT185" t="str">
        <f>IF('6a. Expenditure'!O234="","",'6a. Expenditure'!O234)</f>
        <v/>
      </c>
      <c r="CU185" t="str">
        <f>IF('6a. Expenditure'!P234="","",'6a. Expenditure'!P234)</f>
        <v/>
      </c>
      <c r="CV185" t="str">
        <f>IF('6a. Expenditure'!Q234="","",'6a. Expenditure'!Q234)</f>
        <v/>
      </c>
      <c r="CW185" t="str">
        <f>IF('6a. Expenditure'!S234="","",'6a. Expenditure'!S234)</f>
        <v/>
      </c>
      <c r="CX185" t="str">
        <f>IF('6a. Expenditure'!T234="","",'6a. Expenditure'!T234)</f>
        <v/>
      </c>
      <c r="CY185" t="str">
        <f>IF('6a. Expenditure'!U234="","",'6a. Expenditure'!U234)</f>
        <v/>
      </c>
    </row>
    <row r="186" spans="2:103" x14ac:dyDescent="0.25">
      <c r="B186" t="str">
        <f t="shared" si="4"/>
        <v>E08000022</v>
      </c>
      <c r="C186">
        <v>178</v>
      </c>
      <c r="D186" t="str">
        <f t="shared" si="5"/>
        <v>North Tyneside</v>
      </c>
      <c r="CH186" t="str">
        <f>IF('6a. Expenditure'!B235="","",'6a. Expenditure'!B235)</f>
        <v/>
      </c>
      <c r="CI186" t="str">
        <f>IF('6a. Expenditure'!C235="","",'6a. Expenditure'!C235)</f>
        <v/>
      </c>
      <c r="CJ186" t="str">
        <f>IF('6a. Expenditure'!D235="","",'6a. Expenditure'!D235)</f>
        <v/>
      </c>
      <c r="CK186" t="str">
        <f>IF('6a. Expenditure'!E235="","",'6a. Expenditure'!E235)</f>
        <v/>
      </c>
      <c r="CL186" t="str">
        <f>IF('6a. Expenditure'!F235="","",'6a. Expenditure'!F235)</f>
        <v/>
      </c>
      <c r="CM186" t="str">
        <f>IF('6a. Expenditure'!G235="","",'6a. Expenditure'!G235)</f>
        <v/>
      </c>
      <c r="CN186" t="str">
        <f>IF('6a. Expenditure'!H235="","",'6a. Expenditure'!H235)</f>
        <v/>
      </c>
      <c r="CO186" t="str">
        <f>IF('6a. Expenditure'!J235="","",'6a. Expenditure'!J235)</f>
        <v/>
      </c>
      <c r="CP186" t="str">
        <f>IF('6a. Expenditure'!K235="","",'6a. Expenditure'!K235)</f>
        <v/>
      </c>
      <c r="CQ186" t="str">
        <f>IF('6a. Expenditure'!L235="","",'6a. Expenditure'!L235)</f>
        <v/>
      </c>
      <c r="CR186" t="str">
        <f>IF('6a. Expenditure'!M235="","",'6a. Expenditure'!M235)</f>
        <v/>
      </c>
      <c r="CS186" t="str">
        <f>IF('6a. Expenditure'!N235="","",'6a. Expenditure'!N235)</f>
        <v/>
      </c>
      <c r="CT186" t="str">
        <f>IF('6a. Expenditure'!O235="","",'6a. Expenditure'!O235)</f>
        <v/>
      </c>
      <c r="CU186" t="str">
        <f>IF('6a. Expenditure'!P235="","",'6a. Expenditure'!P235)</f>
        <v/>
      </c>
      <c r="CV186" t="str">
        <f>IF('6a. Expenditure'!Q235="","",'6a. Expenditure'!Q235)</f>
        <v/>
      </c>
      <c r="CW186" t="str">
        <f>IF('6a. Expenditure'!S235="","",'6a. Expenditure'!S235)</f>
        <v/>
      </c>
      <c r="CX186" t="str">
        <f>IF('6a. Expenditure'!T235="","",'6a. Expenditure'!T235)</f>
        <v/>
      </c>
      <c r="CY186" t="str">
        <f>IF('6a. Expenditure'!U235="","",'6a. Expenditure'!U235)</f>
        <v/>
      </c>
    </row>
    <row r="187" spans="2:103" x14ac:dyDescent="0.25">
      <c r="B187" t="str">
        <f t="shared" si="4"/>
        <v>E08000022</v>
      </c>
      <c r="C187">
        <v>179</v>
      </c>
      <c r="D187" t="str">
        <f t="shared" si="5"/>
        <v>North Tyneside</v>
      </c>
      <c r="CH187" t="str">
        <f>IF('6a. Expenditure'!B236="","",'6a. Expenditure'!B236)</f>
        <v/>
      </c>
      <c r="CI187" t="str">
        <f>IF('6a. Expenditure'!C236="","",'6a. Expenditure'!C236)</f>
        <v/>
      </c>
      <c r="CJ187" t="str">
        <f>IF('6a. Expenditure'!D236="","",'6a. Expenditure'!D236)</f>
        <v/>
      </c>
      <c r="CK187" t="str">
        <f>IF('6a. Expenditure'!E236="","",'6a. Expenditure'!E236)</f>
        <v/>
      </c>
      <c r="CL187" t="str">
        <f>IF('6a. Expenditure'!F236="","",'6a. Expenditure'!F236)</f>
        <v/>
      </c>
      <c r="CM187" t="str">
        <f>IF('6a. Expenditure'!G236="","",'6a. Expenditure'!G236)</f>
        <v/>
      </c>
      <c r="CN187" t="str">
        <f>IF('6a. Expenditure'!H236="","",'6a. Expenditure'!H236)</f>
        <v/>
      </c>
      <c r="CO187" t="str">
        <f>IF('6a. Expenditure'!J236="","",'6a. Expenditure'!J236)</f>
        <v/>
      </c>
      <c r="CP187" t="str">
        <f>IF('6a. Expenditure'!K236="","",'6a. Expenditure'!K236)</f>
        <v/>
      </c>
      <c r="CQ187" t="str">
        <f>IF('6a. Expenditure'!L236="","",'6a. Expenditure'!L236)</f>
        <v/>
      </c>
      <c r="CR187" t="str">
        <f>IF('6a. Expenditure'!M236="","",'6a. Expenditure'!M236)</f>
        <v/>
      </c>
      <c r="CS187" t="str">
        <f>IF('6a. Expenditure'!N236="","",'6a. Expenditure'!N236)</f>
        <v/>
      </c>
      <c r="CT187" t="str">
        <f>IF('6a. Expenditure'!O236="","",'6a. Expenditure'!O236)</f>
        <v/>
      </c>
      <c r="CU187" t="str">
        <f>IF('6a. Expenditure'!P236="","",'6a. Expenditure'!P236)</f>
        <v/>
      </c>
      <c r="CV187" t="str">
        <f>IF('6a. Expenditure'!Q236="","",'6a. Expenditure'!Q236)</f>
        <v/>
      </c>
      <c r="CW187" t="str">
        <f>IF('6a. Expenditure'!S236="","",'6a. Expenditure'!S236)</f>
        <v/>
      </c>
      <c r="CX187" t="str">
        <f>IF('6a. Expenditure'!T236="","",'6a. Expenditure'!T236)</f>
        <v/>
      </c>
      <c r="CY187" t="str">
        <f>IF('6a. Expenditure'!U236="","",'6a. Expenditure'!U236)</f>
        <v/>
      </c>
    </row>
    <row r="188" spans="2:103" x14ac:dyDescent="0.25">
      <c r="B188" t="str">
        <f t="shared" si="4"/>
        <v>E08000022</v>
      </c>
      <c r="C188">
        <v>180</v>
      </c>
      <c r="D188" t="str">
        <f t="shared" si="5"/>
        <v>North Tyneside</v>
      </c>
      <c r="CH188" t="str">
        <f>IF('6a. Expenditure'!B237="","",'6a. Expenditure'!B237)</f>
        <v/>
      </c>
      <c r="CI188" t="str">
        <f>IF('6a. Expenditure'!C237="","",'6a. Expenditure'!C237)</f>
        <v/>
      </c>
      <c r="CJ188" t="str">
        <f>IF('6a. Expenditure'!D237="","",'6a. Expenditure'!D237)</f>
        <v/>
      </c>
      <c r="CK188" t="str">
        <f>IF('6a. Expenditure'!E237="","",'6a. Expenditure'!E237)</f>
        <v/>
      </c>
      <c r="CL188" t="str">
        <f>IF('6a. Expenditure'!F237="","",'6a. Expenditure'!F237)</f>
        <v/>
      </c>
      <c r="CM188" t="str">
        <f>IF('6a. Expenditure'!G237="","",'6a. Expenditure'!G237)</f>
        <v/>
      </c>
      <c r="CN188" t="str">
        <f>IF('6a. Expenditure'!H237="","",'6a. Expenditure'!H237)</f>
        <v/>
      </c>
      <c r="CO188" t="str">
        <f>IF('6a. Expenditure'!J237="","",'6a. Expenditure'!J237)</f>
        <v/>
      </c>
      <c r="CP188" t="str">
        <f>IF('6a. Expenditure'!K237="","",'6a. Expenditure'!K237)</f>
        <v/>
      </c>
      <c r="CQ188" t="str">
        <f>IF('6a. Expenditure'!L237="","",'6a. Expenditure'!L237)</f>
        <v/>
      </c>
      <c r="CR188" t="str">
        <f>IF('6a. Expenditure'!M237="","",'6a. Expenditure'!M237)</f>
        <v/>
      </c>
      <c r="CS188" t="str">
        <f>IF('6a. Expenditure'!N237="","",'6a. Expenditure'!N237)</f>
        <v/>
      </c>
      <c r="CT188" t="str">
        <f>IF('6a. Expenditure'!O237="","",'6a. Expenditure'!O237)</f>
        <v/>
      </c>
      <c r="CU188" t="str">
        <f>IF('6a. Expenditure'!P237="","",'6a. Expenditure'!P237)</f>
        <v/>
      </c>
      <c r="CV188" t="str">
        <f>IF('6a. Expenditure'!Q237="","",'6a. Expenditure'!Q237)</f>
        <v/>
      </c>
      <c r="CW188" t="str">
        <f>IF('6a. Expenditure'!S237="","",'6a. Expenditure'!S237)</f>
        <v/>
      </c>
      <c r="CX188" t="str">
        <f>IF('6a. Expenditure'!T237="","",'6a. Expenditure'!T237)</f>
        <v/>
      </c>
      <c r="CY188" t="str">
        <f>IF('6a. Expenditure'!U237="","",'6a. Expenditure'!U237)</f>
        <v/>
      </c>
    </row>
    <row r="189" spans="2:103" x14ac:dyDescent="0.25">
      <c r="B189" t="str">
        <f t="shared" si="4"/>
        <v>E08000022</v>
      </c>
      <c r="C189">
        <v>181</v>
      </c>
      <c r="D189" t="str">
        <f t="shared" si="5"/>
        <v>North Tyneside</v>
      </c>
      <c r="CH189" t="str">
        <f>IF('6a. Expenditure'!B238="","",'6a. Expenditure'!B238)</f>
        <v/>
      </c>
      <c r="CI189" t="str">
        <f>IF('6a. Expenditure'!C238="","",'6a. Expenditure'!C238)</f>
        <v/>
      </c>
      <c r="CJ189" t="str">
        <f>IF('6a. Expenditure'!D238="","",'6a. Expenditure'!D238)</f>
        <v/>
      </c>
      <c r="CK189" t="str">
        <f>IF('6a. Expenditure'!E238="","",'6a. Expenditure'!E238)</f>
        <v/>
      </c>
      <c r="CL189" t="str">
        <f>IF('6a. Expenditure'!F238="","",'6a. Expenditure'!F238)</f>
        <v/>
      </c>
      <c r="CM189" t="str">
        <f>IF('6a. Expenditure'!G238="","",'6a. Expenditure'!G238)</f>
        <v/>
      </c>
      <c r="CN189" t="str">
        <f>IF('6a. Expenditure'!H238="","",'6a. Expenditure'!H238)</f>
        <v/>
      </c>
      <c r="CO189" t="str">
        <f>IF('6a. Expenditure'!J238="","",'6a. Expenditure'!J238)</f>
        <v/>
      </c>
      <c r="CP189" t="str">
        <f>IF('6a. Expenditure'!K238="","",'6a. Expenditure'!K238)</f>
        <v/>
      </c>
      <c r="CQ189" t="str">
        <f>IF('6a. Expenditure'!L238="","",'6a. Expenditure'!L238)</f>
        <v/>
      </c>
      <c r="CR189" t="str">
        <f>IF('6a. Expenditure'!M238="","",'6a. Expenditure'!M238)</f>
        <v/>
      </c>
      <c r="CS189" t="str">
        <f>IF('6a. Expenditure'!N238="","",'6a. Expenditure'!N238)</f>
        <v/>
      </c>
      <c r="CT189" t="str">
        <f>IF('6a. Expenditure'!O238="","",'6a. Expenditure'!O238)</f>
        <v/>
      </c>
      <c r="CU189" t="str">
        <f>IF('6a. Expenditure'!P238="","",'6a. Expenditure'!P238)</f>
        <v/>
      </c>
      <c r="CV189" t="str">
        <f>IF('6a. Expenditure'!Q238="","",'6a. Expenditure'!Q238)</f>
        <v/>
      </c>
      <c r="CW189" t="str">
        <f>IF('6a. Expenditure'!S238="","",'6a. Expenditure'!S238)</f>
        <v/>
      </c>
      <c r="CX189" t="str">
        <f>IF('6a. Expenditure'!T238="","",'6a. Expenditure'!T238)</f>
        <v/>
      </c>
      <c r="CY189" t="str">
        <f>IF('6a. Expenditure'!U238="","",'6a. Expenditure'!U238)</f>
        <v/>
      </c>
    </row>
    <row r="190" spans="2:103" x14ac:dyDescent="0.25">
      <c r="B190" t="str">
        <f t="shared" si="4"/>
        <v>E08000022</v>
      </c>
      <c r="C190">
        <v>182</v>
      </c>
      <c r="D190" t="str">
        <f t="shared" si="5"/>
        <v>North Tyneside</v>
      </c>
      <c r="CH190" t="str">
        <f>IF('6a. Expenditure'!B239="","",'6a. Expenditure'!B239)</f>
        <v/>
      </c>
      <c r="CI190" t="str">
        <f>IF('6a. Expenditure'!C239="","",'6a. Expenditure'!C239)</f>
        <v/>
      </c>
      <c r="CJ190" t="str">
        <f>IF('6a. Expenditure'!D239="","",'6a. Expenditure'!D239)</f>
        <v/>
      </c>
      <c r="CK190" t="str">
        <f>IF('6a. Expenditure'!E239="","",'6a. Expenditure'!E239)</f>
        <v/>
      </c>
      <c r="CL190" t="str">
        <f>IF('6a. Expenditure'!F239="","",'6a. Expenditure'!F239)</f>
        <v/>
      </c>
      <c r="CM190" t="str">
        <f>IF('6a. Expenditure'!G239="","",'6a. Expenditure'!G239)</f>
        <v/>
      </c>
      <c r="CN190" t="str">
        <f>IF('6a. Expenditure'!H239="","",'6a. Expenditure'!H239)</f>
        <v/>
      </c>
      <c r="CO190" t="str">
        <f>IF('6a. Expenditure'!J239="","",'6a. Expenditure'!J239)</f>
        <v/>
      </c>
      <c r="CP190" t="str">
        <f>IF('6a. Expenditure'!K239="","",'6a. Expenditure'!K239)</f>
        <v/>
      </c>
      <c r="CQ190" t="str">
        <f>IF('6a. Expenditure'!L239="","",'6a. Expenditure'!L239)</f>
        <v/>
      </c>
      <c r="CR190" t="str">
        <f>IF('6a. Expenditure'!M239="","",'6a. Expenditure'!M239)</f>
        <v/>
      </c>
      <c r="CS190" t="str">
        <f>IF('6a. Expenditure'!N239="","",'6a. Expenditure'!N239)</f>
        <v/>
      </c>
      <c r="CT190" t="str">
        <f>IF('6a. Expenditure'!O239="","",'6a. Expenditure'!O239)</f>
        <v/>
      </c>
      <c r="CU190" t="str">
        <f>IF('6a. Expenditure'!P239="","",'6a. Expenditure'!P239)</f>
        <v/>
      </c>
      <c r="CV190" t="str">
        <f>IF('6a. Expenditure'!Q239="","",'6a. Expenditure'!Q239)</f>
        <v/>
      </c>
      <c r="CW190" t="str">
        <f>IF('6a. Expenditure'!S239="","",'6a. Expenditure'!S239)</f>
        <v/>
      </c>
      <c r="CX190" t="str">
        <f>IF('6a. Expenditure'!T239="","",'6a. Expenditure'!T239)</f>
        <v/>
      </c>
      <c r="CY190" t="str">
        <f>IF('6a. Expenditure'!U239="","",'6a. Expenditure'!U239)</f>
        <v/>
      </c>
    </row>
    <row r="191" spans="2:103" x14ac:dyDescent="0.25">
      <c r="B191" t="str">
        <f t="shared" si="4"/>
        <v>E08000022</v>
      </c>
      <c r="C191">
        <v>183</v>
      </c>
      <c r="D191" t="str">
        <f t="shared" si="5"/>
        <v>North Tyneside</v>
      </c>
      <c r="CH191" t="str">
        <f>IF('6a. Expenditure'!B240="","",'6a. Expenditure'!B240)</f>
        <v/>
      </c>
      <c r="CI191" t="str">
        <f>IF('6a. Expenditure'!C240="","",'6a. Expenditure'!C240)</f>
        <v/>
      </c>
      <c r="CJ191" t="str">
        <f>IF('6a. Expenditure'!D240="","",'6a. Expenditure'!D240)</f>
        <v/>
      </c>
      <c r="CK191" t="str">
        <f>IF('6a. Expenditure'!E240="","",'6a. Expenditure'!E240)</f>
        <v/>
      </c>
      <c r="CL191" t="str">
        <f>IF('6a. Expenditure'!F240="","",'6a. Expenditure'!F240)</f>
        <v/>
      </c>
      <c r="CM191" t="str">
        <f>IF('6a. Expenditure'!G240="","",'6a. Expenditure'!G240)</f>
        <v/>
      </c>
      <c r="CN191" t="str">
        <f>IF('6a. Expenditure'!H240="","",'6a. Expenditure'!H240)</f>
        <v/>
      </c>
      <c r="CO191" t="str">
        <f>IF('6a. Expenditure'!J240="","",'6a. Expenditure'!J240)</f>
        <v/>
      </c>
      <c r="CP191" t="str">
        <f>IF('6a. Expenditure'!K240="","",'6a. Expenditure'!K240)</f>
        <v/>
      </c>
      <c r="CQ191" t="str">
        <f>IF('6a. Expenditure'!L240="","",'6a. Expenditure'!L240)</f>
        <v/>
      </c>
      <c r="CR191" t="str">
        <f>IF('6a. Expenditure'!M240="","",'6a. Expenditure'!M240)</f>
        <v/>
      </c>
      <c r="CS191" t="str">
        <f>IF('6a. Expenditure'!N240="","",'6a. Expenditure'!N240)</f>
        <v/>
      </c>
      <c r="CT191" t="str">
        <f>IF('6a. Expenditure'!O240="","",'6a. Expenditure'!O240)</f>
        <v/>
      </c>
      <c r="CU191" t="str">
        <f>IF('6a. Expenditure'!P240="","",'6a. Expenditure'!P240)</f>
        <v/>
      </c>
      <c r="CV191" t="str">
        <f>IF('6a. Expenditure'!Q240="","",'6a. Expenditure'!Q240)</f>
        <v/>
      </c>
      <c r="CW191" t="str">
        <f>IF('6a. Expenditure'!S240="","",'6a. Expenditure'!S240)</f>
        <v/>
      </c>
      <c r="CX191" t="str">
        <f>IF('6a. Expenditure'!T240="","",'6a. Expenditure'!T240)</f>
        <v/>
      </c>
      <c r="CY191" t="str">
        <f>IF('6a. Expenditure'!U240="","",'6a. Expenditure'!U240)</f>
        <v/>
      </c>
    </row>
    <row r="192" spans="2:103" x14ac:dyDescent="0.25">
      <c r="B192" t="str">
        <f t="shared" si="4"/>
        <v>E08000022</v>
      </c>
      <c r="C192">
        <v>184</v>
      </c>
      <c r="D192" t="str">
        <f t="shared" si="5"/>
        <v>North Tyneside</v>
      </c>
      <c r="CH192" t="str">
        <f>IF('6a. Expenditure'!B241="","",'6a. Expenditure'!B241)</f>
        <v/>
      </c>
      <c r="CI192" t="str">
        <f>IF('6a. Expenditure'!C241="","",'6a. Expenditure'!C241)</f>
        <v/>
      </c>
      <c r="CJ192" t="str">
        <f>IF('6a. Expenditure'!D241="","",'6a. Expenditure'!D241)</f>
        <v/>
      </c>
      <c r="CK192" t="str">
        <f>IF('6a. Expenditure'!E241="","",'6a. Expenditure'!E241)</f>
        <v/>
      </c>
      <c r="CL192" t="str">
        <f>IF('6a. Expenditure'!F241="","",'6a. Expenditure'!F241)</f>
        <v/>
      </c>
      <c r="CM192" t="str">
        <f>IF('6a. Expenditure'!G241="","",'6a. Expenditure'!G241)</f>
        <v/>
      </c>
      <c r="CN192" t="str">
        <f>IF('6a. Expenditure'!H241="","",'6a. Expenditure'!H241)</f>
        <v/>
      </c>
      <c r="CO192" t="str">
        <f>IF('6a. Expenditure'!J241="","",'6a. Expenditure'!J241)</f>
        <v/>
      </c>
      <c r="CP192" t="str">
        <f>IF('6a. Expenditure'!K241="","",'6a. Expenditure'!K241)</f>
        <v/>
      </c>
      <c r="CQ192" t="str">
        <f>IF('6a. Expenditure'!L241="","",'6a. Expenditure'!L241)</f>
        <v/>
      </c>
      <c r="CR192" t="str">
        <f>IF('6a. Expenditure'!M241="","",'6a. Expenditure'!M241)</f>
        <v/>
      </c>
      <c r="CS192" t="str">
        <f>IF('6a. Expenditure'!N241="","",'6a. Expenditure'!N241)</f>
        <v/>
      </c>
      <c r="CT192" t="str">
        <f>IF('6a. Expenditure'!O241="","",'6a. Expenditure'!O241)</f>
        <v/>
      </c>
      <c r="CU192" t="str">
        <f>IF('6a. Expenditure'!P241="","",'6a. Expenditure'!P241)</f>
        <v/>
      </c>
      <c r="CV192" t="str">
        <f>IF('6a. Expenditure'!Q241="","",'6a. Expenditure'!Q241)</f>
        <v/>
      </c>
      <c r="CW192" t="str">
        <f>IF('6a. Expenditure'!S241="","",'6a. Expenditure'!S241)</f>
        <v/>
      </c>
      <c r="CX192" t="str">
        <f>IF('6a. Expenditure'!T241="","",'6a. Expenditure'!T241)</f>
        <v/>
      </c>
      <c r="CY192" t="str">
        <f>IF('6a. Expenditure'!U241="","",'6a. Expenditure'!U241)</f>
        <v/>
      </c>
    </row>
    <row r="193" spans="2:103" x14ac:dyDescent="0.25">
      <c r="B193" t="str">
        <f t="shared" si="4"/>
        <v>E08000022</v>
      </c>
      <c r="C193">
        <v>185</v>
      </c>
      <c r="D193" t="str">
        <f t="shared" si="5"/>
        <v>North Tyneside</v>
      </c>
      <c r="CH193" t="str">
        <f>IF('6a. Expenditure'!B242="","",'6a. Expenditure'!B242)</f>
        <v/>
      </c>
      <c r="CI193" t="str">
        <f>IF('6a. Expenditure'!C242="","",'6a. Expenditure'!C242)</f>
        <v/>
      </c>
      <c r="CJ193" t="str">
        <f>IF('6a. Expenditure'!D242="","",'6a. Expenditure'!D242)</f>
        <v/>
      </c>
      <c r="CK193" t="str">
        <f>IF('6a. Expenditure'!E242="","",'6a. Expenditure'!E242)</f>
        <v/>
      </c>
      <c r="CL193" t="str">
        <f>IF('6a. Expenditure'!F242="","",'6a. Expenditure'!F242)</f>
        <v/>
      </c>
      <c r="CM193" t="str">
        <f>IF('6a. Expenditure'!G242="","",'6a. Expenditure'!G242)</f>
        <v/>
      </c>
      <c r="CN193" t="str">
        <f>IF('6a. Expenditure'!H242="","",'6a. Expenditure'!H242)</f>
        <v/>
      </c>
      <c r="CO193" t="str">
        <f>IF('6a. Expenditure'!J242="","",'6a. Expenditure'!J242)</f>
        <v/>
      </c>
      <c r="CP193" t="str">
        <f>IF('6a. Expenditure'!K242="","",'6a. Expenditure'!K242)</f>
        <v/>
      </c>
      <c r="CQ193" t="str">
        <f>IF('6a. Expenditure'!L242="","",'6a. Expenditure'!L242)</f>
        <v/>
      </c>
      <c r="CR193" t="str">
        <f>IF('6a. Expenditure'!M242="","",'6a. Expenditure'!M242)</f>
        <v/>
      </c>
      <c r="CS193" t="str">
        <f>IF('6a. Expenditure'!N242="","",'6a. Expenditure'!N242)</f>
        <v/>
      </c>
      <c r="CT193" t="str">
        <f>IF('6a. Expenditure'!O242="","",'6a. Expenditure'!O242)</f>
        <v/>
      </c>
      <c r="CU193" t="str">
        <f>IF('6a. Expenditure'!P242="","",'6a. Expenditure'!P242)</f>
        <v/>
      </c>
      <c r="CV193" t="str">
        <f>IF('6a. Expenditure'!Q242="","",'6a. Expenditure'!Q242)</f>
        <v/>
      </c>
      <c r="CW193" t="str">
        <f>IF('6a. Expenditure'!S242="","",'6a. Expenditure'!S242)</f>
        <v/>
      </c>
      <c r="CX193" t="str">
        <f>IF('6a. Expenditure'!T242="","",'6a. Expenditure'!T242)</f>
        <v/>
      </c>
      <c r="CY193" t="str">
        <f>IF('6a. Expenditure'!U242="","",'6a. Expenditure'!U242)</f>
        <v/>
      </c>
    </row>
    <row r="194" spans="2:103" x14ac:dyDescent="0.25">
      <c r="B194" t="str">
        <f t="shared" si="4"/>
        <v>E08000022</v>
      </c>
      <c r="C194">
        <v>186</v>
      </c>
      <c r="D194" t="str">
        <f t="shared" si="5"/>
        <v>North Tyneside</v>
      </c>
      <c r="CH194" t="str">
        <f>IF('6a. Expenditure'!B243="","",'6a. Expenditure'!B243)</f>
        <v/>
      </c>
      <c r="CI194" t="str">
        <f>IF('6a. Expenditure'!C243="","",'6a. Expenditure'!C243)</f>
        <v/>
      </c>
      <c r="CJ194" t="str">
        <f>IF('6a. Expenditure'!D243="","",'6a. Expenditure'!D243)</f>
        <v/>
      </c>
      <c r="CK194" t="str">
        <f>IF('6a. Expenditure'!E243="","",'6a. Expenditure'!E243)</f>
        <v/>
      </c>
      <c r="CL194" t="str">
        <f>IF('6a. Expenditure'!F243="","",'6a. Expenditure'!F243)</f>
        <v/>
      </c>
      <c r="CM194" t="str">
        <f>IF('6a. Expenditure'!G243="","",'6a. Expenditure'!G243)</f>
        <v/>
      </c>
      <c r="CN194" t="str">
        <f>IF('6a. Expenditure'!H243="","",'6a. Expenditure'!H243)</f>
        <v/>
      </c>
      <c r="CO194" t="str">
        <f>IF('6a. Expenditure'!J243="","",'6a. Expenditure'!J243)</f>
        <v/>
      </c>
      <c r="CP194" t="str">
        <f>IF('6a. Expenditure'!K243="","",'6a. Expenditure'!K243)</f>
        <v/>
      </c>
      <c r="CQ194" t="str">
        <f>IF('6a. Expenditure'!L243="","",'6a. Expenditure'!L243)</f>
        <v/>
      </c>
      <c r="CR194" t="str">
        <f>IF('6a. Expenditure'!M243="","",'6a. Expenditure'!M243)</f>
        <v/>
      </c>
      <c r="CS194" t="str">
        <f>IF('6a. Expenditure'!N243="","",'6a. Expenditure'!N243)</f>
        <v/>
      </c>
      <c r="CT194" t="str">
        <f>IF('6a. Expenditure'!O243="","",'6a. Expenditure'!O243)</f>
        <v/>
      </c>
      <c r="CU194" t="str">
        <f>IF('6a. Expenditure'!P243="","",'6a. Expenditure'!P243)</f>
        <v/>
      </c>
      <c r="CV194" t="str">
        <f>IF('6a. Expenditure'!Q243="","",'6a. Expenditure'!Q243)</f>
        <v/>
      </c>
      <c r="CW194" t="str">
        <f>IF('6a. Expenditure'!S243="","",'6a. Expenditure'!S243)</f>
        <v/>
      </c>
      <c r="CX194" t="str">
        <f>IF('6a. Expenditure'!T243="","",'6a. Expenditure'!T243)</f>
        <v/>
      </c>
      <c r="CY194" t="str">
        <f>IF('6a. Expenditure'!U243="","",'6a. Expenditure'!U243)</f>
        <v/>
      </c>
    </row>
    <row r="195" spans="2:103" x14ac:dyDescent="0.25">
      <c r="B195" t="str">
        <f t="shared" si="4"/>
        <v>E08000022</v>
      </c>
      <c r="C195">
        <v>187</v>
      </c>
      <c r="D195" t="str">
        <f t="shared" si="5"/>
        <v>North Tyneside</v>
      </c>
      <c r="CH195" t="str">
        <f>IF('6a. Expenditure'!B244="","",'6a. Expenditure'!B244)</f>
        <v/>
      </c>
      <c r="CI195" t="str">
        <f>IF('6a. Expenditure'!C244="","",'6a. Expenditure'!C244)</f>
        <v/>
      </c>
      <c r="CJ195" t="str">
        <f>IF('6a. Expenditure'!D244="","",'6a. Expenditure'!D244)</f>
        <v/>
      </c>
      <c r="CK195" t="str">
        <f>IF('6a. Expenditure'!E244="","",'6a. Expenditure'!E244)</f>
        <v/>
      </c>
      <c r="CL195" t="str">
        <f>IF('6a. Expenditure'!F244="","",'6a. Expenditure'!F244)</f>
        <v/>
      </c>
      <c r="CM195" t="str">
        <f>IF('6a. Expenditure'!G244="","",'6a. Expenditure'!G244)</f>
        <v/>
      </c>
      <c r="CN195" t="str">
        <f>IF('6a. Expenditure'!H244="","",'6a. Expenditure'!H244)</f>
        <v/>
      </c>
      <c r="CO195" t="str">
        <f>IF('6a. Expenditure'!J244="","",'6a. Expenditure'!J244)</f>
        <v/>
      </c>
      <c r="CP195" t="str">
        <f>IF('6a. Expenditure'!K244="","",'6a. Expenditure'!K244)</f>
        <v/>
      </c>
      <c r="CQ195" t="str">
        <f>IF('6a. Expenditure'!L244="","",'6a. Expenditure'!L244)</f>
        <v/>
      </c>
      <c r="CR195" t="str">
        <f>IF('6a. Expenditure'!M244="","",'6a. Expenditure'!M244)</f>
        <v/>
      </c>
      <c r="CS195" t="str">
        <f>IF('6a. Expenditure'!N244="","",'6a. Expenditure'!N244)</f>
        <v/>
      </c>
      <c r="CT195" t="str">
        <f>IF('6a. Expenditure'!O244="","",'6a. Expenditure'!O244)</f>
        <v/>
      </c>
      <c r="CU195" t="str">
        <f>IF('6a. Expenditure'!P244="","",'6a. Expenditure'!P244)</f>
        <v/>
      </c>
      <c r="CV195" t="str">
        <f>IF('6a. Expenditure'!Q244="","",'6a. Expenditure'!Q244)</f>
        <v/>
      </c>
      <c r="CW195" t="str">
        <f>IF('6a. Expenditure'!S244="","",'6a. Expenditure'!S244)</f>
        <v/>
      </c>
      <c r="CX195" t="str">
        <f>IF('6a. Expenditure'!T244="","",'6a. Expenditure'!T244)</f>
        <v/>
      </c>
      <c r="CY195" t="str">
        <f>IF('6a. Expenditure'!U244="","",'6a. Expenditure'!U244)</f>
        <v/>
      </c>
    </row>
    <row r="196" spans="2:103" x14ac:dyDescent="0.25">
      <c r="B196" t="str">
        <f t="shared" si="4"/>
        <v>E08000022</v>
      </c>
      <c r="C196">
        <v>188</v>
      </c>
      <c r="D196" t="str">
        <f t="shared" si="5"/>
        <v>North Tyneside</v>
      </c>
      <c r="CH196" t="str">
        <f>IF('6a. Expenditure'!B245="","",'6a. Expenditure'!B245)</f>
        <v/>
      </c>
      <c r="CI196" t="str">
        <f>IF('6a. Expenditure'!C245="","",'6a. Expenditure'!C245)</f>
        <v/>
      </c>
      <c r="CJ196" t="str">
        <f>IF('6a. Expenditure'!D245="","",'6a. Expenditure'!D245)</f>
        <v/>
      </c>
      <c r="CK196" t="str">
        <f>IF('6a. Expenditure'!E245="","",'6a. Expenditure'!E245)</f>
        <v/>
      </c>
      <c r="CL196" t="str">
        <f>IF('6a. Expenditure'!F245="","",'6a. Expenditure'!F245)</f>
        <v/>
      </c>
      <c r="CM196" t="str">
        <f>IF('6a. Expenditure'!G245="","",'6a. Expenditure'!G245)</f>
        <v/>
      </c>
      <c r="CN196" t="str">
        <f>IF('6a. Expenditure'!H245="","",'6a. Expenditure'!H245)</f>
        <v/>
      </c>
      <c r="CO196" t="str">
        <f>IF('6a. Expenditure'!J245="","",'6a. Expenditure'!J245)</f>
        <v/>
      </c>
      <c r="CP196" t="str">
        <f>IF('6a. Expenditure'!K245="","",'6a. Expenditure'!K245)</f>
        <v/>
      </c>
      <c r="CQ196" t="str">
        <f>IF('6a. Expenditure'!L245="","",'6a. Expenditure'!L245)</f>
        <v/>
      </c>
      <c r="CR196" t="str">
        <f>IF('6a. Expenditure'!M245="","",'6a. Expenditure'!M245)</f>
        <v/>
      </c>
      <c r="CS196" t="str">
        <f>IF('6a. Expenditure'!N245="","",'6a. Expenditure'!N245)</f>
        <v/>
      </c>
      <c r="CT196" t="str">
        <f>IF('6a. Expenditure'!O245="","",'6a. Expenditure'!O245)</f>
        <v/>
      </c>
      <c r="CU196" t="str">
        <f>IF('6a. Expenditure'!P245="","",'6a. Expenditure'!P245)</f>
        <v/>
      </c>
      <c r="CV196" t="str">
        <f>IF('6a. Expenditure'!Q245="","",'6a. Expenditure'!Q245)</f>
        <v/>
      </c>
      <c r="CW196" t="str">
        <f>IF('6a. Expenditure'!S245="","",'6a. Expenditure'!S245)</f>
        <v/>
      </c>
      <c r="CX196" t="str">
        <f>IF('6a. Expenditure'!T245="","",'6a. Expenditure'!T245)</f>
        <v/>
      </c>
      <c r="CY196" t="str">
        <f>IF('6a. Expenditure'!U245="","",'6a. Expenditure'!U245)</f>
        <v/>
      </c>
    </row>
    <row r="197" spans="2:103" x14ac:dyDescent="0.25">
      <c r="B197" t="str">
        <f t="shared" si="4"/>
        <v>E08000022</v>
      </c>
      <c r="C197">
        <v>189</v>
      </c>
      <c r="D197" t="str">
        <f t="shared" si="5"/>
        <v>North Tyneside</v>
      </c>
      <c r="CH197" t="str">
        <f>IF('6a. Expenditure'!B246="","",'6a. Expenditure'!B246)</f>
        <v/>
      </c>
      <c r="CI197" t="str">
        <f>IF('6a. Expenditure'!C246="","",'6a. Expenditure'!C246)</f>
        <v/>
      </c>
      <c r="CJ197" t="str">
        <f>IF('6a. Expenditure'!D246="","",'6a. Expenditure'!D246)</f>
        <v/>
      </c>
      <c r="CK197" t="str">
        <f>IF('6a. Expenditure'!E246="","",'6a. Expenditure'!E246)</f>
        <v/>
      </c>
      <c r="CL197" t="str">
        <f>IF('6a. Expenditure'!F246="","",'6a. Expenditure'!F246)</f>
        <v/>
      </c>
      <c r="CM197" t="str">
        <f>IF('6a. Expenditure'!G246="","",'6a. Expenditure'!G246)</f>
        <v/>
      </c>
      <c r="CN197" t="str">
        <f>IF('6a. Expenditure'!H246="","",'6a. Expenditure'!H246)</f>
        <v/>
      </c>
      <c r="CO197" t="str">
        <f>IF('6a. Expenditure'!J246="","",'6a. Expenditure'!J246)</f>
        <v/>
      </c>
      <c r="CP197" t="str">
        <f>IF('6a. Expenditure'!K246="","",'6a. Expenditure'!K246)</f>
        <v/>
      </c>
      <c r="CQ197" t="str">
        <f>IF('6a. Expenditure'!L246="","",'6a. Expenditure'!L246)</f>
        <v/>
      </c>
      <c r="CR197" t="str">
        <f>IF('6a. Expenditure'!M246="","",'6a. Expenditure'!M246)</f>
        <v/>
      </c>
      <c r="CS197" t="str">
        <f>IF('6a. Expenditure'!N246="","",'6a. Expenditure'!N246)</f>
        <v/>
      </c>
      <c r="CT197" t="str">
        <f>IF('6a. Expenditure'!O246="","",'6a. Expenditure'!O246)</f>
        <v/>
      </c>
      <c r="CU197" t="str">
        <f>IF('6a. Expenditure'!P246="","",'6a. Expenditure'!P246)</f>
        <v/>
      </c>
      <c r="CV197" t="str">
        <f>IF('6a. Expenditure'!Q246="","",'6a. Expenditure'!Q246)</f>
        <v/>
      </c>
      <c r="CW197" t="str">
        <f>IF('6a. Expenditure'!S246="","",'6a. Expenditure'!S246)</f>
        <v/>
      </c>
      <c r="CX197" t="str">
        <f>IF('6a. Expenditure'!T246="","",'6a. Expenditure'!T246)</f>
        <v/>
      </c>
      <c r="CY197" t="str">
        <f>IF('6a. Expenditure'!U246="","",'6a. Expenditure'!U246)</f>
        <v/>
      </c>
    </row>
    <row r="198" spans="2:103" x14ac:dyDescent="0.25">
      <c r="B198" t="str">
        <f t="shared" si="4"/>
        <v>E08000022</v>
      </c>
      <c r="C198">
        <v>190</v>
      </c>
      <c r="D198" t="str">
        <f t="shared" si="5"/>
        <v>North Tyneside</v>
      </c>
      <c r="CH198" t="str">
        <f>IF('6a. Expenditure'!B247="","",'6a. Expenditure'!B247)</f>
        <v/>
      </c>
      <c r="CI198" t="str">
        <f>IF('6a. Expenditure'!C247="","",'6a. Expenditure'!C247)</f>
        <v/>
      </c>
      <c r="CJ198" t="str">
        <f>IF('6a. Expenditure'!D247="","",'6a. Expenditure'!D247)</f>
        <v/>
      </c>
      <c r="CK198" t="str">
        <f>IF('6a. Expenditure'!E247="","",'6a. Expenditure'!E247)</f>
        <v/>
      </c>
      <c r="CL198" t="str">
        <f>IF('6a. Expenditure'!F247="","",'6a. Expenditure'!F247)</f>
        <v/>
      </c>
      <c r="CM198" t="str">
        <f>IF('6a. Expenditure'!G247="","",'6a. Expenditure'!G247)</f>
        <v/>
      </c>
      <c r="CN198" t="str">
        <f>IF('6a. Expenditure'!H247="","",'6a. Expenditure'!H247)</f>
        <v/>
      </c>
      <c r="CO198" t="str">
        <f>IF('6a. Expenditure'!J247="","",'6a. Expenditure'!J247)</f>
        <v/>
      </c>
      <c r="CP198" t="str">
        <f>IF('6a. Expenditure'!K247="","",'6a. Expenditure'!K247)</f>
        <v/>
      </c>
      <c r="CQ198" t="str">
        <f>IF('6a. Expenditure'!L247="","",'6a. Expenditure'!L247)</f>
        <v/>
      </c>
      <c r="CR198" t="str">
        <f>IF('6a. Expenditure'!M247="","",'6a. Expenditure'!M247)</f>
        <v/>
      </c>
      <c r="CS198" t="str">
        <f>IF('6a. Expenditure'!N247="","",'6a. Expenditure'!N247)</f>
        <v/>
      </c>
      <c r="CT198" t="str">
        <f>IF('6a. Expenditure'!O247="","",'6a. Expenditure'!O247)</f>
        <v/>
      </c>
      <c r="CU198" t="str">
        <f>IF('6a. Expenditure'!P247="","",'6a. Expenditure'!P247)</f>
        <v/>
      </c>
      <c r="CV198" t="str">
        <f>IF('6a. Expenditure'!Q247="","",'6a. Expenditure'!Q247)</f>
        <v/>
      </c>
      <c r="CW198" t="str">
        <f>IF('6a. Expenditure'!S247="","",'6a. Expenditure'!S247)</f>
        <v/>
      </c>
      <c r="CX198" t="str">
        <f>IF('6a. Expenditure'!T247="","",'6a. Expenditure'!T247)</f>
        <v/>
      </c>
      <c r="CY198" t="str">
        <f>IF('6a. Expenditure'!U247="","",'6a. Expenditure'!U247)</f>
        <v/>
      </c>
    </row>
    <row r="199" spans="2:103" x14ac:dyDescent="0.25">
      <c r="B199" t="str">
        <f t="shared" si="4"/>
        <v>E08000022</v>
      </c>
      <c r="C199">
        <v>191</v>
      </c>
      <c r="D199" t="str">
        <f t="shared" si="5"/>
        <v>North Tyneside</v>
      </c>
      <c r="CH199" t="str">
        <f>IF('6a. Expenditure'!B248="","",'6a. Expenditure'!B248)</f>
        <v/>
      </c>
      <c r="CI199" t="str">
        <f>IF('6a. Expenditure'!C248="","",'6a. Expenditure'!C248)</f>
        <v/>
      </c>
      <c r="CJ199" t="str">
        <f>IF('6a. Expenditure'!D248="","",'6a. Expenditure'!D248)</f>
        <v/>
      </c>
      <c r="CK199" t="str">
        <f>IF('6a. Expenditure'!E248="","",'6a. Expenditure'!E248)</f>
        <v/>
      </c>
      <c r="CL199" t="str">
        <f>IF('6a. Expenditure'!F248="","",'6a. Expenditure'!F248)</f>
        <v/>
      </c>
      <c r="CM199" t="str">
        <f>IF('6a. Expenditure'!G248="","",'6a. Expenditure'!G248)</f>
        <v/>
      </c>
      <c r="CN199" t="str">
        <f>IF('6a. Expenditure'!H248="","",'6a. Expenditure'!H248)</f>
        <v/>
      </c>
      <c r="CO199" t="str">
        <f>IF('6a. Expenditure'!J248="","",'6a. Expenditure'!J248)</f>
        <v/>
      </c>
      <c r="CP199" t="str">
        <f>IF('6a. Expenditure'!K248="","",'6a. Expenditure'!K248)</f>
        <v/>
      </c>
      <c r="CQ199" t="str">
        <f>IF('6a. Expenditure'!L248="","",'6a. Expenditure'!L248)</f>
        <v/>
      </c>
      <c r="CR199" t="str">
        <f>IF('6a. Expenditure'!M248="","",'6a. Expenditure'!M248)</f>
        <v/>
      </c>
      <c r="CS199" t="str">
        <f>IF('6a. Expenditure'!N248="","",'6a. Expenditure'!N248)</f>
        <v/>
      </c>
      <c r="CT199" t="str">
        <f>IF('6a. Expenditure'!O248="","",'6a. Expenditure'!O248)</f>
        <v/>
      </c>
      <c r="CU199" t="str">
        <f>IF('6a. Expenditure'!P248="","",'6a. Expenditure'!P248)</f>
        <v/>
      </c>
      <c r="CV199" t="str">
        <f>IF('6a. Expenditure'!Q248="","",'6a. Expenditure'!Q248)</f>
        <v/>
      </c>
      <c r="CW199" t="str">
        <f>IF('6a. Expenditure'!S248="","",'6a. Expenditure'!S248)</f>
        <v/>
      </c>
      <c r="CX199" t="str">
        <f>IF('6a. Expenditure'!T248="","",'6a. Expenditure'!T248)</f>
        <v/>
      </c>
      <c r="CY199" t="str">
        <f>IF('6a. Expenditure'!U248="","",'6a. Expenditure'!U248)</f>
        <v/>
      </c>
    </row>
    <row r="200" spans="2:103" x14ac:dyDescent="0.25">
      <c r="B200" t="str">
        <f t="shared" si="4"/>
        <v>E08000022</v>
      </c>
      <c r="C200">
        <v>192</v>
      </c>
      <c r="D200" t="str">
        <f t="shared" si="5"/>
        <v>North Tyneside</v>
      </c>
      <c r="CH200" t="str">
        <f>IF('6a. Expenditure'!B249="","",'6a. Expenditure'!B249)</f>
        <v/>
      </c>
      <c r="CI200" t="str">
        <f>IF('6a. Expenditure'!C249="","",'6a. Expenditure'!C249)</f>
        <v/>
      </c>
      <c r="CJ200" t="str">
        <f>IF('6a. Expenditure'!D249="","",'6a. Expenditure'!D249)</f>
        <v/>
      </c>
      <c r="CK200" t="str">
        <f>IF('6a. Expenditure'!E249="","",'6a. Expenditure'!E249)</f>
        <v/>
      </c>
      <c r="CL200" t="str">
        <f>IF('6a. Expenditure'!F249="","",'6a. Expenditure'!F249)</f>
        <v/>
      </c>
      <c r="CM200" t="str">
        <f>IF('6a. Expenditure'!G249="","",'6a. Expenditure'!G249)</f>
        <v/>
      </c>
      <c r="CN200" t="str">
        <f>IF('6a. Expenditure'!H249="","",'6a. Expenditure'!H249)</f>
        <v/>
      </c>
      <c r="CO200" t="str">
        <f>IF('6a. Expenditure'!J249="","",'6a. Expenditure'!J249)</f>
        <v/>
      </c>
      <c r="CP200" t="str">
        <f>IF('6a. Expenditure'!K249="","",'6a. Expenditure'!K249)</f>
        <v/>
      </c>
      <c r="CQ200" t="str">
        <f>IF('6a. Expenditure'!L249="","",'6a. Expenditure'!L249)</f>
        <v/>
      </c>
      <c r="CR200" t="str">
        <f>IF('6a. Expenditure'!M249="","",'6a. Expenditure'!M249)</f>
        <v/>
      </c>
      <c r="CS200" t="str">
        <f>IF('6a. Expenditure'!N249="","",'6a. Expenditure'!N249)</f>
        <v/>
      </c>
      <c r="CT200" t="str">
        <f>IF('6a. Expenditure'!O249="","",'6a. Expenditure'!O249)</f>
        <v/>
      </c>
      <c r="CU200" t="str">
        <f>IF('6a. Expenditure'!P249="","",'6a. Expenditure'!P249)</f>
        <v/>
      </c>
      <c r="CV200" t="str">
        <f>IF('6a. Expenditure'!Q249="","",'6a. Expenditure'!Q249)</f>
        <v/>
      </c>
      <c r="CW200" t="str">
        <f>IF('6a. Expenditure'!S249="","",'6a. Expenditure'!S249)</f>
        <v/>
      </c>
      <c r="CX200" t="str">
        <f>IF('6a. Expenditure'!T249="","",'6a. Expenditure'!T249)</f>
        <v/>
      </c>
      <c r="CY200" t="str">
        <f>IF('6a. Expenditure'!U249="","",'6a. Expenditure'!U249)</f>
        <v/>
      </c>
    </row>
    <row r="201" spans="2:103" x14ac:dyDescent="0.25">
      <c r="B201" t="str">
        <f t="shared" si="4"/>
        <v>E08000022</v>
      </c>
      <c r="C201">
        <v>193</v>
      </c>
      <c r="D201" t="str">
        <f t="shared" si="5"/>
        <v>North Tyneside</v>
      </c>
      <c r="CH201" t="str">
        <f>IF('6a. Expenditure'!B250="","",'6a. Expenditure'!B250)</f>
        <v/>
      </c>
      <c r="CI201" t="str">
        <f>IF('6a. Expenditure'!C250="","",'6a. Expenditure'!C250)</f>
        <v/>
      </c>
      <c r="CJ201" t="str">
        <f>IF('6a. Expenditure'!D250="","",'6a. Expenditure'!D250)</f>
        <v/>
      </c>
      <c r="CK201" t="str">
        <f>IF('6a. Expenditure'!E250="","",'6a. Expenditure'!E250)</f>
        <v/>
      </c>
      <c r="CL201" t="str">
        <f>IF('6a. Expenditure'!F250="","",'6a. Expenditure'!F250)</f>
        <v/>
      </c>
      <c r="CM201" t="str">
        <f>IF('6a. Expenditure'!G250="","",'6a. Expenditure'!G250)</f>
        <v/>
      </c>
      <c r="CN201" t="str">
        <f>IF('6a. Expenditure'!H250="","",'6a. Expenditure'!H250)</f>
        <v/>
      </c>
      <c r="CO201" t="str">
        <f>IF('6a. Expenditure'!J250="","",'6a. Expenditure'!J250)</f>
        <v/>
      </c>
      <c r="CP201" t="str">
        <f>IF('6a. Expenditure'!K250="","",'6a. Expenditure'!K250)</f>
        <v/>
      </c>
      <c r="CQ201" t="str">
        <f>IF('6a. Expenditure'!L250="","",'6a. Expenditure'!L250)</f>
        <v/>
      </c>
      <c r="CR201" t="str">
        <f>IF('6a. Expenditure'!M250="","",'6a. Expenditure'!M250)</f>
        <v/>
      </c>
      <c r="CS201" t="str">
        <f>IF('6a. Expenditure'!N250="","",'6a. Expenditure'!N250)</f>
        <v/>
      </c>
      <c r="CT201" t="str">
        <f>IF('6a. Expenditure'!O250="","",'6a. Expenditure'!O250)</f>
        <v/>
      </c>
      <c r="CU201" t="str">
        <f>IF('6a. Expenditure'!P250="","",'6a. Expenditure'!P250)</f>
        <v/>
      </c>
      <c r="CV201" t="str">
        <f>IF('6a. Expenditure'!Q250="","",'6a. Expenditure'!Q250)</f>
        <v/>
      </c>
      <c r="CW201" t="str">
        <f>IF('6a. Expenditure'!S250="","",'6a. Expenditure'!S250)</f>
        <v/>
      </c>
      <c r="CX201" t="str">
        <f>IF('6a. Expenditure'!T250="","",'6a. Expenditure'!T250)</f>
        <v/>
      </c>
      <c r="CY201" t="str">
        <f>IF('6a. Expenditure'!U250="","",'6a. Expenditure'!U250)</f>
        <v/>
      </c>
    </row>
    <row r="202" spans="2:103" x14ac:dyDescent="0.25">
      <c r="B202" t="str">
        <f t="shared" si="4"/>
        <v>E08000022</v>
      </c>
      <c r="C202">
        <v>194</v>
      </c>
      <c r="D202" t="str">
        <f t="shared" si="5"/>
        <v>North Tyneside</v>
      </c>
      <c r="CH202" t="str">
        <f>IF('6a. Expenditure'!B251="","",'6a. Expenditure'!B251)</f>
        <v/>
      </c>
      <c r="CI202" t="str">
        <f>IF('6a. Expenditure'!C251="","",'6a. Expenditure'!C251)</f>
        <v/>
      </c>
      <c r="CJ202" t="str">
        <f>IF('6a. Expenditure'!D251="","",'6a. Expenditure'!D251)</f>
        <v/>
      </c>
      <c r="CK202" t="str">
        <f>IF('6a. Expenditure'!E251="","",'6a. Expenditure'!E251)</f>
        <v/>
      </c>
      <c r="CL202" t="str">
        <f>IF('6a. Expenditure'!F251="","",'6a. Expenditure'!F251)</f>
        <v/>
      </c>
      <c r="CM202" t="str">
        <f>IF('6a. Expenditure'!G251="","",'6a. Expenditure'!G251)</f>
        <v/>
      </c>
      <c r="CN202" t="str">
        <f>IF('6a. Expenditure'!H251="","",'6a. Expenditure'!H251)</f>
        <v/>
      </c>
      <c r="CO202" t="str">
        <f>IF('6a. Expenditure'!J251="","",'6a. Expenditure'!J251)</f>
        <v/>
      </c>
      <c r="CP202" t="str">
        <f>IF('6a. Expenditure'!K251="","",'6a. Expenditure'!K251)</f>
        <v/>
      </c>
      <c r="CQ202" t="str">
        <f>IF('6a. Expenditure'!L251="","",'6a. Expenditure'!L251)</f>
        <v/>
      </c>
      <c r="CR202" t="str">
        <f>IF('6a. Expenditure'!M251="","",'6a. Expenditure'!M251)</f>
        <v/>
      </c>
      <c r="CS202" t="str">
        <f>IF('6a. Expenditure'!N251="","",'6a. Expenditure'!N251)</f>
        <v/>
      </c>
      <c r="CT202" t="str">
        <f>IF('6a. Expenditure'!O251="","",'6a. Expenditure'!O251)</f>
        <v/>
      </c>
      <c r="CU202" t="str">
        <f>IF('6a. Expenditure'!P251="","",'6a. Expenditure'!P251)</f>
        <v/>
      </c>
      <c r="CV202" t="str">
        <f>IF('6a. Expenditure'!Q251="","",'6a. Expenditure'!Q251)</f>
        <v/>
      </c>
      <c r="CW202" t="str">
        <f>IF('6a. Expenditure'!S251="","",'6a. Expenditure'!S251)</f>
        <v/>
      </c>
      <c r="CX202" t="str">
        <f>IF('6a. Expenditure'!T251="","",'6a. Expenditure'!T251)</f>
        <v/>
      </c>
      <c r="CY202" t="str">
        <f>IF('6a. Expenditure'!U251="","",'6a. Expenditure'!U251)</f>
        <v/>
      </c>
    </row>
    <row r="203" spans="2:103" x14ac:dyDescent="0.25">
      <c r="B203" t="str">
        <f t="shared" ref="B203:B258" si="6">$B$9</f>
        <v>E08000022</v>
      </c>
      <c r="C203">
        <v>195</v>
      </c>
      <c r="D203" t="str">
        <f t="shared" ref="D203:D258" si="7">D$9</f>
        <v>North Tyneside</v>
      </c>
      <c r="CH203" t="str">
        <f>IF('6a. Expenditure'!B252="","",'6a. Expenditure'!B252)</f>
        <v/>
      </c>
      <c r="CI203" t="str">
        <f>IF('6a. Expenditure'!C252="","",'6a. Expenditure'!C252)</f>
        <v/>
      </c>
      <c r="CJ203" t="str">
        <f>IF('6a. Expenditure'!D252="","",'6a. Expenditure'!D252)</f>
        <v/>
      </c>
      <c r="CK203" t="str">
        <f>IF('6a. Expenditure'!E252="","",'6a. Expenditure'!E252)</f>
        <v/>
      </c>
      <c r="CL203" t="str">
        <f>IF('6a. Expenditure'!F252="","",'6a. Expenditure'!F252)</f>
        <v/>
      </c>
      <c r="CM203" t="str">
        <f>IF('6a. Expenditure'!G252="","",'6a. Expenditure'!G252)</f>
        <v/>
      </c>
      <c r="CN203" t="str">
        <f>IF('6a. Expenditure'!H252="","",'6a. Expenditure'!H252)</f>
        <v/>
      </c>
      <c r="CO203" t="str">
        <f>IF('6a. Expenditure'!J252="","",'6a. Expenditure'!J252)</f>
        <v/>
      </c>
      <c r="CP203" t="str">
        <f>IF('6a. Expenditure'!K252="","",'6a. Expenditure'!K252)</f>
        <v/>
      </c>
      <c r="CQ203" t="str">
        <f>IF('6a. Expenditure'!L252="","",'6a. Expenditure'!L252)</f>
        <v/>
      </c>
      <c r="CR203" t="str">
        <f>IF('6a. Expenditure'!M252="","",'6a. Expenditure'!M252)</f>
        <v/>
      </c>
      <c r="CS203" t="str">
        <f>IF('6a. Expenditure'!N252="","",'6a. Expenditure'!N252)</f>
        <v/>
      </c>
      <c r="CT203" t="str">
        <f>IF('6a. Expenditure'!O252="","",'6a. Expenditure'!O252)</f>
        <v/>
      </c>
      <c r="CU203" t="str">
        <f>IF('6a. Expenditure'!P252="","",'6a. Expenditure'!P252)</f>
        <v/>
      </c>
      <c r="CV203" t="str">
        <f>IF('6a. Expenditure'!Q252="","",'6a. Expenditure'!Q252)</f>
        <v/>
      </c>
      <c r="CW203" t="str">
        <f>IF('6a. Expenditure'!S252="","",'6a. Expenditure'!S252)</f>
        <v/>
      </c>
      <c r="CX203" t="str">
        <f>IF('6a. Expenditure'!T252="","",'6a. Expenditure'!T252)</f>
        <v/>
      </c>
      <c r="CY203" t="str">
        <f>IF('6a. Expenditure'!U252="","",'6a. Expenditure'!U252)</f>
        <v/>
      </c>
    </row>
    <row r="204" spans="2:103" x14ac:dyDescent="0.25">
      <c r="B204" t="str">
        <f t="shared" si="6"/>
        <v>E08000022</v>
      </c>
      <c r="C204">
        <v>196</v>
      </c>
      <c r="D204" t="str">
        <f t="shared" si="7"/>
        <v>North Tyneside</v>
      </c>
      <c r="CH204" t="str">
        <f>IF('6a. Expenditure'!B253="","",'6a. Expenditure'!B253)</f>
        <v/>
      </c>
      <c r="CI204" t="str">
        <f>IF('6a. Expenditure'!C253="","",'6a. Expenditure'!C253)</f>
        <v/>
      </c>
      <c r="CJ204" t="str">
        <f>IF('6a. Expenditure'!D253="","",'6a. Expenditure'!D253)</f>
        <v/>
      </c>
      <c r="CK204" t="str">
        <f>IF('6a. Expenditure'!E253="","",'6a. Expenditure'!E253)</f>
        <v/>
      </c>
      <c r="CL204" t="str">
        <f>IF('6a. Expenditure'!F253="","",'6a. Expenditure'!F253)</f>
        <v/>
      </c>
      <c r="CM204" t="str">
        <f>IF('6a. Expenditure'!G253="","",'6a. Expenditure'!G253)</f>
        <v/>
      </c>
      <c r="CN204" t="str">
        <f>IF('6a. Expenditure'!H253="","",'6a. Expenditure'!H253)</f>
        <v/>
      </c>
      <c r="CO204" t="str">
        <f>IF('6a. Expenditure'!J253="","",'6a. Expenditure'!J253)</f>
        <v/>
      </c>
      <c r="CP204" t="str">
        <f>IF('6a. Expenditure'!K253="","",'6a. Expenditure'!K253)</f>
        <v/>
      </c>
      <c r="CQ204" t="str">
        <f>IF('6a. Expenditure'!L253="","",'6a. Expenditure'!L253)</f>
        <v/>
      </c>
      <c r="CR204" t="str">
        <f>IF('6a. Expenditure'!M253="","",'6a. Expenditure'!M253)</f>
        <v/>
      </c>
      <c r="CS204" t="str">
        <f>IF('6a. Expenditure'!N253="","",'6a. Expenditure'!N253)</f>
        <v/>
      </c>
      <c r="CT204" t="str">
        <f>IF('6a. Expenditure'!O253="","",'6a. Expenditure'!O253)</f>
        <v/>
      </c>
      <c r="CU204" t="str">
        <f>IF('6a. Expenditure'!P253="","",'6a. Expenditure'!P253)</f>
        <v/>
      </c>
      <c r="CV204" t="str">
        <f>IF('6a. Expenditure'!Q253="","",'6a. Expenditure'!Q253)</f>
        <v/>
      </c>
      <c r="CW204" t="str">
        <f>IF('6a. Expenditure'!S253="","",'6a. Expenditure'!S253)</f>
        <v/>
      </c>
      <c r="CX204" t="str">
        <f>IF('6a. Expenditure'!T253="","",'6a. Expenditure'!T253)</f>
        <v/>
      </c>
      <c r="CY204" t="str">
        <f>IF('6a. Expenditure'!U253="","",'6a. Expenditure'!U253)</f>
        <v/>
      </c>
    </row>
    <row r="205" spans="2:103" x14ac:dyDescent="0.25">
      <c r="B205" t="str">
        <f t="shared" si="6"/>
        <v>E08000022</v>
      </c>
      <c r="C205">
        <v>197</v>
      </c>
      <c r="D205" t="str">
        <f t="shared" si="7"/>
        <v>North Tyneside</v>
      </c>
      <c r="CH205" t="str">
        <f>IF('6a. Expenditure'!B254="","",'6a. Expenditure'!B254)</f>
        <v/>
      </c>
      <c r="CI205" t="str">
        <f>IF('6a. Expenditure'!C254="","",'6a. Expenditure'!C254)</f>
        <v/>
      </c>
      <c r="CJ205" t="str">
        <f>IF('6a. Expenditure'!D254="","",'6a. Expenditure'!D254)</f>
        <v/>
      </c>
      <c r="CK205" t="str">
        <f>IF('6a. Expenditure'!E254="","",'6a. Expenditure'!E254)</f>
        <v/>
      </c>
      <c r="CL205" t="str">
        <f>IF('6a. Expenditure'!F254="","",'6a. Expenditure'!F254)</f>
        <v/>
      </c>
      <c r="CM205" t="str">
        <f>IF('6a. Expenditure'!G254="","",'6a. Expenditure'!G254)</f>
        <v/>
      </c>
      <c r="CN205" t="str">
        <f>IF('6a. Expenditure'!H254="","",'6a. Expenditure'!H254)</f>
        <v/>
      </c>
      <c r="CO205" t="str">
        <f>IF('6a. Expenditure'!J254="","",'6a. Expenditure'!J254)</f>
        <v/>
      </c>
      <c r="CP205" t="str">
        <f>IF('6a. Expenditure'!K254="","",'6a. Expenditure'!K254)</f>
        <v/>
      </c>
      <c r="CQ205" t="str">
        <f>IF('6a. Expenditure'!L254="","",'6a. Expenditure'!L254)</f>
        <v/>
      </c>
      <c r="CR205" t="str">
        <f>IF('6a. Expenditure'!M254="","",'6a. Expenditure'!M254)</f>
        <v/>
      </c>
      <c r="CS205" t="str">
        <f>IF('6a. Expenditure'!N254="","",'6a. Expenditure'!N254)</f>
        <v/>
      </c>
      <c r="CT205" t="str">
        <f>IF('6a. Expenditure'!O254="","",'6a. Expenditure'!O254)</f>
        <v/>
      </c>
      <c r="CU205" t="str">
        <f>IF('6a. Expenditure'!P254="","",'6a. Expenditure'!P254)</f>
        <v/>
      </c>
      <c r="CV205" t="str">
        <f>IF('6a. Expenditure'!Q254="","",'6a. Expenditure'!Q254)</f>
        <v/>
      </c>
      <c r="CW205" t="str">
        <f>IF('6a. Expenditure'!S254="","",'6a. Expenditure'!S254)</f>
        <v/>
      </c>
      <c r="CX205" t="str">
        <f>IF('6a. Expenditure'!T254="","",'6a. Expenditure'!T254)</f>
        <v/>
      </c>
      <c r="CY205" t="str">
        <f>IF('6a. Expenditure'!U254="","",'6a. Expenditure'!U254)</f>
        <v/>
      </c>
    </row>
    <row r="206" spans="2:103" x14ac:dyDescent="0.25">
      <c r="B206" t="str">
        <f t="shared" si="6"/>
        <v>E08000022</v>
      </c>
      <c r="C206">
        <v>198</v>
      </c>
      <c r="D206" t="str">
        <f t="shared" si="7"/>
        <v>North Tyneside</v>
      </c>
      <c r="CH206" t="str">
        <f>IF('6a. Expenditure'!B255="","",'6a. Expenditure'!B255)</f>
        <v/>
      </c>
      <c r="CI206" t="str">
        <f>IF('6a. Expenditure'!C255="","",'6a. Expenditure'!C255)</f>
        <v/>
      </c>
      <c r="CJ206" t="str">
        <f>IF('6a. Expenditure'!D255="","",'6a. Expenditure'!D255)</f>
        <v/>
      </c>
      <c r="CK206" t="str">
        <f>IF('6a. Expenditure'!E255="","",'6a. Expenditure'!E255)</f>
        <v/>
      </c>
      <c r="CL206" t="str">
        <f>IF('6a. Expenditure'!F255="","",'6a. Expenditure'!F255)</f>
        <v/>
      </c>
      <c r="CM206" t="str">
        <f>IF('6a. Expenditure'!G255="","",'6a. Expenditure'!G255)</f>
        <v/>
      </c>
      <c r="CN206" t="str">
        <f>IF('6a. Expenditure'!H255="","",'6a. Expenditure'!H255)</f>
        <v/>
      </c>
      <c r="CO206" t="str">
        <f>IF('6a. Expenditure'!J255="","",'6a. Expenditure'!J255)</f>
        <v/>
      </c>
      <c r="CP206" t="str">
        <f>IF('6a. Expenditure'!K255="","",'6a. Expenditure'!K255)</f>
        <v/>
      </c>
      <c r="CQ206" t="str">
        <f>IF('6a. Expenditure'!L255="","",'6a. Expenditure'!L255)</f>
        <v/>
      </c>
      <c r="CR206" t="str">
        <f>IF('6a. Expenditure'!M255="","",'6a. Expenditure'!M255)</f>
        <v/>
      </c>
      <c r="CS206" t="str">
        <f>IF('6a. Expenditure'!N255="","",'6a. Expenditure'!N255)</f>
        <v/>
      </c>
      <c r="CT206" t="str">
        <f>IF('6a. Expenditure'!O255="","",'6a. Expenditure'!O255)</f>
        <v/>
      </c>
      <c r="CU206" t="str">
        <f>IF('6a. Expenditure'!P255="","",'6a. Expenditure'!P255)</f>
        <v/>
      </c>
      <c r="CV206" t="str">
        <f>IF('6a. Expenditure'!Q255="","",'6a. Expenditure'!Q255)</f>
        <v/>
      </c>
      <c r="CW206" t="str">
        <f>IF('6a. Expenditure'!S255="","",'6a. Expenditure'!S255)</f>
        <v/>
      </c>
      <c r="CX206" t="str">
        <f>IF('6a. Expenditure'!T255="","",'6a. Expenditure'!T255)</f>
        <v/>
      </c>
      <c r="CY206" t="str">
        <f>IF('6a. Expenditure'!U255="","",'6a. Expenditure'!U255)</f>
        <v/>
      </c>
    </row>
    <row r="207" spans="2:103" x14ac:dyDescent="0.25">
      <c r="B207" t="str">
        <f t="shared" si="6"/>
        <v>E08000022</v>
      </c>
      <c r="C207">
        <v>199</v>
      </c>
      <c r="D207" t="str">
        <f t="shared" si="7"/>
        <v>North Tyneside</v>
      </c>
      <c r="CH207" t="str">
        <f>IF('6a. Expenditure'!B256="","",'6a. Expenditure'!B256)</f>
        <v/>
      </c>
      <c r="CI207" t="str">
        <f>IF('6a. Expenditure'!C256="","",'6a. Expenditure'!C256)</f>
        <v/>
      </c>
      <c r="CJ207" t="str">
        <f>IF('6a. Expenditure'!D256="","",'6a. Expenditure'!D256)</f>
        <v/>
      </c>
      <c r="CK207" t="str">
        <f>IF('6a. Expenditure'!E256="","",'6a. Expenditure'!E256)</f>
        <v/>
      </c>
      <c r="CL207" t="str">
        <f>IF('6a. Expenditure'!F256="","",'6a. Expenditure'!F256)</f>
        <v/>
      </c>
      <c r="CM207" t="str">
        <f>IF('6a. Expenditure'!G256="","",'6a. Expenditure'!G256)</f>
        <v/>
      </c>
      <c r="CN207" t="str">
        <f>IF('6a. Expenditure'!H256="","",'6a. Expenditure'!H256)</f>
        <v/>
      </c>
      <c r="CO207" t="str">
        <f>IF('6a. Expenditure'!J256="","",'6a. Expenditure'!J256)</f>
        <v/>
      </c>
      <c r="CP207" t="str">
        <f>IF('6a. Expenditure'!K256="","",'6a. Expenditure'!K256)</f>
        <v/>
      </c>
      <c r="CQ207" t="str">
        <f>IF('6a. Expenditure'!L256="","",'6a. Expenditure'!L256)</f>
        <v/>
      </c>
      <c r="CR207" t="str">
        <f>IF('6a. Expenditure'!M256="","",'6a. Expenditure'!M256)</f>
        <v/>
      </c>
      <c r="CS207" t="str">
        <f>IF('6a. Expenditure'!N256="","",'6a. Expenditure'!N256)</f>
        <v/>
      </c>
      <c r="CT207" t="str">
        <f>IF('6a. Expenditure'!O256="","",'6a. Expenditure'!O256)</f>
        <v/>
      </c>
      <c r="CU207" t="str">
        <f>IF('6a. Expenditure'!P256="","",'6a. Expenditure'!P256)</f>
        <v/>
      </c>
      <c r="CV207" t="str">
        <f>IF('6a. Expenditure'!Q256="","",'6a. Expenditure'!Q256)</f>
        <v/>
      </c>
      <c r="CW207" t="str">
        <f>IF('6a. Expenditure'!S256="","",'6a. Expenditure'!S256)</f>
        <v/>
      </c>
      <c r="CX207" t="str">
        <f>IF('6a. Expenditure'!T256="","",'6a. Expenditure'!T256)</f>
        <v/>
      </c>
      <c r="CY207" t="str">
        <f>IF('6a. Expenditure'!U256="","",'6a. Expenditure'!U256)</f>
        <v/>
      </c>
    </row>
    <row r="208" spans="2:103" x14ac:dyDescent="0.25">
      <c r="B208" t="str">
        <f t="shared" si="6"/>
        <v>E08000022</v>
      </c>
      <c r="C208">
        <v>200</v>
      </c>
      <c r="D208" t="str">
        <f t="shared" si="7"/>
        <v>North Tyneside</v>
      </c>
      <c r="CH208" t="str">
        <f>IF('6a. Expenditure'!B257="","",'6a. Expenditure'!B257)</f>
        <v/>
      </c>
      <c r="CI208" t="str">
        <f>IF('6a. Expenditure'!C257="","",'6a. Expenditure'!C257)</f>
        <v/>
      </c>
      <c r="CJ208" t="str">
        <f>IF('6a. Expenditure'!D257="","",'6a. Expenditure'!D257)</f>
        <v/>
      </c>
      <c r="CK208" t="str">
        <f>IF('6a. Expenditure'!E257="","",'6a. Expenditure'!E257)</f>
        <v/>
      </c>
      <c r="CL208" t="str">
        <f>IF('6a. Expenditure'!F257="","",'6a. Expenditure'!F257)</f>
        <v/>
      </c>
      <c r="CM208" t="str">
        <f>IF('6a. Expenditure'!G257="","",'6a. Expenditure'!G257)</f>
        <v/>
      </c>
      <c r="CN208" t="str">
        <f>IF('6a. Expenditure'!H257="","",'6a. Expenditure'!H257)</f>
        <v/>
      </c>
      <c r="CO208" t="str">
        <f>IF('6a. Expenditure'!J257="","",'6a. Expenditure'!J257)</f>
        <v/>
      </c>
      <c r="CP208" t="str">
        <f>IF('6a. Expenditure'!K257="","",'6a. Expenditure'!K257)</f>
        <v/>
      </c>
      <c r="CQ208" t="str">
        <f>IF('6a. Expenditure'!L257="","",'6a. Expenditure'!L257)</f>
        <v/>
      </c>
      <c r="CR208" t="str">
        <f>IF('6a. Expenditure'!M257="","",'6a. Expenditure'!M257)</f>
        <v/>
      </c>
      <c r="CS208" t="str">
        <f>IF('6a. Expenditure'!N257="","",'6a. Expenditure'!N257)</f>
        <v/>
      </c>
      <c r="CT208" t="str">
        <f>IF('6a. Expenditure'!O257="","",'6a. Expenditure'!O257)</f>
        <v/>
      </c>
      <c r="CU208" t="str">
        <f>IF('6a. Expenditure'!P257="","",'6a. Expenditure'!P257)</f>
        <v/>
      </c>
      <c r="CV208" t="str">
        <f>IF('6a. Expenditure'!Q257="","",'6a. Expenditure'!Q257)</f>
        <v/>
      </c>
      <c r="CW208" t="str">
        <f>IF('6a. Expenditure'!S257="","",'6a. Expenditure'!S257)</f>
        <v/>
      </c>
      <c r="CX208" t="str">
        <f>IF('6a. Expenditure'!T257="","",'6a. Expenditure'!T257)</f>
        <v/>
      </c>
      <c r="CY208" t="str">
        <f>IF('6a. Expenditure'!U257="","",'6a. Expenditure'!U257)</f>
        <v/>
      </c>
    </row>
    <row r="209" spans="2:103" x14ac:dyDescent="0.25">
      <c r="B209" t="str">
        <f t="shared" si="6"/>
        <v>E08000022</v>
      </c>
      <c r="C209">
        <v>201</v>
      </c>
      <c r="D209" t="str">
        <f t="shared" si="7"/>
        <v>North Tyneside</v>
      </c>
      <c r="CH209" t="str">
        <f>IF('6a. Expenditure'!B258="","",'6a. Expenditure'!B258)</f>
        <v/>
      </c>
      <c r="CI209" t="str">
        <f>IF('6a. Expenditure'!C258="","",'6a. Expenditure'!C258)</f>
        <v/>
      </c>
      <c r="CJ209" t="str">
        <f>IF('6a. Expenditure'!D258="","",'6a. Expenditure'!D258)</f>
        <v/>
      </c>
      <c r="CK209" t="str">
        <f>IF('6a. Expenditure'!E258="","",'6a. Expenditure'!E258)</f>
        <v/>
      </c>
      <c r="CL209" t="str">
        <f>IF('6a. Expenditure'!F258="","",'6a. Expenditure'!F258)</f>
        <v/>
      </c>
      <c r="CM209" t="str">
        <f>IF('6a. Expenditure'!G258="","",'6a. Expenditure'!G258)</f>
        <v/>
      </c>
      <c r="CN209" t="str">
        <f>IF('6a. Expenditure'!H258="","",'6a. Expenditure'!H258)</f>
        <v/>
      </c>
      <c r="CO209" t="str">
        <f>IF('6a. Expenditure'!J258="","",'6a. Expenditure'!J258)</f>
        <v/>
      </c>
      <c r="CP209" t="str">
        <f>IF('6a. Expenditure'!K258="","",'6a. Expenditure'!K258)</f>
        <v/>
      </c>
      <c r="CQ209" t="str">
        <f>IF('6a. Expenditure'!L258="","",'6a. Expenditure'!L258)</f>
        <v/>
      </c>
      <c r="CR209" t="str">
        <f>IF('6a. Expenditure'!M258="","",'6a. Expenditure'!M258)</f>
        <v/>
      </c>
      <c r="CS209" t="str">
        <f>IF('6a. Expenditure'!N258="","",'6a. Expenditure'!N258)</f>
        <v/>
      </c>
      <c r="CT209" t="str">
        <f>IF('6a. Expenditure'!O258="","",'6a. Expenditure'!O258)</f>
        <v/>
      </c>
      <c r="CU209" t="str">
        <f>IF('6a. Expenditure'!P258="","",'6a. Expenditure'!P258)</f>
        <v/>
      </c>
      <c r="CV209" t="str">
        <f>IF('6a. Expenditure'!Q258="","",'6a. Expenditure'!Q258)</f>
        <v/>
      </c>
      <c r="CW209" t="str">
        <f>IF('6a. Expenditure'!S258="","",'6a. Expenditure'!S258)</f>
        <v/>
      </c>
      <c r="CX209" t="str">
        <f>IF('6a. Expenditure'!T258="","",'6a. Expenditure'!T258)</f>
        <v/>
      </c>
      <c r="CY209" t="str">
        <f>IF('6a. Expenditure'!U258="","",'6a. Expenditure'!U258)</f>
        <v/>
      </c>
    </row>
    <row r="210" spans="2:103" x14ac:dyDescent="0.25">
      <c r="B210" t="str">
        <f t="shared" si="6"/>
        <v>E08000022</v>
      </c>
      <c r="C210">
        <v>202</v>
      </c>
      <c r="D210" t="str">
        <f t="shared" si="7"/>
        <v>North Tyneside</v>
      </c>
      <c r="CH210" t="str">
        <f>IF('6a. Expenditure'!B259="","",'6a. Expenditure'!B259)</f>
        <v/>
      </c>
      <c r="CI210" t="str">
        <f>IF('6a. Expenditure'!C259="","",'6a. Expenditure'!C259)</f>
        <v/>
      </c>
      <c r="CJ210" t="str">
        <f>IF('6a. Expenditure'!D259="","",'6a. Expenditure'!D259)</f>
        <v/>
      </c>
      <c r="CK210" t="str">
        <f>IF('6a. Expenditure'!E259="","",'6a. Expenditure'!E259)</f>
        <v/>
      </c>
      <c r="CL210" t="str">
        <f>IF('6a. Expenditure'!F259="","",'6a. Expenditure'!F259)</f>
        <v/>
      </c>
      <c r="CM210" t="str">
        <f>IF('6a. Expenditure'!G259="","",'6a. Expenditure'!G259)</f>
        <v/>
      </c>
      <c r="CN210" t="str">
        <f>IF('6a. Expenditure'!H259="","",'6a. Expenditure'!H259)</f>
        <v/>
      </c>
      <c r="CO210" t="str">
        <f>IF('6a. Expenditure'!J259="","",'6a. Expenditure'!J259)</f>
        <v/>
      </c>
      <c r="CP210" t="str">
        <f>IF('6a. Expenditure'!K259="","",'6a. Expenditure'!K259)</f>
        <v/>
      </c>
      <c r="CQ210" t="str">
        <f>IF('6a. Expenditure'!L259="","",'6a. Expenditure'!L259)</f>
        <v/>
      </c>
      <c r="CR210" t="str">
        <f>IF('6a. Expenditure'!M259="","",'6a. Expenditure'!M259)</f>
        <v/>
      </c>
      <c r="CS210" t="str">
        <f>IF('6a. Expenditure'!N259="","",'6a. Expenditure'!N259)</f>
        <v/>
      </c>
      <c r="CT210" t="str">
        <f>IF('6a. Expenditure'!O259="","",'6a. Expenditure'!O259)</f>
        <v/>
      </c>
      <c r="CU210" t="str">
        <f>IF('6a. Expenditure'!P259="","",'6a. Expenditure'!P259)</f>
        <v/>
      </c>
      <c r="CV210" t="str">
        <f>IF('6a. Expenditure'!Q259="","",'6a. Expenditure'!Q259)</f>
        <v/>
      </c>
      <c r="CW210" t="str">
        <f>IF('6a. Expenditure'!S259="","",'6a. Expenditure'!S259)</f>
        <v/>
      </c>
      <c r="CX210" t="str">
        <f>IF('6a. Expenditure'!T259="","",'6a. Expenditure'!T259)</f>
        <v/>
      </c>
      <c r="CY210" t="str">
        <f>IF('6a. Expenditure'!U259="","",'6a. Expenditure'!U259)</f>
        <v/>
      </c>
    </row>
    <row r="211" spans="2:103" x14ac:dyDescent="0.25">
      <c r="B211" t="str">
        <f t="shared" si="6"/>
        <v>E08000022</v>
      </c>
      <c r="C211">
        <v>203</v>
      </c>
      <c r="D211" t="str">
        <f t="shared" si="7"/>
        <v>North Tyneside</v>
      </c>
      <c r="CH211" t="str">
        <f>IF('6a. Expenditure'!B260="","",'6a. Expenditure'!B260)</f>
        <v/>
      </c>
      <c r="CI211" t="str">
        <f>IF('6a. Expenditure'!C260="","",'6a. Expenditure'!C260)</f>
        <v/>
      </c>
      <c r="CJ211" t="str">
        <f>IF('6a. Expenditure'!D260="","",'6a. Expenditure'!D260)</f>
        <v/>
      </c>
      <c r="CK211" t="str">
        <f>IF('6a. Expenditure'!E260="","",'6a. Expenditure'!E260)</f>
        <v/>
      </c>
      <c r="CL211" t="str">
        <f>IF('6a. Expenditure'!F260="","",'6a. Expenditure'!F260)</f>
        <v/>
      </c>
      <c r="CM211" t="str">
        <f>IF('6a. Expenditure'!G260="","",'6a. Expenditure'!G260)</f>
        <v/>
      </c>
      <c r="CN211" t="str">
        <f>IF('6a. Expenditure'!H260="","",'6a. Expenditure'!H260)</f>
        <v/>
      </c>
      <c r="CO211" t="str">
        <f>IF('6a. Expenditure'!J260="","",'6a. Expenditure'!J260)</f>
        <v/>
      </c>
      <c r="CP211" t="str">
        <f>IF('6a. Expenditure'!K260="","",'6a. Expenditure'!K260)</f>
        <v/>
      </c>
      <c r="CQ211" t="str">
        <f>IF('6a. Expenditure'!L260="","",'6a. Expenditure'!L260)</f>
        <v/>
      </c>
      <c r="CR211" t="str">
        <f>IF('6a. Expenditure'!M260="","",'6a. Expenditure'!M260)</f>
        <v/>
      </c>
      <c r="CS211" t="str">
        <f>IF('6a. Expenditure'!N260="","",'6a. Expenditure'!N260)</f>
        <v/>
      </c>
      <c r="CT211" t="str">
        <f>IF('6a. Expenditure'!O260="","",'6a. Expenditure'!O260)</f>
        <v/>
      </c>
      <c r="CU211" t="str">
        <f>IF('6a. Expenditure'!P260="","",'6a. Expenditure'!P260)</f>
        <v/>
      </c>
      <c r="CV211" t="str">
        <f>IF('6a. Expenditure'!Q260="","",'6a. Expenditure'!Q260)</f>
        <v/>
      </c>
      <c r="CW211" t="str">
        <f>IF('6a. Expenditure'!S260="","",'6a. Expenditure'!S260)</f>
        <v/>
      </c>
      <c r="CX211" t="str">
        <f>IF('6a. Expenditure'!T260="","",'6a. Expenditure'!T260)</f>
        <v/>
      </c>
      <c r="CY211" t="str">
        <f>IF('6a. Expenditure'!U260="","",'6a. Expenditure'!U260)</f>
        <v/>
      </c>
    </row>
    <row r="212" spans="2:103" x14ac:dyDescent="0.25">
      <c r="B212" t="str">
        <f t="shared" si="6"/>
        <v>E08000022</v>
      </c>
      <c r="C212">
        <v>204</v>
      </c>
      <c r="D212" t="str">
        <f t="shared" si="7"/>
        <v>North Tyneside</v>
      </c>
      <c r="CH212" t="str">
        <f>IF('6a. Expenditure'!B261="","",'6a. Expenditure'!B261)</f>
        <v/>
      </c>
      <c r="CI212" t="str">
        <f>IF('6a. Expenditure'!C261="","",'6a. Expenditure'!C261)</f>
        <v/>
      </c>
      <c r="CJ212" t="str">
        <f>IF('6a. Expenditure'!D261="","",'6a. Expenditure'!D261)</f>
        <v/>
      </c>
      <c r="CK212" t="str">
        <f>IF('6a. Expenditure'!E261="","",'6a. Expenditure'!E261)</f>
        <v/>
      </c>
      <c r="CL212" t="str">
        <f>IF('6a. Expenditure'!F261="","",'6a. Expenditure'!F261)</f>
        <v/>
      </c>
      <c r="CM212" t="str">
        <f>IF('6a. Expenditure'!G261="","",'6a. Expenditure'!G261)</f>
        <v/>
      </c>
      <c r="CN212" t="str">
        <f>IF('6a. Expenditure'!H261="","",'6a. Expenditure'!H261)</f>
        <v/>
      </c>
      <c r="CO212" t="str">
        <f>IF('6a. Expenditure'!J261="","",'6a. Expenditure'!J261)</f>
        <v/>
      </c>
      <c r="CP212" t="str">
        <f>IF('6a. Expenditure'!K261="","",'6a. Expenditure'!K261)</f>
        <v/>
      </c>
      <c r="CQ212" t="str">
        <f>IF('6a. Expenditure'!L261="","",'6a. Expenditure'!L261)</f>
        <v/>
      </c>
      <c r="CR212" t="str">
        <f>IF('6a. Expenditure'!M261="","",'6a. Expenditure'!M261)</f>
        <v/>
      </c>
      <c r="CS212" t="str">
        <f>IF('6a. Expenditure'!N261="","",'6a. Expenditure'!N261)</f>
        <v/>
      </c>
      <c r="CT212" t="str">
        <f>IF('6a. Expenditure'!O261="","",'6a. Expenditure'!O261)</f>
        <v/>
      </c>
      <c r="CU212" t="str">
        <f>IF('6a. Expenditure'!P261="","",'6a. Expenditure'!P261)</f>
        <v/>
      </c>
      <c r="CV212" t="str">
        <f>IF('6a. Expenditure'!Q261="","",'6a. Expenditure'!Q261)</f>
        <v/>
      </c>
      <c r="CW212" t="str">
        <f>IF('6a. Expenditure'!S261="","",'6a. Expenditure'!S261)</f>
        <v/>
      </c>
      <c r="CX212" t="str">
        <f>IF('6a. Expenditure'!T261="","",'6a. Expenditure'!T261)</f>
        <v/>
      </c>
      <c r="CY212" t="str">
        <f>IF('6a. Expenditure'!U261="","",'6a. Expenditure'!U261)</f>
        <v/>
      </c>
    </row>
    <row r="213" spans="2:103" x14ac:dyDescent="0.25">
      <c r="B213" t="str">
        <f t="shared" si="6"/>
        <v>E08000022</v>
      </c>
      <c r="C213">
        <v>205</v>
      </c>
      <c r="D213" t="str">
        <f t="shared" si="7"/>
        <v>North Tyneside</v>
      </c>
      <c r="CH213" t="str">
        <f>IF('6a. Expenditure'!B262="","",'6a. Expenditure'!B262)</f>
        <v/>
      </c>
      <c r="CI213" t="str">
        <f>IF('6a. Expenditure'!C262="","",'6a. Expenditure'!C262)</f>
        <v/>
      </c>
      <c r="CJ213" t="str">
        <f>IF('6a. Expenditure'!D262="","",'6a. Expenditure'!D262)</f>
        <v/>
      </c>
      <c r="CK213" t="str">
        <f>IF('6a. Expenditure'!E262="","",'6a. Expenditure'!E262)</f>
        <v/>
      </c>
      <c r="CL213" t="str">
        <f>IF('6a. Expenditure'!F262="","",'6a. Expenditure'!F262)</f>
        <v/>
      </c>
      <c r="CM213" t="str">
        <f>IF('6a. Expenditure'!G262="","",'6a. Expenditure'!G262)</f>
        <v/>
      </c>
      <c r="CN213" t="str">
        <f>IF('6a. Expenditure'!H262="","",'6a. Expenditure'!H262)</f>
        <v/>
      </c>
      <c r="CO213" t="str">
        <f>IF('6a. Expenditure'!J262="","",'6a. Expenditure'!J262)</f>
        <v/>
      </c>
      <c r="CP213" t="str">
        <f>IF('6a. Expenditure'!K262="","",'6a. Expenditure'!K262)</f>
        <v/>
      </c>
      <c r="CQ213" t="str">
        <f>IF('6a. Expenditure'!L262="","",'6a. Expenditure'!L262)</f>
        <v/>
      </c>
      <c r="CR213" t="str">
        <f>IF('6a. Expenditure'!M262="","",'6a. Expenditure'!M262)</f>
        <v/>
      </c>
      <c r="CS213" t="str">
        <f>IF('6a. Expenditure'!N262="","",'6a. Expenditure'!N262)</f>
        <v/>
      </c>
      <c r="CT213" t="str">
        <f>IF('6a. Expenditure'!O262="","",'6a. Expenditure'!O262)</f>
        <v/>
      </c>
      <c r="CU213" t="str">
        <f>IF('6a. Expenditure'!P262="","",'6a. Expenditure'!P262)</f>
        <v/>
      </c>
      <c r="CV213" t="str">
        <f>IF('6a. Expenditure'!Q262="","",'6a. Expenditure'!Q262)</f>
        <v/>
      </c>
      <c r="CW213" t="str">
        <f>IF('6a. Expenditure'!S262="","",'6a. Expenditure'!S262)</f>
        <v/>
      </c>
      <c r="CX213" t="str">
        <f>IF('6a. Expenditure'!T262="","",'6a. Expenditure'!T262)</f>
        <v/>
      </c>
      <c r="CY213" t="str">
        <f>IF('6a. Expenditure'!U262="","",'6a. Expenditure'!U262)</f>
        <v/>
      </c>
    </row>
    <row r="214" spans="2:103" x14ac:dyDescent="0.25">
      <c r="B214" t="str">
        <f t="shared" si="6"/>
        <v>E08000022</v>
      </c>
      <c r="C214">
        <v>206</v>
      </c>
      <c r="D214" t="str">
        <f t="shared" si="7"/>
        <v>North Tyneside</v>
      </c>
      <c r="CH214" t="str">
        <f>IF('6a. Expenditure'!B263="","",'6a. Expenditure'!B263)</f>
        <v/>
      </c>
      <c r="CI214" t="str">
        <f>IF('6a. Expenditure'!C263="","",'6a. Expenditure'!C263)</f>
        <v/>
      </c>
      <c r="CJ214" t="str">
        <f>IF('6a. Expenditure'!D263="","",'6a. Expenditure'!D263)</f>
        <v/>
      </c>
      <c r="CK214" t="str">
        <f>IF('6a. Expenditure'!E263="","",'6a. Expenditure'!E263)</f>
        <v/>
      </c>
      <c r="CL214" t="str">
        <f>IF('6a. Expenditure'!F263="","",'6a. Expenditure'!F263)</f>
        <v/>
      </c>
      <c r="CM214" t="str">
        <f>IF('6a. Expenditure'!G263="","",'6a. Expenditure'!G263)</f>
        <v/>
      </c>
      <c r="CN214" t="str">
        <f>IF('6a. Expenditure'!H263="","",'6a. Expenditure'!H263)</f>
        <v/>
      </c>
      <c r="CO214" t="str">
        <f>IF('6a. Expenditure'!J263="","",'6a. Expenditure'!J263)</f>
        <v/>
      </c>
      <c r="CP214" t="str">
        <f>IF('6a. Expenditure'!K263="","",'6a. Expenditure'!K263)</f>
        <v/>
      </c>
      <c r="CQ214" t="str">
        <f>IF('6a. Expenditure'!L263="","",'6a. Expenditure'!L263)</f>
        <v/>
      </c>
      <c r="CR214" t="str">
        <f>IF('6a. Expenditure'!M263="","",'6a. Expenditure'!M263)</f>
        <v/>
      </c>
      <c r="CS214" t="str">
        <f>IF('6a. Expenditure'!N263="","",'6a. Expenditure'!N263)</f>
        <v/>
      </c>
      <c r="CT214" t="str">
        <f>IF('6a. Expenditure'!O263="","",'6a. Expenditure'!O263)</f>
        <v/>
      </c>
      <c r="CU214" t="str">
        <f>IF('6a. Expenditure'!P263="","",'6a. Expenditure'!P263)</f>
        <v/>
      </c>
      <c r="CV214" t="str">
        <f>IF('6a. Expenditure'!Q263="","",'6a. Expenditure'!Q263)</f>
        <v/>
      </c>
      <c r="CW214" t="str">
        <f>IF('6a. Expenditure'!S263="","",'6a. Expenditure'!S263)</f>
        <v/>
      </c>
      <c r="CX214" t="str">
        <f>IF('6a. Expenditure'!T263="","",'6a. Expenditure'!T263)</f>
        <v/>
      </c>
      <c r="CY214" t="str">
        <f>IF('6a. Expenditure'!U263="","",'6a. Expenditure'!U263)</f>
        <v/>
      </c>
    </row>
    <row r="215" spans="2:103" x14ac:dyDescent="0.25">
      <c r="B215" t="str">
        <f t="shared" si="6"/>
        <v>E08000022</v>
      </c>
      <c r="C215">
        <v>207</v>
      </c>
      <c r="D215" t="str">
        <f t="shared" si="7"/>
        <v>North Tyneside</v>
      </c>
      <c r="CH215" t="str">
        <f>IF('6a. Expenditure'!B264="","",'6a. Expenditure'!B264)</f>
        <v/>
      </c>
      <c r="CI215" t="str">
        <f>IF('6a. Expenditure'!C264="","",'6a. Expenditure'!C264)</f>
        <v/>
      </c>
      <c r="CJ215" t="str">
        <f>IF('6a. Expenditure'!D264="","",'6a. Expenditure'!D264)</f>
        <v/>
      </c>
      <c r="CK215" t="str">
        <f>IF('6a. Expenditure'!E264="","",'6a. Expenditure'!E264)</f>
        <v/>
      </c>
      <c r="CL215" t="str">
        <f>IF('6a. Expenditure'!F264="","",'6a. Expenditure'!F264)</f>
        <v/>
      </c>
      <c r="CM215" t="str">
        <f>IF('6a. Expenditure'!G264="","",'6a. Expenditure'!G264)</f>
        <v/>
      </c>
      <c r="CN215" t="str">
        <f>IF('6a. Expenditure'!H264="","",'6a. Expenditure'!H264)</f>
        <v/>
      </c>
      <c r="CO215" t="str">
        <f>IF('6a. Expenditure'!J264="","",'6a. Expenditure'!J264)</f>
        <v/>
      </c>
      <c r="CP215" t="str">
        <f>IF('6a. Expenditure'!K264="","",'6a. Expenditure'!K264)</f>
        <v/>
      </c>
      <c r="CQ215" t="str">
        <f>IF('6a. Expenditure'!L264="","",'6a. Expenditure'!L264)</f>
        <v/>
      </c>
      <c r="CR215" t="str">
        <f>IF('6a. Expenditure'!M264="","",'6a. Expenditure'!M264)</f>
        <v/>
      </c>
      <c r="CS215" t="str">
        <f>IF('6a. Expenditure'!N264="","",'6a. Expenditure'!N264)</f>
        <v/>
      </c>
      <c r="CT215" t="str">
        <f>IF('6a. Expenditure'!O264="","",'6a. Expenditure'!O264)</f>
        <v/>
      </c>
      <c r="CU215" t="str">
        <f>IF('6a. Expenditure'!P264="","",'6a. Expenditure'!P264)</f>
        <v/>
      </c>
      <c r="CV215" t="str">
        <f>IF('6a. Expenditure'!Q264="","",'6a. Expenditure'!Q264)</f>
        <v/>
      </c>
      <c r="CW215" t="str">
        <f>IF('6a. Expenditure'!S264="","",'6a. Expenditure'!S264)</f>
        <v/>
      </c>
      <c r="CX215" t="str">
        <f>IF('6a. Expenditure'!T264="","",'6a. Expenditure'!T264)</f>
        <v/>
      </c>
      <c r="CY215" t="str">
        <f>IF('6a. Expenditure'!U264="","",'6a. Expenditure'!U264)</f>
        <v/>
      </c>
    </row>
    <row r="216" spans="2:103" x14ac:dyDescent="0.25">
      <c r="B216" t="str">
        <f t="shared" si="6"/>
        <v>E08000022</v>
      </c>
      <c r="C216">
        <v>208</v>
      </c>
      <c r="D216" t="str">
        <f t="shared" si="7"/>
        <v>North Tyneside</v>
      </c>
      <c r="CH216" t="str">
        <f>IF('6a. Expenditure'!B265="","",'6a. Expenditure'!B265)</f>
        <v/>
      </c>
      <c r="CI216" t="str">
        <f>IF('6a. Expenditure'!C265="","",'6a. Expenditure'!C265)</f>
        <v/>
      </c>
      <c r="CJ216" t="str">
        <f>IF('6a. Expenditure'!D265="","",'6a. Expenditure'!D265)</f>
        <v/>
      </c>
      <c r="CK216" t="str">
        <f>IF('6a. Expenditure'!E265="","",'6a. Expenditure'!E265)</f>
        <v/>
      </c>
      <c r="CL216" t="str">
        <f>IF('6a. Expenditure'!F265="","",'6a. Expenditure'!F265)</f>
        <v/>
      </c>
      <c r="CM216" t="str">
        <f>IF('6a. Expenditure'!G265="","",'6a. Expenditure'!G265)</f>
        <v/>
      </c>
      <c r="CN216" t="str">
        <f>IF('6a. Expenditure'!H265="","",'6a. Expenditure'!H265)</f>
        <v/>
      </c>
      <c r="CO216" t="str">
        <f>IF('6a. Expenditure'!J265="","",'6a. Expenditure'!J265)</f>
        <v/>
      </c>
      <c r="CP216" t="str">
        <f>IF('6a. Expenditure'!K265="","",'6a. Expenditure'!K265)</f>
        <v/>
      </c>
      <c r="CQ216" t="str">
        <f>IF('6a. Expenditure'!L265="","",'6a. Expenditure'!L265)</f>
        <v/>
      </c>
      <c r="CR216" t="str">
        <f>IF('6a. Expenditure'!M265="","",'6a. Expenditure'!M265)</f>
        <v/>
      </c>
      <c r="CS216" t="str">
        <f>IF('6a. Expenditure'!N265="","",'6a. Expenditure'!N265)</f>
        <v/>
      </c>
      <c r="CT216" t="str">
        <f>IF('6a. Expenditure'!O265="","",'6a. Expenditure'!O265)</f>
        <v/>
      </c>
      <c r="CU216" t="str">
        <f>IF('6a. Expenditure'!P265="","",'6a. Expenditure'!P265)</f>
        <v/>
      </c>
      <c r="CV216" t="str">
        <f>IF('6a. Expenditure'!Q265="","",'6a. Expenditure'!Q265)</f>
        <v/>
      </c>
      <c r="CW216" t="str">
        <f>IF('6a. Expenditure'!S265="","",'6a. Expenditure'!S265)</f>
        <v/>
      </c>
      <c r="CX216" t="str">
        <f>IF('6a. Expenditure'!T265="","",'6a. Expenditure'!T265)</f>
        <v/>
      </c>
      <c r="CY216" t="str">
        <f>IF('6a. Expenditure'!U265="","",'6a. Expenditure'!U265)</f>
        <v/>
      </c>
    </row>
    <row r="217" spans="2:103" x14ac:dyDescent="0.25">
      <c r="B217" t="str">
        <f t="shared" si="6"/>
        <v>E08000022</v>
      </c>
      <c r="C217">
        <v>209</v>
      </c>
      <c r="D217" t="str">
        <f t="shared" si="7"/>
        <v>North Tyneside</v>
      </c>
      <c r="CH217" t="str">
        <f>IF('6a. Expenditure'!B266="","",'6a. Expenditure'!B266)</f>
        <v/>
      </c>
      <c r="CI217" t="str">
        <f>IF('6a. Expenditure'!C266="","",'6a. Expenditure'!C266)</f>
        <v/>
      </c>
      <c r="CJ217" t="str">
        <f>IF('6a. Expenditure'!D266="","",'6a. Expenditure'!D266)</f>
        <v/>
      </c>
      <c r="CK217" t="str">
        <f>IF('6a. Expenditure'!E266="","",'6a. Expenditure'!E266)</f>
        <v/>
      </c>
      <c r="CL217" t="str">
        <f>IF('6a. Expenditure'!F266="","",'6a. Expenditure'!F266)</f>
        <v/>
      </c>
      <c r="CM217" t="str">
        <f>IF('6a. Expenditure'!G266="","",'6a. Expenditure'!G266)</f>
        <v/>
      </c>
      <c r="CN217" t="str">
        <f>IF('6a. Expenditure'!H266="","",'6a. Expenditure'!H266)</f>
        <v/>
      </c>
      <c r="CO217" t="str">
        <f>IF('6a. Expenditure'!J266="","",'6a. Expenditure'!J266)</f>
        <v/>
      </c>
      <c r="CP217" t="str">
        <f>IF('6a. Expenditure'!K266="","",'6a. Expenditure'!K266)</f>
        <v/>
      </c>
      <c r="CQ217" t="str">
        <f>IF('6a. Expenditure'!L266="","",'6a. Expenditure'!L266)</f>
        <v/>
      </c>
      <c r="CR217" t="str">
        <f>IF('6a. Expenditure'!M266="","",'6a. Expenditure'!M266)</f>
        <v/>
      </c>
      <c r="CS217" t="str">
        <f>IF('6a. Expenditure'!N266="","",'6a. Expenditure'!N266)</f>
        <v/>
      </c>
      <c r="CT217" t="str">
        <f>IF('6a. Expenditure'!O266="","",'6a. Expenditure'!O266)</f>
        <v/>
      </c>
      <c r="CU217" t="str">
        <f>IF('6a. Expenditure'!P266="","",'6a. Expenditure'!P266)</f>
        <v/>
      </c>
      <c r="CV217" t="str">
        <f>IF('6a. Expenditure'!Q266="","",'6a. Expenditure'!Q266)</f>
        <v/>
      </c>
      <c r="CW217" t="str">
        <f>IF('6a. Expenditure'!S266="","",'6a. Expenditure'!S266)</f>
        <v/>
      </c>
      <c r="CX217" t="str">
        <f>IF('6a. Expenditure'!T266="","",'6a. Expenditure'!T266)</f>
        <v/>
      </c>
      <c r="CY217" t="str">
        <f>IF('6a. Expenditure'!U266="","",'6a. Expenditure'!U266)</f>
        <v/>
      </c>
    </row>
    <row r="218" spans="2:103" x14ac:dyDescent="0.25">
      <c r="B218" t="str">
        <f t="shared" si="6"/>
        <v>E08000022</v>
      </c>
      <c r="C218">
        <v>210</v>
      </c>
      <c r="D218" t="str">
        <f t="shared" si="7"/>
        <v>North Tyneside</v>
      </c>
      <c r="CH218" t="str">
        <f>IF('6a. Expenditure'!B267="","",'6a. Expenditure'!B267)</f>
        <v/>
      </c>
      <c r="CI218" t="str">
        <f>IF('6a. Expenditure'!C267="","",'6a. Expenditure'!C267)</f>
        <v/>
      </c>
      <c r="CJ218" t="str">
        <f>IF('6a. Expenditure'!D267="","",'6a. Expenditure'!D267)</f>
        <v/>
      </c>
      <c r="CK218" t="str">
        <f>IF('6a. Expenditure'!E267="","",'6a. Expenditure'!E267)</f>
        <v/>
      </c>
      <c r="CL218" t="str">
        <f>IF('6a. Expenditure'!F267="","",'6a. Expenditure'!F267)</f>
        <v/>
      </c>
      <c r="CM218" t="str">
        <f>IF('6a. Expenditure'!G267="","",'6a. Expenditure'!G267)</f>
        <v/>
      </c>
      <c r="CN218" t="str">
        <f>IF('6a. Expenditure'!H267="","",'6a. Expenditure'!H267)</f>
        <v/>
      </c>
      <c r="CO218" t="str">
        <f>IF('6a. Expenditure'!J267="","",'6a. Expenditure'!J267)</f>
        <v/>
      </c>
      <c r="CP218" t="str">
        <f>IF('6a. Expenditure'!K267="","",'6a. Expenditure'!K267)</f>
        <v/>
      </c>
      <c r="CQ218" t="str">
        <f>IF('6a. Expenditure'!L267="","",'6a. Expenditure'!L267)</f>
        <v/>
      </c>
      <c r="CR218" t="str">
        <f>IF('6a. Expenditure'!M267="","",'6a. Expenditure'!M267)</f>
        <v/>
      </c>
      <c r="CS218" t="str">
        <f>IF('6a. Expenditure'!N267="","",'6a. Expenditure'!N267)</f>
        <v/>
      </c>
      <c r="CT218" t="str">
        <f>IF('6a. Expenditure'!O267="","",'6a. Expenditure'!O267)</f>
        <v/>
      </c>
      <c r="CU218" t="str">
        <f>IF('6a. Expenditure'!P267="","",'6a. Expenditure'!P267)</f>
        <v/>
      </c>
      <c r="CV218" t="str">
        <f>IF('6a. Expenditure'!Q267="","",'6a. Expenditure'!Q267)</f>
        <v/>
      </c>
      <c r="CW218" t="str">
        <f>IF('6a. Expenditure'!S267="","",'6a. Expenditure'!S267)</f>
        <v/>
      </c>
      <c r="CX218" t="str">
        <f>IF('6a. Expenditure'!T267="","",'6a. Expenditure'!T267)</f>
        <v/>
      </c>
      <c r="CY218" t="str">
        <f>IF('6a. Expenditure'!U267="","",'6a. Expenditure'!U267)</f>
        <v/>
      </c>
    </row>
    <row r="219" spans="2:103" x14ac:dyDescent="0.25">
      <c r="B219" t="str">
        <f t="shared" si="6"/>
        <v>E08000022</v>
      </c>
      <c r="C219">
        <v>211</v>
      </c>
      <c r="D219" t="str">
        <f t="shared" si="7"/>
        <v>North Tyneside</v>
      </c>
      <c r="CH219" t="str">
        <f>IF('6a. Expenditure'!B268="","",'6a. Expenditure'!B268)</f>
        <v/>
      </c>
      <c r="CI219" t="str">
        <f>IF('6a. Expenditure'!C268="","",'6a. Expenditure'!C268)</f>
        <v/>
      </c>
      <c r="CJ219" t="str">
        <f>IF('6a. Expenditure'!D268="","",'6a. Expenditure'!D268)</f>
        <v/>
      </c>
      <c r="CK219" t="str">
        <f>IF('6a. Expenditure'!E268="","",'6a. Expenditure'!E268)</f>
        <v/>
      </c>
      <c r="CL219" t="str">
        <f>IF('6a. Expenditure'!F268="","",'6a. Expenditure'!F268)</f>
        <v/>
      </c>
      <c r="CM219" t="str">
        <f>IF('6a. Expenditure'!G268="","",'6a. Expenditure'!G268)</f>
        <v/>
      </c>
      <c r="CN219" t="str">
        <f>IF('6a. Expenditure'!H268="","",'6a. Expenditure'!H268)</f>
        <v/>
      </c>
      <c r="CO219" t="str">
        <f>IF('6a. Expenditure'!J268="","",'6a. Expenditure'!J268)</f>
        <v/>
      </c>
      <c r="CP219" t="str">
        <f>IF('6a. Expenditure'!K268="","",'6a. Expenditure'!K268)</f>
        <v/>
      </c>
      <c r="CQ219" t="str">
        <f>IF('6a. Expenditure'!L268="","",'6a. Expenditure'!L268)</f>
        <v/>
      </c>
      <c r="CR219" t="str">
        <f>IF('6a. Expenditure'!M268="","",'6a. Expenditure'!M268)</f>
        <v/>
      </c>
      <c r="CS219" t="str">
        <f>IF('6a. Expenditure'!N268="","",'6a. Expenditure'!N268)</f>
        <v/>
      </c>
      <c r="CT219" t="str">
        <f>IF('6a. Expenditure'!O268="","",'6a. Expenditure'!O268)</f>
        <v/>
      </c>
      <c r="CU219" t="str">
        <f>IF('6a. Expenditure'!P268="","",'6a. Expenditure'!P268)</f>
        <v/>
      </c>
      <c r="CV219" t="str">
        <f>IF('6a. Expenditure'!Q268="","",'6a. Expenditure'!Q268)</f>
        <v/>
      </c>
      <c r="CW219" t="str">
        <f>IF('6a. Expenditure'!S268="","",'6a. Expenditure'!S268)</f>
        <v/>
      </c>
      <c r="CX219" t="str">
        <f>IF('6a. Expenditure'!T268="","",'6a. Expenditure'!T268)</f>
        <v/>
      </c>
      <c r="CY219" t="str">
        <f>IF('6a. Expenditure'!U268="","",'6a. Expenditure'!U268)</f>
        <v/>
      </c>
    </row>
    <row r="220" spans="2:103" x14ac:dyDescent="0.25">
      <c r="B220" t="str">
        <f t="shared" si="6"/>
        <v>E08000022</v>
      </c>
      <c r="C220">
        <v>212</v>
      </c>
      <c r="D220" t="str">
        <f t="shared" si="7"/>
        <v>North Tyneside</v>
      </c>
      <c r="CH220" t="str">
        <f>IF('6a. Expenditure'!B269="","",'6a. Expenditure'!B269)</f>
        <v/>
      </c>
      <c r="CI220" t="str">
        <f>IF('6a. Expenditure'!C269="","",'6a. Expenditure'!C269)</f>
        <v/>
      </c>
      <c r="CJ220" t="str">
        <f>IF('6a. Expenditure'!D269="","",'6a. Expenditure'!D269)</f>
        <v/>
      </c>
      <c r="CK220" t="str">
        <f>IF('6a. Expenditure'!E269="","",'6a. Expenditure'!E269)</f>
        <v/>
      </c>
      <c r="CL220" t="str">
        <f>IF('6a. Expenditure'!F269="","",'6a. Expenditure'!F269)</f>
        <v/>
      </c>
      <c r="CM220" t="str">
        <f>IF('6a. Expenditure'!G269="","",'6a. Expenditure'!G269)</f>
        <v/>
      </c>
      <c r="CN220" t="str">
        <f>IF('6a. Expenditure'!H269="","",'6a. Expenditure'!H269)</f>
        <v/>
      </c>
      <c r="CO220" t="str">
        <f>IF('6a. Expenditure'!J269="","",'6a. Expenditure'!J269)</f>
        <v/>
      </c>
      <c r="CP220" t="str">
        <f>IF('6a. Expenditure'!K269="","",'6a. Expenditure'!K269)</f>
        <v/>
      </c>
      <c r="CQ220" t="str">
        <f>IF('6a. Expenditure'!L269="","",'6a. Expenditure'!L269)</f>
        <v/>
      </c>
      <c r="CR220" t="str">
        <f>IF('6a. Expenditure'!M269="","",'6a. Expenditure'!M269)</f>
        <v/>
      </c>
      <c r="CS220" t="str">
        <f>IF('6a. Expenditure'!N269="","",'6a. Expenditure'!N269)</f>
        <v/>
      </c>
      <c r="CT220" t="str">
        <f>IF('6a. Expenditure'!O269="","",'6a. Expenditure'!O269)</f>
        <v/>
      </c>
      <c r="CU220" t="str">
        <f>IF('6a. Expenditure'!P269="","",'6a. Expenditure'!P269)</f>
        <v/>
      </c>
      <c r="CV220" t="str">
        <f>IF('6a. Expenditure'!Q269="","",'6a. Expenditure'!Q269)</f>
        <v/>
      </c>
      <c r="CW220" t="str">
        <f>IF('6a. Expenditure'!S269="","",'6a. Expenditure'!S269)</f>
        <v/>
      </c>
      <c r="CX220" t="str">
        <f>IF('6a. Expenditure'!T269="","",'6a. Expenditure'!T269)</f>
        <v/>
      </c>
      <c r="CY220" t="str">
        <f>IF('6a. Expenditure'!U269="","",'6a. Expenditure'!U269)</f>
        <v/>
      </c>
    </row>
    <row r="221" spans="2:103" x14ac:dyDescent="0.25">
      <c r="B221" t="str">
        <f t="shared" si="6"/>
        <v>E08000022</v>
      </c>
      <c r="C221">
        <v>213</v>
      </c>
      <c r="D221" t="str">
        <f t="shared" si="7"/>
        <v>North Tyneside</v>
      </c>
      <c r="CH221" t="str">
        <f>IF('6a. Expenditure'!B270="","",'6a. Expenditure'!B270)</f>
        <v/>
      </c>
      <c r="CI221" t="str">
        <f>IF('6a. Expenditure'!C270="","",'6a. Expenditure'!C270)</f>
        <v/>
      </c>
      <c r="CJ221" t="str">
        <f>IF('6a. Expenditure'!D270="","",'6a. Expenditure'!D270)</f>
        <v/>
      </c>
      <c r="CK221" t="str">
        <f>IF('6a. Expenditure'!E270="","",'6a. Expenditure'!E270)</f>
        <v/>
      </c>
      <c r="CL221" t="str">
        <f>IF('6a. Expenditure'!F270="","",'6a. Expenditure'!F270)</f>
        <v/>
      </c>
      <c r="CM221" t="str">
        <f>IF('6a. Expenditure'!G270="","",'6a. Expenditure'!G270)</f>
        <v/>
      </c>
      <c r="CN221" t="str">
        <f>IF('6a. Expenditure'!H270="","",'6a. Expenditure'!H270)</f>
        <v/>
      </c>
      <c r="CO221" t="str">
        <f>IF('6a. Expenditure'!J270="","",'6a. Expenditure'!J270)</f>
        <v/>
      </c>
      <c r="CP221" t="str">
        <f>IF('6a. Expenditure'!K270="","",'6a. Expenditure'!K270)</f>
        <v/>
      </c>
      <c r="CQ221" t="str">
        <f>IF('6a. Expenditure'!L270="","",'6a. Expenditure'!L270)</f>
        <v/>
      </c>
      <c r="CR221" t="str">
        <f>IF('6a. Expenditure'!M270="","",'6a. Expenditure'!M270)</f>
        <v/>
      </c>
      <c r="CS221" t="str">
        <f>IF('6a. Expenditure'!N270="","",'6a. Expenditure'!N270)</f>
        <v/>
      </c>
      <c r="CT221" t="str">
        <f>IF('6a. Expenditure'!O270="","",'6a. Expenditure'!O270)</f>
        <v/>
      </c>
      <c r="CU221" t="str">
        <f>IF('6a. Expenditure'!P270="","",'6a. Expenditure'!P270)</f>
        <v/>
      </c>
      <c r="CV221" t="str">
        <f>IF('6a. Expenditure'!Q270="","",'6a. Expenditure'!Q270)</f>
        <v/>
      </c>
      <c r="CW221" t="str">
        <f>IF('6a. Expenditure'!S270="","",'6a. Expenditure'!S270)</f>
        <v/>
      </c>
      <c r="CX221" t="str">
        <f>IF('6a. Expenditure'!T270="","",'6a. Expenditure'!T270)</f>
        <v/>
      </c>
      <c r="CY221" t="str">
        <f>IF('6a. Expenditure'!U270="","",'6a. Expenditure'!U270)</f>
        <v/>
      </c>
    </row>
    <row r="222" spans="2:103" x14ac:dyDescent="0.25">
      <c r="B222" t="str">
        <f t="shared" si="6"/>
        <v>E08000022</v>
      </c>
      <c r="C222">
        <v>214</v>
      </c>
      <c r="D222" t="str">
        <f t="shared" si="7"/>
        <v>North Tyneside</v>
      </c>
      <c r="CH222" t="str">
        <f>IF('6a. Expenditure'!B271="","",'6a. Expenditure'!B271)</f>
        <v/>
      </c>
      <c r="CI222" t="str">
        <f>IF('6a. Expenditure'!C271="","",'6a. Expenditure'!C271)</f>
        <v/>
      </c>
      <c r="CJ222" t="str">
        <f>IF('6a. Expenditure'!D271="","",'6a. Expenditure'!D271)</f>
        <v/>
      </c>
      <c r="CK222" t="str">
        <f>IF('6a. Expenditure'!E271="","",'6a. Expenditure'!E271)</f>
        <v/>
      </c>
      <c r="CL222" t="str">
        <f>IF('6a. Expenditure'!F271="","",'6a. Expenditure'!F271)</f>
        <v/>
      </c>
      <c r="CM222" t="str">
        <f>IF('6a. Expenditure'!G271="","",'6a. Expenditure'!G271)</f>
        <v/>
      </c>
      <c r="CN222" t="str">
        <f>IF('6a. Expenditure'!H271="","",'6a. Expenditure'!H271)</f>
        <v/>
      </c>
      <c r="CO222" t="str">
        <f>IF('6a. Expenditure'!J271="","",'6a. Expenditure'!J271)</f>
        <v/>
      </c>
      <c r="CP222" t="str">
        <f>IF('6a. Expenditure'!K271="","",'6a. Expenditure'!K271)</f>
        <v/>
      </c>
      <c r="CQ222" t="str">
        <f>IF('6a. Expenditure'!L271="","",'6a. Expenditure'!L271)</f>
        <v/>
      </c>
      <c r="CR222" t="str">
        <f>IF('6a. Expenditure'!M271="","",'6a. Expenditure'!M271)</f>
        <v/>
      </c>
      <c r="CS222" t="str">
        <f>IF('6a. Expenditure'!N271="","",'6a. Expenditure'!N271)</f>
        <v/>
      </c>
      <c r="CT222" t="str">
        <f>IF('6a. Expenditure'!O271="","",'6a. Expenditure'!O271)</f>
        <v/>
      </c>
      <c r="CU222" t="str">
        <f>IF('6a. Expenditure'!P271="","",'6a. Expenditure'!P271)</f>
        <v/>
      </c>
      <c r="CV222" t="str">
        <f>IF('6a. Expenditure'!Q271="","",'6a. Expenditure'!Q271)</f>
        <v/>
      </c>
      <c r="CW222" t="str">
        <f>IF('6a. Expenditure'!S271="","",'6a. Expenditure'!S271)</f>
        <v/>
      </c>
      <c r="CX222" t="str">
        <f>IF('6a. Expenditure'!T271="","",'6a. Expenditure'!T271)</f>
        <v/>
      </c>
      <c r="CY222" t="str">
        <f>IF('6a. Expenditure'!U271="","",'6a. Expenditure'!U271)</f>
        <v/>
      </c>
    </row>
    <row r="223" spans="2:103" x14ac:dyDescent="0.25">
      <c r="B223" t="str">
        <f t="shared" si="6"/>
        <v>E08000022</v>
      </c>
      <c r="C223">
        <v>215</v>
      </c>
      <c r="D223" t="str">
        <f t="shared" si="7"/>
        <v>North Tyneside</v>
      </c>
      <c r="CH223" t="str">
        <f>IF('6a. Expenditure'!B272="","",'6a. Expenditure'!B272)</f>
        <v/>
      </c>
      <c r="CI223" t="str">
        <f>IF('6a. Expenditure'!C272="","",'6a. Expenditure'!C272)</f>
        <v/>
      </c>
      <c r="CJ223" t="str">
        <f>IF('6a. Expenditure'!D272="","",'6a. Expenditure'!D272)</f>
        <v/>
      </c>
      <c r="CK223" t="str">
        <f>IF('6a. Expenditure'!E272="","",'6a. Expenditure'!E272)</f>
        <v/>
      </c>
      <c r="CL223" t="str">
        <f>IF('6a. Expenditure'!F272="","",'6a. Expenditure'!F272)</f>
        <v/>
      </c>
      <c r="CM223" t="str">
        <f>IF('6a. Expenditure'!G272="","",'6a. Expenditure'!G272)</f>
        <v/>
      </c>
      <c r="CN223" t="str">
        <f>IF('6a. Expenditure'!H272="","",'6a. Expenditure'!H272)</f>
        <v/>
      </c>
      <c r="CO223" t="str">
        <f>IF('6a. Expenditure'!J272="","",'6a. Expenditure'!J272)</f>
        <v/>
      </c>
      <c r="CP223" t="str">
        <f>IF('6a. Expenditure'!K272="","",'6a. Expenditure'!K272)</f>
        <v/>
      </c>
      <c r="CQ223" t="str">
        <f>IF('6a. Expenditure'!L272="","",'6a. Expenditure'!L272)</f>
        <v/>
      </c>
      <c r="CR223" t="str">
        <f>IF('6a. Expenditure'!M272="","",'6a. Expenditure'!M272)</f>
        <v/>
      </c>
      <c r="CS223" t="str">
        <f>IF('6a. Expenditure'!N272="","",'6a. Expenditure'!N272)</f>
        <v/>
      </c>
      <c r="CT223" t="str">
        <f>IF('6a. Expenditure'!O272="","",'6a. Expenditure'!O272)</f>
        <v/>
      </c>
      <c r="CU223" t="str">
        <f>IF('6a. Expenditure'!P272="","",'6a. Expenditure'!P272)</f>
        <v/>
      </c>
      <c r="CV223" t="str">
        <f>IF('6a. Expenditure'!Q272="","",'6a. Expenditure'!Q272)</f>
        <v/>
      </c>
      <c r="CW223" t="str">
        <f>IF('6a. Expenditure'!S272="","",'6a. Expenditure'!S272)</f>
        <v/>
      </c>
      <c r="CX223" t="str">
        <f>IF('6a. Expenditure'!T272="","",'6a. Expenditure'!T272)</f>
        <v/>
      </c>
      <c r="CY223" t="str">
        <f>IF('6a. Expenditure'!U272="","",'6a. Expenditure'!U272)</f>
        <v/>
      </c>
    </row>
    <row r="224" spans="2:103" x14ac:dyDescent="0.25">
      <c r="B224" t="str">
        <f t="shared" si="6"/>
        <v>E08000022</v>
      </c>
      <c r="C224">
        <v>216</v>
      </c>
      <c r="D224" t="str">
        <f t="shared" si="7"/>
        <v>North Tyneside</v>
      </c>
      <c r="CH224" t="str">
        <f>IF('6a. Expenditure'!B273="","",'6a. Expenditure'!B273)</f>
        <v/>
      </c>
      <c r="CI224" t="str">
        <f>IF('6a. Expenditure'!C273="","",'6a. Expenditure'!C273)</f>
        <v/>
      </c>
      <c r="CJ224" t="str">
        <f>IF('6a. Expenditure'!D273="","",'6a. Expenditure'!D273)</f>
        <v/>
      </c>
      <c r="CK224" t="str">
        <f>IF('6a. Expenditure'!E273="","",'6a. Expenditure'!E273)</f>
        <v/>
      </c>
      <c r="CL224" t="str">
        <f>IF('6a. Expenditure'!F273="","",'6a. Expenditure'!F273)</f>
        <v/>
      </c>
      <c r="CM224" t="str">
        <f>IF('6a. Expenditure'!G273="","",'6a. Expenditure'!G273)</f>
        <v/>
      </c>
      <c r="CN224" t="str">
        <f>IF('6a. Expenditure'!H273="","",'6a. Expenditure'!H273)</f>
        <v/>
      </c>
      <c r="CO224" t="str">
        <f>IF('6a. Expenditure'!J273="","",'6a. Expenditure'!J273)</f>
        <v/>
      </c>
      <c r="CP224" t="str">
        <f>IF('6a. Expenditure'!K273="","",'6a. Expenditure'!K273)</f>
        <v/>
      </c>
      <c r="CQ224" t="str">
        <f>IF('6a. Expenditure'!L273="","",'6a. Expenditure'!L273)</f>
        <v/>
      </c>
      <c r="CR224" t="str">
        <f>IF('6a. Expenditure'!M273="","",'6a. Expenditure'!M273)</f>
        <v/>
      </c>
      <c r="CS224" t="str">
        <f>IF('6a. Expenditure'!N273="","",'6a. Expenditure'!N273)</f>
        <v/>
      </c>
      <c r="CT224" t="str">
        <f>IF('6a. Expenditure'!O273="","",'6a. Expenditure'!O273)</f>
        <v/>
      </c>
      <c r="CU224" t="str">
        <f>IF('6a. Expenditure'!P273="","",'6a. Expenditure'!P273)</f>
        <v/>
      </c>
      <c r="CV224" t="str">
        <f>IF('6a. Expenditure'!Q273="","",'6a. Expenditure'!Q273)</f>
        <v/>
      </c>
      <c r="CW224" t="str">
        <f>IF('6a. Expenditure'!S273="","",'6a. Expenditure'!S273)</f>
        <v/>
      </c>
      <c r="CX224" t="str">
        <f>IF('6a. Expenditure'!T273="","",'6a. Expenditure'!T273)</f>
        <v/>
      </c>
      <c r="CY224" t="str">
        <f>IF('6a. Expenditure'!U273="","",'6a. Expenditure'!U273)</f>
        <v/>
      </c>
    </row>
    <row r="225" spans="2:103" x14ac:dyDescent="0.25">
      <c r="B225" t="str">
        <f t="shared" si="6"/>
        <v>E08000022</v>
      </c>
      <c r="C225">
        <v>217</v>
      </c>
      <c r="D225" t="str">
        <f t="shared" si="7"/>
        <v>North Tyneside</v>
      </c>
      <c r="CH225" t="str">
        <f>IF('6a. Expenditure'!B274="","",'6a. Expenditure'!B274)</f>
        <v/>
      </c>
      <c r="CI225" t="str">
        <f>IF('6a. Expenditure'!C274="","",'6a. Expenditure'!C274)</f>
        <v/>
      </c>
      <c r="CJ225" t="str">
        <f>IF('6a. Expenditure'!D274="","",'6a. Expenditure'!D274)</f>
        <v/>
      </c>
      <c r="CK225" t="str">
        <f>IF('6a. Expenditure'!E274="","",'6a. Expenditure'!E274)</f>
        <v/>
      </c>
      <c r="CL225" t="str">
        <f>IF('6a. Expenditure'!F274="","",'6a. Expenditure'!F274)</f>
        <v/>
      </c>
      <c r="CM225" t="str">
        <f>IF('6a. Expenditure'!G274="","",'6a. Expenditure'!G274)</f>
        <v/>
      </c>
      <c r="CN225" t="str">
        <f>IF('6a. Expenditure'!H274="","",'6a. Expenditure'!H274)</f>
        <v/>
      </c>
      <c r="CO225" t="str">
        <f>IF('6a. Expenditure'!J274="","",'6a. Expenditure'!J274)</f>
        <v/>
      </c>
      <c r="CP225" t="str">
        <f>IF('6a. Expenditure'!K274="","",'6a. Expenditure'!K274)</f>
        <v/>
      </c>
      <c r="CQ225" t="str">
        <f>IF('6a. Expenditure'!L274="","",'6a. Expenditure'!L274)</f>
        <v/>
      </c>
      <c r="CR225" t="str">
        <f>IF('6a. Expenditure'!M274="","",'6a. Expenditure'!M274)</f>
        <v/>
      </c>
      <c r="CS225" t="str">
        <f>IF('6a. Expenditure'!N274="","",'6a. Expenditure'!N274)</f>
        <v/>
      </c>
      <c r="CT225" t="str">
        <f>IF('6a. Expenditure'!O274="","",'6a. Expenditure'!O274)</f>
        <v/>
      </c>
      <c r="CU225" t="str">
        <f>IF('6a. Expenditure'!P274="","",'6a. Expenditure'!P274)</f>
        <v/>
      </c>
      <c r="CV225" t="str">
        <f>IF('6a. Expenditure'!Q274="","",'6a. Expenditure'!Q274)</f>
        <v/>
      </c>
      <c r="CW225" t="str">
        <f>IF('6a. Expenditure'!S274="","",'6a. Expenditure'!S274)</f>
        <v/>
      </c>
      <c r="CX225" t="str">
        <f>IF('6a. Expenditure'!T274="","",'6a. Expenditure'!T274)</f>
        <v/>
      </c>
      <c r="CY225" t="str">
        <f>IF('6a. Expenditure'!U274="","",'6a. Expenditure'!U274)</f>
        <v/>
      </c>
    </row>
    <row r="226" spans="2:103" x14ac:dyDescent="0.25">
      <c r="B226" t="str">
        <f t="shared" si="6"/>
        <v>E08000022</v>
      </c>
      <c r="C226">
        <v>218</v>
      </c>
      <c r="D226" t="str">
        <f t="shared" si="7"/>
        <v>North Tyneside</v>
      </c>
      <c r="CH226" t="str">
        <f>IF('6a. Expenditure'!B275="","",'6a. Expenditure'!B275)</f>
        <v/>
      </c>
      <c r="CI226" t="str">
        <f>IF('6a. Expenditure'!C275="","",'6a. Expenditure'!C275)</f>
        <v/>
      </c>
      <c r="CJ226" t="str">
        <f>IF('6a. Expenditure'!D275="","",'6a. Expenditure'!D275)</f>
        <v/>
      </c>
      <c r="CK226" t="str">
        <f>IF('6a. Expenditure'!E275="","",'6a. Expenditure'!E275)</f>
        <v/>
      </c>
      <c r="CL226" t="str">
        <f>IF('6a. Expenditure'!F275="","",'6a. Expenditure'!F275)</f>
        <v/>
      </c>
      <c r="CM226" t="str">
        <f>IF('6a. Expenditure'!G275="","",'6a. Expenditure'!G275)</f>
        <v/>
      </c>
      <c r="CN226" t="str">
        <f>IF('6a. Expenditure'!H275="","",'6a. Expenditure'!H275)</f>
        <v/>
      </c>
      <c r="CO226" t="str">
        <f>IF('6a. Expenditure'!J275="","",'6a. Expenditure'!J275)</f>
        <v/>
      </c>
      <c r="CP226" t="str">
        <f>IF('6a. Expenditure'!K275="","",'6a. Expenditure'!K275)</f>
        <v/>
      </c>
      <c r="CQ226" t="str">
        <f>IF('6a. Expenditure'!L275="","",'6a. Expenditure'!L275)</f>
        <v/>
      </c>
      <c r="CR226" t="str">
        <f>IF('6a. Expenditure'!M275="","",'6a. Expenditure'!M275)</f>
        <v/>
      </c>
      <c r="CS226" t="str">
        <f>IF('6a. Expenditure'!N275="","",'6a. Expenditure'!N275)</f>
        <v/>
      </c>
      <c r="CT226" t="str">
        <f>IF('6a. Expenditure'!O275="","",'6a. Expenditure'!O275)</f>
        <v/>
      </c>
      <c r="CU226" t="str">
        <f>IF('6a. Expenditure'!P275="","",'6a. Expenditure'!P275)</f>
        <v/>
      </c>
      <c r="CV226" t="str">
        <f>IF('6a. Expenditure'!Q275="","",'6a. Expenditure'!Q275)</f>
        <v/>
      </c>
      <c r="CW226" t="str">
        <f>IF('6a. Expenditure'!S275="","",'6a. Expenditure'!S275)</f>
        <v/>
      </c>
      <c r="CX226" t="str">
        <f>IF('6a. Expenditure'!T275="","",'6a. Expenditure'!T275)</f>
        <v/>
      </c>
      <c r="CY226" t="str">
        <f>IF('6a. Expenditure'!U275="","",'6a. Expenditure'!U275)</f>
        <v/>
      </c>
    </row>
    <row r="227" spans="2:103" x14ac:dyDescent="0.25">
      <c r="B227" t="str">
        <f t="shared" si="6"/>
        <v>E08000022</v>
      </c>
      <c r="C227">
        <v>219</v>
      </c>
      <c r="D227" t="str">
        <f t="shared" si="7"/>
        <v>North Tyneside</v>
      </c>
      <c r="CH227" t="str">
        <f>IF('6a. Expenditure'!B276="","",'6a. Expenditure'!B276)</f>
        <v/>
      </c>
      <c r="CI227" t="str">
        <f>IF('6a. Expenditure'!C276="","",'6a. Expenditure'!C276)</f>
        <v/>
      </c>
      <c r="CJ227" t="str">
        <f>IF('6a. Expenditure'!D276="","",'6a. Expenditure'!D276)</f>
        <v/>
      </c>
      <c r="CK227" t="str">
        <f>IF('6a. Expenditure'!E276="","",'6a. Expenditure'!E276)</f>
        <v/>
      </c>
      <c r="CL227" t="str">
        <f>IF('6a. Expenditure'!F276="","",'6a. Expenditure'!F276)</f>
        <v/>
      </c>
      <c r="CM227" t="str">
        <f>IF('6a. Expenditure'!G276="","",'6a. Expenditure'!G276)</f>
        <v/>
      </c>
      <c r="CN227" t="str">
        <f>IF('6a. Expenditure'!H276="","",'6a. Expenditure'!H276)</f>
        <v/>
      </c>
      <c r="CO227" t="str">
        <f>IF('6a. Expenditure'!J276="","",'6a. Expenditure'!J276)</f>
        <v/>
      </c>
      <c r="CP227" t="str">
        <f>IF('6a. Expenditure'!K276="","",'6a. Expenditure'!K276)</f>
        <v/>
      </c>
      <c r="CQ227" t="str">
        <f>IF('6a. Expenditure'!L276="","",'6a. Expenditure'!L276)</f>
        <v/>
      </c>
      <c r="CR227" t="str">
        <f>IF('6a. Expenditure'!M276="","",'6a. Expenditure'!M276)</f>
        <v/>
      </c>
      <c r="CS227" t="str">
        <f>IF('6a. Expenditure'!N276="","",'6a. Expenditure'!N276)</f>
        <v/>
      </c>
      <c r="CT227" t="str">
        <f>IF('6a. Expenditure'!O276="","",'6a. Expenditure'!O276)</f>
        <v/>
      </c>
      <c r="CU227" t="str">
        <f>IF('6a. Expenditure'!P276="","",'6a. Expenditure'!P276)</f>
        <v/>
      </c>
      <c r="CV227" t="str">
        <f>IF('6a. Expenditure'!Q276="","",'6a. Expenditure'!Q276)</f>
        <v/>
      </c>
      <c r="CW227" t="str">
        <f>IF('6a. Expenditure'!S276="","",'6a. Expenditure'!S276)</f>
        <v/>
      </c>
      <c r="CX227" t="str">
        <f>IF('6a. Expenditure'!T276="","",'6a. Expenditure'!T276)</f>
        <v/>
      </c>
      <c r="CY227" t="str">
        <f>IF('6a. Expenditure'!U276="","",'6a. Expenditure'!U276)</f>
        <v/>
      </c>
    </row>
    <row r="228" spans="2:103" x14ac:dyDescent="0.25">
      <c r="B228" t="str">
        <f t="shared" si="6"/>
        <v>E08000022</v>
      </c>
      <c r="C228">
        <v>220</v>
      </c>
      <c r="D228" t="str">
        <f t="shared" si="7"/>
        <v>North Tyneside</v>
      </c>
      <c r="CH228" t="str">
        <f>IF('6a. Expenditure'!B277="","",'6a. Expenditure'!B277)</f>
        <v/>
      </c>
      <c r="CI228" t="str">
        <f>IF('6a. Expenditure'!C277="","",'6a. Expenditure'!C277)</f>
        <v/>
      </c>
      <c r="CJ228" t="str">
        <f>IF('6a. Expenditure'!D277="","",'6a. Expenditure'!D277)</f>
        <v/>
      </c>
      <c r="CK228" t="str">
        <f>IF('6a. Expenditure'!E277="","",'6a. Expenditure'!E277)</f>
        <v/>
      </c>
      <c r="CL228" t="str">
        <f>IF('6a. Expenditure'!F277="","",'6a. Expenditure'!F277)</f>
        <v/>
      </c>
      <c r="CM228" t="str">
        <f>IF('6a. Expenditure'!G277="","",'6a. Expenditure'!G277)</f>
        <v/>
      </c>
      <c r="CN228" t="str">
        <f>IF('6a. Expenditure'!H277="","",'6a. Expenditure'!H277)</f>
        <v/>
      </c>
      <c r="CO228" t="str">
        <f>IF('6a. Expenditure'!J277="","",'6a. Expenditure'!J277)</f>
        <v/>
      </c>
      <c r="CP228" t="str">
        <f>IF('6a. Expenditure'!K277="","",'6a. Expenditure'!K277)</f>
        <v/>
      </c>
      <c r="CQ228" t="str">
        <f>IF('6a. Expenditure'!L277="","",'6a. Expenditure'!L277)</f>
        <v/>
      </c>
      <c r="CR228" t="str">
        <f>IF('6a. Expenditure'!M277="","",'6a. Expenditure'!M277)</f>
        <v/>
      </c>
      <c r="CS228" t="str">
        <f>IF('6a. Expenditure'!N277="","",'6a. Expenditure'!N277)</f>
        <v/>
      </c>
      <c r="CT228" t="str">
        <f>IF('6a. Expenditure'!O277="","",'6a. Expenditure'!O277)</f>
        <v/>
      </c>
      <c r="CU228" t="str">
        <f>IF('6a. Expenditure'!P277="","",'6a. Expenditure'!P277)</f>
        <v/>
      </c>
      <c r="CV228" t="str">
        <f>IF('6a. Expenditure'!Q277="","",'6a. Expenditure'!Q277)</f>
        <v/>
      </c>
      <c r="CW228" t="str">
        <f>IF('6a. Expenditure'!S277="","",'6a. Expenditure'!S277)</f>
        <v/>
      </c>
      <c r="CX228" t="str">
        <f>IF('6a. Expenditure'!T277="","",'6a. Expenditure'!T277)</f>
        <v/>
      </c>
      <c r="CY228" t="str">
        <f>IF('6a. Expenditure'!U277="","",'6a. Expenditure'!U277)</f>
        <v/>
      </c>
    </row>
    <row r="229" spans="2:103" x14ac:dyDescent="0.25">
      <c r="B229" t="str">
        <f t="shared" si="6"/>
        <v>E08000022</v>
      </c>
      <c r="C229">
        <v>221</v>
      </c>
      <c r="D229" t="str">
        <f t="shared" si="7"/>
        <v>North Tyneside</v>
      </c>
      <c r="CH229" t="str">
        <f>IF('6a. Expenditure'!B278="","",'6a. Expenditure'!B278)</f>
        <v/>
      </c>
      <c r="CI229" t="str">
        <f>IF('6a. Expenditure'!C278="","",'6a. Expenditure'!C278)</f>
        <v/>
      </c>
      <c r="CJ229" t="str">
        <f>IF('6a. Expenditure'!D278="","",'6a. Expenditure'!D278)</f>
        <v/>
      </c>
      <c r="CK229" t="str">
        <f>IF('6a. Expenditure'!E278="","",'6a. Expenditure'!E278)</f>
        <v/>
      </c>
      <c r="CL229" t="str">
        <f>IF('6a. Expenditure'!F278="","",'6a. Expenditure'!F278)</f>
        <v/>
      </c>
      <c r="CM229" t="str">
        <f>IF('6a. Expenditure'!G278="","",'6a. Expenditure'!G278)</f>
        <v/>
      </c>
      <c r="CN229" t="str">
        <f>IF('6a. Expenditure'!H278="","",'6a. Expenditure'!H278)</f>
        <v/>
      </c>
      <c r="CO229" t="str">
        <f>IF('6a. Expenditure'!J278="","",'6a. Expenditure'!J278)</f>
        <v/>
      </c>
      <c r="CP229" t="str">
        <f>IF('6a. Expenditure'!K278="","",'6a. Expenditure'!K278)</f>
        <v/>
      </c>
      <c r="CQ229" t="str">
        <f>IF('6a. Expenditure'!L278="","",'6a. Expenditure'!L278)</f>
        <v/>
      </c>
      <c r="CR229" t="str">
        <f>IF('6a. Expenditure'!M278="","",'6a. Expenditure'!M278)</f>
        <v/>
      </c>
      <c r="CS229" t="str">
        <f>IF('6a. Expenditure'!N278="","",'6a. Expenditure'!N278)</f>
        <v/>
      </c>
      <c r="CT229" t="str">
        <f>IF('6a. Expenditure'!O278="","",'6a. Expenditure'!O278)</f>
        <v/>
      </c>
      <c r="CU229" t="str">
        <f>IF('6a. Expenditure'!P278="","",'6a. Expenditure'!P278)</f>
        <v/>
      </c>
      <c r="CV229" t="str">
        <f>IF('6a. Expenditure'!Q278="","",'6a. Expenditure'!Q278)</f>
        <v/>
      </c>
      <c r="CW229" t="str">
        <f>IF('6a. Expenditure'!S278="","",'6a. Expenditure'!S278)</f>
        <v/>
      </c>
      <c r="CX229" t="str">
        <f>IF('6a. Expenditure'!T278="","",'6a. Expenditure'!T278)</f>
        <v/>
      </c>
      <c r="CY229" t="str">
        <f>IF('6a. Expenditure'!U278="","",'6a. Expenditure'!U278)</f>
        <v/>
      </c>
    </row>
    <row r="230" spans="2:103" x14ac:dyDescent="0.25">
      <c r="B230" t="str">
        <f t="shared" si="6"/>
        <v>E08000022</v>
      </c>
      <c r="C230">
        <v>222</v>
      </c>
      <c r="D230" t="str">
        <f t="shared" si="7"/>
        <v>North Tyneside</v>
      </c>
      <c r="CH230" t="str">
        <f>IF('6a. Expenditure'!B279="","",'6a. Expenditure'!B279)</f>
        <v/>
      </c>
      <c r="CI230" t="str">
        <f>IF('6a. Expenditure'!C279="","",'6a. Expenditure'!C279)</f>
        <v/>
      </c>
      <c r="CJ230" t="str">
        <f>IF('6a. Expenditure'!D279="","",'6a. Expenditure'!D279)</f>
        <v/>
      </c>
      <c r="CK230" t="str">
        <f>IF('6a. Expenditure'!E279="","",'6a. Expenditure'!E279)</f>
        <v/>
      </c>
      <c r="CL230" t="str">
        <f>IF('6a. Expenditure'!F279="","",'6a. Expenditure'!F279)</f>
        <v/>
      </c>
      <c r="CM230" t="str">
        <f>IF('6a. Expenditure'!G279="","",'6a. Expenditure'!G279)</f>
        <v/>
      </c>
      <c r="CN230" t="str">
        <f>IF('6a. Expenditure'!H279="","",'6a. Expenditure'!H279)</f>
        <v/>
      </c>
      <c r="CO230" t="str">
        <f>IF('6a. Expenditure'!J279="","",'6a. Expenditure'!J279)</f>
        <v/>
      </c>
      <c r="CP230" t="str">
        <f>IF('6a. Expenditure'!K279="","",'6a. Expenditure'!K279)</f>
        <v/>
      </c>
      <c r="CQ230" t="str">
        <f>IF('6a. Expenditure'!L279="","",'6a. Expenditure'!L279)</f>
        <v/>
      </c>
      <c r="CR230" t="str">
        <f>IF('6a. Expenditure'!M279="","",'6a. Expenditure'!M279)</f>
        <v/>
      </c>
      <c r="CS230" t="str">
        <f>IF('6a. Expenditure'!N279="","",'6a. Expenditure'!N279)</f>
        <v/>
      </c>
      <c r="CT230" t="str">
        <f>IF('6a. Expenditure'!O279="","",'6a. Expenditure'!O279)</f>
        <v/>
      </c>
      <c r="CU230" t="str">
        <f>IF('6a. Expenditure'!P279="","",'6a. Expenditure'!P279)</f>
        <v/>
      </c>
      <c r="CV230" t="str">
        <f>IF('6a. Expenditure'!Q279="","",'6a. Expenditure'!Q279)</f>
        <v/>
      </c>
      <c r="CW230" t="str">
        <f>IF('6a. Expenditure'!S279="","",'6a. Expenditure'!S279)</f>
        <v/>
      </c>
      <c r="CX230" t="str">
        <f>IF('6a. Expenditure'!T279="","",'6a. Expenditure'!T279)</f>
        <v/>
      </c>
      <c r="CY230" t="str">
        <f>IF('6a. Expenditure'!U279="","",'6a. Expenditure'!U279)</f>
        <v/>
      </c>
    </row>
    <row r="231" spans="2:103" x14ac:dyDescent="0.25">
      <c r="B231" t="str">
        <f t="shared" si="6"/>
        <v>E08000022</v>
      </c>
      <c r="C231">
        <v>223</v>
      </c>
      <c r="D231" t="str">
        <f t="shared" si="7"/>
        <v>North Tyneside</v>
      </c>
      <c r="CH231" t="str">
        <f>IF('6a. Expenditure'!B280="","",'6a. Expenditure'!B280)</f>
        <v/>
      </c>
      <c r="CI231" t="str">
        <f>IF('6a. Expenditure'!C280="","",'6a. Expenditure'!C280)</f>
        <v/>
      </c>
      <c r="CJ231" t="str">
        <f>IF('6a. Expenditure'!D280="","",'6a. Expenditure'!D280)</f>
        <v/>
      </c>
      <c r="CK231" t="str">
        <f>IF('6a. Expenditure'!E280="","",'6a. Expenditure'!E280)</f>
        <v/>
      </c>
      <c r="CL231" t="str">
        <f>IF('6a. Expenditure'!F280="","",'6a. Expenditure'!F280)</f>
        <v/>
      </c>
      <c r="CM231" t="str">
        <f>IF('6a. Expenditure'!G280="","",'6a. Expenditure'!G280)</f>
        <v/>
      </c>
      <c r="CN231" t="str">
        <f>IF('6a. Expenditure'!H280="","",'6a. Expenditure'!H280)</f>
        <v/>
      </c>
      <c r="CO231" t="str">
        <f>IF('6a. Expenditure'!J280="","",'6a. Expenditure'!J280)</f>
        <v/>
      </c>
      <c r="CP231" t="str">
        <f>IF('6a. Expenditure'!K280="","",'6a. Expenditure'!K280)</f>
        <v/>
      </c>
      <c r="CQ231" t="str">
        <f>IF('6a. Expenditure'!L280="","",'6a. Expenditure'!L280)</f>
        <v/>
      </c>
      <c r="CR231" t="str">
        <f>IF('6a. Expenditure'!M280="","",'6a. Expenditure'!M280)</f>
        <v/>
      </c>
      <c r="CS231" t="str">
        <f>IF('6a. Expenditure'!N280="","",'6a. Expenditure'!N280)</f>
        <v/>
      </c>
      <c r="CT231" t="str">
        <f>IF('6a. Expenditure'!O280="","",'6a. Expenditure'!O280)</f>
        <v/>
      </c>
      <c r="CU231" t="str">
        <f>IF('6a. Expenditure'!P280="","",'6a. Expenditure'!P280)</f>
        <v/>
      </c>
      <c r="CV231" t="str">
        <f>IF('6a. Expenditure'!Q280="","",'6a. Expenditure'!Q280)</f>
        <v/>
      </c>
      <c r="CW231" t="str">
        <f>IF('6a. Expenditure'!S280="","",'6a. Expenditure'!S280)</f>
        <v/>
      </c>
      <c r="CX231" t="str">
        <f>IF('6a. Expenditure'!T280="","",'6a. Expenditure'!T280)</f>
        <v/>
      </c>
      <c r="CY231" t="str">
        <f>IF('6a. Expenditure'!U280="","",'6a. Expenditure'!U280)</f>
        <v/>
      </c>
    </row>
    <row r="232" spans="2:103" x14ac:dyDescent="0.25">
      <c r="B232" t="str">
        <f t="shared" si="6"/>
        <v>E08000022</v>
      </c>
      <c r="C232">
        <v>224</v>
      </c>
      <c r="D232" t="str">
        <f t="shared" si="7"/>
        <v>North Tyneside</v>
      </c>
      <c r="CH232" t="str">
        <f>IF('6a. Expenditure'!B281="","",'6a. Expenditure'!B281)</f>
        <v/>
      </c>
      <c r="CI232" t="str">
        <f>IF('6a. Expenditure'!C281="","",'6a. Expenditure'!C281)</f>
        <v/>
      </c>
      <c r="CJ232" t="str">
        <f>IF('6a. Expenditure'!D281="","",'6a. Expenditure'!D281)</f>
        <v/>
      </c>
      <c r="CK232" t="str">
        <f>IF('6a. Expenditure'!E281="","",'6a. Expenditure'!E281)</f>
        <v/>
      </c>
      <c r="CL232" t="str">
        <f>IF('6a. Expenditure'!F281="","",'6a. Expenditure'!F281)</f>
        <v/>
      </c>
      <c r="CM232" t="str">
        <f>IF('6a. Expenditure'!G281="","",'6a. Expenditure'!G281)</f>
        <v/>
      </c>
      <c r="CP232" t="str">
        <f>IF('6a. Expenditure'!K281="","",'6a. Expenditure'!K281)</f>
        <v/>
      </c>
      <c r="CQ232" t="str">
        <f>IF('6a. Expenditure'!L281="","",'6a. Expenditure'!L281)</f>
        <v/>
      </c>
      <c r="CR232" t="str">
        <f>IF('6a. Expenditure'!M281="","",'6a. Expenditure'!M281)</f>
        <v/>
      </c>
      <c r="CS232" t="str">
        <f>IF('6a. Expenditure'!N281="","",'6a. Expenditure'!N281)</f>
        <v/>
      </c>
      <c r="CT232" t="str">
        <f>IF('6a. Expenditure'!O281="","",'6a. Expenditure'!O281)</f>
        <v/>
      </c>
      <c r="CU232" t="str">
        <f>IF('6a. Expenditure'!P281="","",'6a. Expenditure'!P281)</f>
        <v/>
      </c>
      <c r="CV232" t="str">
        <f>IF('6a. Expenditure'!Q281="","",'6a. Expenditure'!Q281)</f>
        <v/>
      </c>
      <c r="CW232" t="str">
        <f>IF('6a. Expenditure'!S281="","",'6a. Expenditure'!S281)</f>
        <v/>
      </c>
      <c r="CX232" t="str">
        <f>IF('6a. Expenditure'!T281="","",'6a. Expenditure'!T281)</f>
        <v/>
      </c>
      <c r="CY232" t="str">
        <f>IF('6a. Expenditure'!U281="","",'6a. Expenditure'!U281)</f>
        <v/>
      </c>
    </row>
    <row r="233" spans="2:103" x14ac:dyDescent="0.25">
      <c r="B233" t="str">
        <f t="shared" si="6"/>
        <v>E08000022</v>
      </c>
      <c r="C233">
        <v>225</v>
      </c>
      <c r="D233" t="str">
        <f t="shared" si="7"/>
        <v>North Tyneside</v>
      </c>
      <c r="CH233" t="str">
        <f>IF('6a. Expenditure'!B282="","",'6a. Expenditure'!B282)</f>
        <v/>
      </c>
      <c r="CI233" t="str">
        <f>IF('6a. Expenditure'!C282="","",'6a. Expenditure'!C282)</f>
        <v/>
      </c>
      <c r="CJ233" t="str">
        <f>IF('6a. Expenditure'!D282="","",'6a. Expenditure'!D282)</f>
        <v/>
      </c>
      <c r="CK233" t="str">
        <f>IF('6a. Expenditure'!E282="","",'6a. Expenditure'!E282)</f>
        <v/>
      </c>
      <c r="CL233" t="str">
        <f>IF('6a. Expenditure'!F282="","",'6a. Expenditure'!F282)</f>
        <v/>
      </c>
      <c r="CM233" t="str">
        <f>IF('6a. Expenditure'!G282="","",'6a. Expenditure'!G282)</f>
        <v/>
      </c>
      <c r="CP233" t="str">
        <f>IF('6a. Expenditure'!K282="","",'6a. Expenditure'!K282)</f>
        <v/>
      </c>
      <c r="CQ233" t="str">
        <f>IF('6a. Expenditure'!L282="","",'6a. Expenditure'!L282)</f>
        <v/>
      </c>
      <c r="CR233" t="str">
        <f>IF('6a. Expenditure'!M282="","",'6a. Expenditure'!M282)</f>
        <v/>
      </c>
      <c r="CS233" t="str">
        <f>IF('6a. Expenditure'!N282="","",'6a. Expenditure'!N282)</f>
        <v/>
      </c>
      <c r="CT233" t="str">
        <f>IF('6a. Expenditure'!O282="","",'6a. Expenditure'!O282)</f>
        <v/>
      </c>
      <c r="CU233" t="str">
        <f>IF('6a. Expenditure'!P282="","",'6a. Expenditure'!P282)</f>
        <v/>
      </c>
      <c r="CV233" t="str">
        <f>IF('6a. Expenditure'!Q282="","",'6a. Expenditure'!Q282)</f>
        <v/>
      </c>
      <c r="CW233" t="str">
        <f>IF('6a. Expenditure'!S282="","",'6a. Expenditure'!S282)</f>
        <v/>
      </c>
      <c r="CX233" t="str">
        <f>IF('6a. Expenditure'!T282="","",'6a. Expenditure'!T282)</f>
        <v/>
      </c>
      <c r="CY233" t="str">
        <f>IF('6a. Expenditure'!U282="","",'6a. Expenditure'!U282)</f>
        <v/>
      </c>
    </row>
    <row r="234" spans="2:103" x14ac:dyDescent="0.25">
      <c r="B234" t="str">
        <f t="shared" si="6"/>
        <v>E08000022</v>
      </c>
      <c r="C234">
        <v>226</v>
      </c>
      <c r="D234" t="str">
        <f t="shared" si="7"/>
        <v>North Tyneside</v>
      </c>
      <c r="CH234" t="str">
        <f>IF('6a. Expenditure'!B283="","",'6a. Expenditure'!B283)</f>
        <v/>
      </c>
      <c r="CI234" t="str">
        <f>IF('6a. Expenditure'!C283="","",'6a. Expenditure'!C283)</f>
        <v/>
      </c>
      <c r="CJ234" t="str">
        <f>IF('6a. Expenditure'!D283="","",'6a. Expenditure'!D283)</f>
        <v/>
      </c>
      <c r="CK234" t="str">
        <f>IF('6a. Expenditure'!E283="","",'6a. Expenditure'!E283)</f>
        <v/>
      </c>
      <c r="CL234" t="str">
        <f>IF('6a. Expenditure'!F283="","",'6a. Expenditure'!F283)</f>
        <v/>
      </c>
      <c r="CM234" t="str">
        <f>IF('6a. Expenditure'!G283="","",'6a. Expenditure'!G283)</f>
        <v/>
      </c>
      <c r="CP234" t="str">
        <f>IF('6a. Expenditure'!K283="","",'6a. Expenditure'!K283)</f>
        <v/>
      </c>
      <c r="CQ234" t="str">
        <f>IF('6a. Expenditure'!L283="","",'6a. Expenditure'!L283)</f>
        <v/>
      </c>
      <c r="CR234" t="str">
        <f>IF('6a. Expenditure'!M283="","",'6a. Expenditure'!M283)</f>
        <v/>
      </c>
      <c r="CS234" t="str">
        <f>IF('6a. Expenditure'!N283="","",'6a. Expenditure'!N283)</f>
        <v/>
      </c>
      <c r="CT234" t="str">
        <f>IF('6a. Expenditure'!O283="","",'6a. Expenditure'!O283)</f>
        <v/>
      </c>
      <c r="CU234" t="str">
        <f>IF('6a. Expenditure'!P283="","",'6a. Expenditure'!P283)</f>
        <v/>
      </c>
      <c r="CV234" t="str">
        <f>IF('6a. Expenditure'!Q283="","",'6a. Expenditure'!Q283)</f>
        <v/>
      </c>
      <c r="CW234" t="str">
        <f>IF('6a. Expenditure'!S283="","",'6a. Expenditure'!S283)</f>
        <v/>
      </c>
      <c r="CX234" t="str">
        <f>IF('6a. Expenditure'!T283="","",'6a. Expenditure'!T283)</f>
        <v/>
      </c>
      <c r="CY234" t="str">
        <f>IF('6a. Expenditure'!U283="","",'6a. Expenditure'!U283)</f>
        <v/>
      </c>
    </row>
    <row r="235" spans="2:103" x14ac:dyDescent="0.25">
      <c r="B235" t="str">
        <f t="shared" si="6"/>
        <v>E08000022</v>
      </c>
      <c r="C235">
        <v>227</v>
      </c>
      <c r="D235" t="str">
        <f t="shared" si="7"/>
        <v>North Tyneside</v>
      </c>
      <c r="CH235" t="str">
        <f>IF('6a. Expenditure'!B284="","",'6a. Expenditure'!B284)</f>
        <v/>
      </c>
      <c r="CI235" t="str">
        <f>IF('6a. Expenditure'!C284="","",'6a. Expenditure'!C284)</f>
        <v/>
      </c>
      <c r="CJ235" t="str">
        <f>IF('6a. Expenditure'!D284="","",'6a. Expenditure'!D284)</f>
        <v/>
      </c>
      <c r="CK235" t="str">
        <f>IF('6a. Expenditure'!E284="","",'6a. Expenditure'!E284)</f>
        <v/>
      </c>
      <c r="CL235" t="str">
        <f>IF('6a. Expenditure'!F284="","",'6a. Expenditure'!F284)</f>
        <v/>
      </c>
      <c r="CM235" t="str">
        <f>IF('6a. Expenditure'!G284="","",'6a. Expenditure'!G284)</f>
        <v/>
      </c>
      <c r="CP235" t="str">
        <f>IF('6a. Expenditure'!K284="","",'6a. Expenditure'!K284)</f>
        <v/>
      </c>
      <c r="CQ235" t="str">
        <f>IF('6a. Expenditure'!L284="","",'6a. Expenditure'!L284)</f>
        <v/>
      </c>
      <c r="CR235" t="str">
        <f>IF('6a. Expenditure'!M284="","",'6a. Expenditure'!M284)</f>
        <v/>
      </c>
      <c r="CS235" t="str">
        <f>IF('6a. Expenditure'!N284="","",'6a. Expenditure'!N284)</f>
        <v/>
      </c>
      <c r="CT235" t="str">
        <f>IF('6a. Expenditure'!O284="","",'6a. Expenditure'!O284)</f>
        <v/>
      </c>
      <c r="CU235" t="str">
        <f>IF('6a. Expenditure'!P284="","",'6a. Expenditure'!P284)</f>
        <v/>
      </c>
      <c r="CV235" t="str">
        <f>IF('6a. Expenditure'!Q284="","",'6a. Expenditure'!Q284)</f>
        <v/>
      </c>
      <c r="CW235" t="str">
        <f>IF('6a. Expenditure'!S284="","",'6a. Expenditure'!S284)</f>
        <v/>
      </c>
      <c r="CX235" t="str">
        <f>IF('6a. Expenditure'!T284="","",'6a. Expenditure'!T284)</f>
        <v/>
      </c>
      <c r="CY235" t="str">
        <f>IF('6a. Expenditure'!U284="","",'6a. Expenditure'!U284)</f>
        <v/>
      </c>
    </row>
    <row r="236" spans="2:103" x14ac:dyDescent="0.25">
      <c r="B236" t="str">
        <f t="shared" si="6"/>
        <v>E08000022</v>
      </c>
      <c r="C236">
        <v>228</v>
      </c>
      <c r="D236" t="str">
        <f t="shared" si="7"/>
        <v>North Tyneside</v>
      </c>
      <c r="CH236" t="str">
        <f>IF('6a. Expenditure'!B285="","",'6a. Expenditure'!B285)</f>
        <v/>
      </c>
      <c r="CI236" t="str">
        <f>IF('6a. Expenditure'!C285="","",'6a. Expenditure'!C285)</f>
        <v/>
      </c>
      <c r="CJ236" t="str">
        <f>IF('6a. Expenditure'!D285="","",'6a. Expenditure'!D285)</f>
        <v/>
      </c>
      <c r="CK236" t="str">
        <f>IF('6a. Expenditure'!E285="","",'6a. Expenditure'!E285)</f>
        <v/>
      </c>
      <c r="CL236" t="str">
        <f>IF('6a. Expenditure'!F285="","",'6a. Expenditure'!F285)</f>
        <v/>
      </c>
      <c r="CM236" t="str">
        <f>IF('6a. Expenditure'!G285="","",'6a. Expenditure'!G285)</f>
        <v/>
      </c>
      <c r="CP236" t="str">
        <f>IF('6a. Expenditure'!K285="","",'6a. Expenditure'!K285)</f>
        <v/>
      </c>
      <c r="CQ236" t="str">
        <f>IF('6a. Expenditure'!L285="","",'6a. Expenditure'!L285)</f>
        <v/>
      </c>
      <c r="CR236" t="str">
        <f>IF('6a. Expenditure'!M285="","",'6a. Expenditure'!M285)</f>
        <v/>
      </c>
      <c r="CS236" t="str">
        <f>IF('6a. Expenditure'!N285="","",'6a. Expenditure'!N285)</f>
        <v/>
      </c>
      <c r="CT236" t="str">
        <f>IF('6a. Expenditure'!O285="","",'6a. Expenditure'!O285)</f>
        <v/>
      </c>
      <c r="CU236" t="str">
        <f>IF('6a. Expenditure'!P285="","",'6a. Expenditure'!P285)</f>
        <v/>
      </c>
      <c r="CV236" t="str">
        <f>IF('6a. Expenditure'!Q285="","",'6a. Expenditure'!Q285)</f>
        <v/>
      </c>
      <c r="CW236" t="str">
        <f>IF('6a. Expenditure'!S285="","",'6a. Expenditure'!S285)</f>
        <v/>
      </c>
      <c r="CX236" t="str">
        <f>IF('6a. Expenditure'!T285="","",'6a. Expenditure'!T285)</f>
        <v/>
      </c>
      <c r="CY236" t="str">
        <f>IF('6a. Expenditure'!U285="","",'6a. Expenditure'!U285)</f>
        <v/>
      </c>
    </row>
    <row r="237" spans="2:103" x14ac:dyDescent="0.25">
      <c r="B237" t="str">
        <f t="shared" si="6"/>
        <v>E08000022</v>
      </c>
      <c r="C237">
        <v>229</v>
      </c>
      <c r="D237" t="str">
        <f t="shared" si="7"/>
        <v>North Tyneside</v>
      </c>
      <c r="CH237" t="str">
        <f>IF('6a. Expenditure'!B286="","",'6a. Expenditure'!B286)</f>
        <v/>
      </c>
      <c r="CI237" t="str">
        <f>IF('6a. Expenditure'!C286="","",'6a. Expenditure'!C286)</f>
        <v/>
      </c>
      <c r="CJ237" t="str">
        <f>IF('6a. Expenditure'!D286="","",'6a. Expenditure'!D286)</f>
        <v/>
      </c>
      <c r="CK237" t="str">
        <f>IF('6a. Expenditure'!E286="","",'6a. Expenditure'!E286)</f>
        <v/>
      </c>
      <c r="CL237" t="str">
        <f>IF('6a. Expenditure'!F286="","",'6a. Expenditure'!F286)</f>
        <v/>
      </c>
      <c r="CM237" t="str">
        <f>IF('6a. Expenditure'!G286="","",'6a. Expenditure'!G286)</f>
        <v/>
      </c>
      <c r="CP237" t="str">
        <f>IF('6a. Expenditure'!K286="","",'6a. Expenditure'!K286)</f>
        <v/>
      </c>
      <c r="CQ237" t="str">
        <f>IF('6a. Expenditure'!L286="","",'6a. Expenditure'!L286)</f>
        <v/>
      </c>
      <c r="CR237" t="str">
        <f>IF('6a. Expenditure'!M286="","",'6a. Expenditure'!M286)</f>
        <v/>
      </c>
      <c r="CS237" t="str">
        <f>IF('6a. Expenditure'!N286="","",'6a. Expenditure'!N286)</f>
        <v/>
      </c>
      <c r="CT237" t="str">
        <f>IF('6a. Expenditure'!O286="","",'6a. Expenditure'!O286)</f>
        <v/>
      </c>
      <c r="CU237" t="str">
        <f>IF('6a. Expenditure'!P286="","",'6a. Expenditure'!P286)</f>
        <v/>
      </c>
      <c r="CV237" t="str">
        <f>IF('6a. Expenditure'!Q286="","",'6a. Expenditure'!Q286)</f>
        <v/>
      </c>
      <c r="CW237" t="str">
        <f>IF('6a. Expenditure'!S286="","",'6a. Expenditure'!S286)</f>
        <v/>
      </c>
      <c r="CX237" t="str">
        <f>IF('6a. Expenditure'!T286="","",'6a. Expenditure'!T286)</f>
        <v/>
      </c>
      <c r="CY237" t="str">
        <f>IF('6a. Expenditure'!U286="","",'6a. Expenditure'!U286)</f>
        <v/>
      </c>
    </row>
    <row r="238" spans="2:103" x14ac:dyDescent="0.25">
      <c r="B238" t="str">
        <f t="shared" si="6"/>
        <v>E08000022</v>
      </c>
      <c r="C238">
        <v>230</v>
      </c>
      <c r="D238" t="str">
        <f t="shared" si="7"/>
        <v>North Tyneside</v>
      </c>
      <c r="CH238" t="str">
        <f>IF('6a. Expenditure'!B287="","",'6a. Expenditure'!B287)</f>
        <v/>
      </c>
      <c r="CI238" t="str">
        <f>IF('6a. Expenditure'!C287="","",'6a. Expenditure'!C287)</f>
        <v/>
      </c>
      <c r="CJ238" t="str">
        <f>IF('6a. Expenditure'!D287="","",'6a. Expenditure'!D287)</f>
        <v/>
      </c>
      <c r="CK238" t="str">
        <f>IF('6a. Expenditure'!E287="","",'6a. Expenditure'!E287)</f>
        <v/>
      </c>
      <c r="CL238" t="str">
        <f>IF('6a. Expenditure'!F287="","",'6a. Expenditure'!F287)</f>
        <v/>
      </c>
      <c r="CM238" t="str">
        <f>IF('6a. Expenditure'!G287="","",'6a. Expenditure'!G287)</f>
        <v/>
      </c>
      <c r="CP238" t="str">
        <f>IF('6a. Expenditure'!K287="","",'6a. Expenditure'!K287)</f>
        <v/>
      </c>
      <c r="CQ238" t="str">
        <f>IF('6a. Expenditure'!L287="","",'6a. Expenditure'!L287)</f>
        <v/>
      </c>
      <c r="CR238" t="str">
        <f>IF('6a. Expenditure'!M287="","",'6a. Expenditure'!M287)</f>
        <v/>
      </c>
      <c r="CS238" t="str">
        <f>IF('6a. Expenditure'!N287="","",'6a. Expenditure'!N287)</f>
        <v/>
      </c>
      <c r="CT238" t="str">
        <f>IF('6a. Expenditure'!O287="","",'6a. Expenditure'!O287)</f>
        <v/>
      </c>
      <c r="CU238" t="str">
        <f>IF('6a. Expenditure'!P287="","",'6a. Expenditure'!P287)</f>
        <v/>
      </c>
      <c r="CV238" t="str">
        <f>IF('6a. Expenditure'!Q287="","",'6a. Expenditure'!Q287)</f>
        <v/>
      </c>
      <c r="CW238" t="str">
        <f>IF('6a. Expenditure'!S287="","",'6a. Expenditure'!S287)</f>
        <v/>
      </c>
      <c r="CX238" t="str">
        <f>IF('6a. Expenditure'!T287="","",'6a. Expenditure'!T287)</f>
        <v/>
      </c>
      <c r="CY238" t="str">
        <f>IF('6a. Expenditure'!U287="","",'6a. Expenditure'!U287)</f>
        <v/>
      </c>
    </row>
    <row r="239" spans="2:103" x14ac:dyDescent="0.25">
      <c r="B239" t="str">
        <f t="shared" si="6"/>
        <v>E08000022</v>
      </c>
      <c r="C239">
        <v>231</v>
      </c>
      <c r="D239" t="str">
        <f t="shared" si="7"/>
        <v>North Tyneside</v>
      </c>
      <c r="CH239" t="str">
        <f>IF('6a. Expenditure'!B288="","",'6a. Expenditure'!B288)</f>
        <v/>
      </c>
      <c r="CI239" t="str">
        <f>IF('6a. Expenditure'!C288="","",'6a. Expenditure'!C288)</f>
        <v/>
      </c>
      <c r="CJ239" t="str">
        <f>IF('6a. Expenditure'!D288="","",'6a. Expenditure'!D288)</f>
        <v/>
      </c>
      <c r="CK239" t="str">
        <f>IF('6a. Expenditure'!E288="","",'6a. Expenditure'!E288)</f>
        <v/>
      </c>
      <c r="CL239" t="str">
        <f>IF('6a. Expenditure'!F288="","",'6a. Expenditure'!F288)</f>
        <v/>
      </c>
      <c r="CM239" t="str">
        <f>IF('6a. Expenditure'!G288="","",'6a. Expenditure'!G288)</f>
        <v/>
      </c>
      <c r="CP239" t="str">
        <f>IF('6a. Expenditure'!K288="","",'6a. Expenditure'!K288)</f>
        <v/>
      </c>
      <c r="CQ239" t="str">
        <f>IF('6a. Expenditure'!L288="","",'6a. Expenditure'!L288)</f>
        <v/>
      </c>
      <c r="CR239" t="str">
        <f>IF('6a. Expenditure'!M288="","",'6a. Expenditure'!M288)</f>
        <v/>
      </c>
      <c r="CS239" t="str">
        <f>IF('6a. Expenditure'!N288="","",'6a. Expenditure'!N288)</f>
        <v/>
      </c>
      <c r="CT239" t="str">
        <f>IF('6a. Expenditure'!O288="","",'6a. Expenditure'!O288)</f>
        <v/>
      </c>
      <c r="CU239" t="str">
        <f>IF('6a. Expenditure'!P288="","",'6a. Expenditure'!P288)</f>
        <v/>
      </c>
      <c r="CV239" t="str">
        <f>IF('6a. Expenditure'!Q288="","",'6a. Expenditure'!Q288)</f>
        <v/>
      </c>
      <c r="CW239" t="str">
        <f>IF('6a. Expenditure'!S288="","",'6a. Expenditure'!S288)</f>
        <v/>
      </c>
      <c r="CX239" t="str">
        <f>IF('6a. Expenditure'!T288="","",'6a. Expenditure'!T288)</f>
        <v/>
      </c>
      <c r="CY239" t="str">
        <f>IF('6a. Expenditure'!U288="","",'6a. Expenditure'!U288)</f>
        <v/>
      </c>
    </row>
    <row r="240" spans="2:103" x14ac:dyDescent="0.25">
      <c r="B240" t="str">
        <f t="shared" si="6"/>
        <v>E08000022</v>
      </c>
      <c r="C240">
        <v>232</v>
      </c>
      <c r="D240" t="str">
        <f t="shared" si="7"/>
        <v>North Tyneside</v>
      </c>
      <c r="CH240" t="str">
        <f>IF('6a. Expenditure'!B289="","",'6a. Expenditure'!B289)</f>
        <v/>
      </c>
      <c r="CI240" t="str">
        <f>IF('6a. Expenditure'!C289="","",'6a. Expenditure'!C289)</f>
        <v/>
      </c>
      <c r="CJ240" t="str">
        <f>IF('6a. Expenditure'!D289="","",'6a. Expenditure'!D289)</f>
        <v/>
      </c>
      <c r="CK240" t="str">
        <f>IF('6a. Expenditure'!E289="","",'6a. Expenditure'!E289)</f>
        <v/>
      </c>
      <c r="CL240" t="str">
        <f>IF('6a. Expenditure'!F289="","",'6a. Expenditure'!F289)</f>
        <v/>
      </c>
      <c r="CM240" t="str">
        <f>IF('6a. Expenditure'!G289="","",'6a. Expenditure'!G289)</f>
        <v/>
      </c>
      <c r="CP240" t="str">
        <f>IF('6a. Expenditure'!K289="","",'6a. Expenditure'!K289)</f>
        <v/>
      </c>
      <c r="CQ240" t="str">
        <f>IF('6a. Expenditure'!L289="","",'6a. Expenditure'!L289)</f>
        <v/>
      </c>
      <c r="CR240" t="str">
        <f>IF('6a. Expenditure'!M289="","",'6a. Expenditure'!M289)</f>
        <v/>
      </c>
      <c r="CS240" t="str">
        <f>IF('6a. Expenditure'!N289="","",'6a. Expenditure'!N289)</f>
        <v/>
      </c>
      <c r="CT240" t="str">
        <f>IF('6a. Expenditure'!O289="","",'6a. Expenditure'!O289)</f>
        <v/>
      </c>
      <c r="CU240" t="str">
        <f>IF('6a. Expenditure'!P289="","",'6a. Expenditure'!P289)</f>
        <v/>
      </c>
      <c r="CV240" t="str">
        <f>IF('6a. Expenditure'!Q289="","",'6a. Expenditure'!Q289)</f>
        <v/>
      </c>
      <c r="CW240" t="str">
        <f>IF('6a. Expenditure'!S289="","",'6a. Expenditure'!S289)</f>
        <v/>
      </c>
      <c r="CX240" t="str">
        <f>IF('6a. Expenditure'!T289="","",'6a. Expenditure'!T289)</f>
        <v/>
      </c>
      <c r="CY240" t="str">
        <f>IF('6a. Expenditure'!U289="","",'6a. Expenditure'!U289)</f>
        <v/>
      </c>
    </row>
    <row r="241" spans="2:103" x14ac:dyDescent="0.25">
      <c r="B241" t="str">
        <f t="shared" si="6"/>
        <v>E08000022</v>
      </c>
      <c r="C241">
        <v>233</v>
      </c>
      <c r="D241" t="str">
        <f t="shared" si="7"/>
        <v>North Tyneside</v>
      </c>
      <c r="CH241" t="str">
        <f>IF('6a. Expenditure'!B290="","",'6a. Expenditure'!B290)</f>
        <v/>
      </c>
      <c r="CI241" t="str">
        <f>IF('6a. Expenditure'!C290="","",'6a. Expenditure'!C290)</f>
        <v/>
      </c>
      <c r="CJ241" t="str">
        <f>IF('6a. Expenditure'!D290="","",'6a. Expenditure'!D290)</f>
        <v/>
      </c>
      <c r="CK241" t="str">
        <f>IF('6a. Expenditure'!E290="","",'6a. Expenditure'!E290)</f>
        <v/>
      </c>
      <c r="CL241" t="str">
        <f>IF('6a. Expenditure'!F290="","",'6a. Expenditure'!F290)</f>
        <v/>
      </c>
      <c r="CM241" t="str">
        <f>IF('6a. Expenditure'!G290="","",'6a. Expenditure'!G290)</f>
        <v/>
      </c>
      <c r="CP241" t="str">
        <f>IF('6a. Expenditure'!K290="","",'6a. Expenditure'!K290)</f>
        <v/>
      </c>
      <c r="CQ241" t="str">
        <f>IF('6a. Expenditure'!L290="","",'6a. Expenditure'!L290)</f>
        <v/>
      </c>
      <c r="CR241" t="str">
        <f>IF('6a. Expenditure'!M290="","",'6a. Expenditure'!M290)</f>
        <v/>
      </c>
      <c r="CS241" t="str">
        <f>IF('6a. Expenditure'!N290="","",'6a. Expenditure'!N290)</f>
        <v/>
      </c>
      <c r="CT241" t="str">
        <f>IF('6a. Expenditure'!O290="","",'6a. Expenditure'!O290)</f>
        <v/>
      </c>
      <c r="CU241" t="str">
        <f>IF('6a. Expenditure'!P290="","",'6a. Expenditure'!P290)</f>
        <v/>
      </c>
      <c r="CV241" t="str">
        <f>IF('6a. Expenditure'!Q290="","",'6a. Expenditure'!Q290)</f>
        <v/>
      </c>
      <c r="CW241" t="str">
        <f>IF('6a. Expenditure'!S290="","",'6a. Expenditure'!S290)</f>
        <v/>
      </c>
      <c r="CX241" t="str">
        <f>IF('6a. Expenditure'!T290="","",'6a. Expenditure'!T290)</f>
        <v/>
      </c>
      <c r="CY241" t="str">
        <f>IF('6a. Expenditure'!U290="","",'6a. Expenditure'!U290)</f>
        <v/>
      </c>
    </row>
    <row r="242" spans="2:103" x14ac:dyDescent="0.25">
      <c r="B242" t="str">
        <f t="shared" si="6"/>
        <v>E08000022</v>
      </c>
      <c r="C242">
        <v>234</v>
      </c>
      <c r="D242" t="str">
        <f t="shared" si="7"/>
        <v>North Tyneside</v>
      </c>
      <c r="CH242" t="str">
        <f>IF('6a. Expenditure'!B291="","",'6a. Expenditure'!B291)</f>
        <v/>
      </c>
      <c r="CI242" t="str">
        <f>IF('6a. Expenditure'!C291="","",'6a. Expenditure'!C291)</f>
        <v/>
      </c>
      <c r="CJ242" t="str">
        <f>IF('6a. Expenditure'!D291="","",'6a. Expenditure'!D291)</f>
        <v/>
      </c>
      <c r="CK242" t="str">
        <f>IF('6a. Expenditure'!E291="","",'6a. Expenditure'!E291)</f>
        <v/>
      </c>
      <c r="CL242" t="str">
        <f>IF('6a. Expenditure'!F291="","",'6a. Expenditure'!F291)</f>
        <v/>
      </c>
      <c r="CM242" t="str">
        <f>IF('6a. Expenditure'!G291="","",'6a. Expenditure'!G291)</f>
        <v/>
      </c>
      <c r="CP242" t="str">
        <f>IF('6a. Expenditure'!K291="","",'6a. Expenditure'!K291)</f>
        <v/>
      </c>
      <c r="CQ242" t="str">
        <f>IF('6a. Expenditure'!L291="","",'6a. Expenditure'!L291)</f>
        <v/>
      </c>
      <c r="CR242" t="str">
        <f>IF('6a. Expenditure'!M291="","",'6a. Expenditure'!M291)</f>
        <v/>
      </c>
      <c r="CS242" t="str">
        <f>IF('6a. Expenditure'!N291="","",'6a. Expenditure'!N291)</f>
        <v/>
      </c>
      <c r="CT242" t="str">
        <f>IF('6a. Expenditure'!O291="","",'6a. Expenditure'!O291)</f>
        <v/>
      </c>
      <c r="CU242" t="str">
        <f>IF('6a. Expenditure'!P291="","",'6a. Expenditure'!P291)</f>
        <v/>
      </c>
      <c r="CV242" t="str">
        <f>IF('6a. Expenditure'!Q291="","",'6a. Expenditure'!Q291)</f>
        <v/>
      </c>
      <c r="CW242" t="str">
        <f>IF('6a. Expenditure'!S291="","",'6a. Expenditure'!S291)</f>
        <v/>
      </c>
      <c r="CX242" t="str">
        <f>IF('6a. Expenditure'!T291="","",'6a. Expenditure'!T291)</f>
        <v/>
      </c>
      <c r="CY242" t="str">
        <f>IF('6a. Expenditure'!U291="","",'6a. Expenditure'!U291)</f>
        <v/>
      </c>
    </row>
    <row r="243" spans="2:103" x14ac:dyDescent="0.25">
      <c r="B243" t="str">
        <f t="shared" si="6"/>
        <v>E08000022</v>
      </c>
      <c r="C243">
        <v>235</v>
      </c>
      <c r="D243" t="str">
        <f t="shared" si="7"/>
        <v>North Tyneside</v>
      </c>
      <c r="CH243" t="str">
        <f>IF('6a. Expenditure'!B292="","",'6a. Expenditure'!B292)</f>
        <v/>
      </c>
      <c r="CI243" t="str">
        <f>IF('6a. Expenditure'!C292="","",'6a. Expenditure'!C292)</f>
        <v/>
      </c>
      <c r="CJ243" t="str">
        <f>IF('6a. Expenditure'!D292="","",'6a. Expenditure'!D292)</f>
        <v/>
      </c>
      <c r="CK243" t="str">
        <f>IF('6a. Expenditure'!E292="","",'6a. Expenditure'!E292)</f>
        <v/>
      </c>
      <c r="CL243" t="str">
        <f>IF('6a. Expenditure'!F292="","",'6a. Expenditure'!F292)</f>
        <v/>
      </c>
      <c r="CM243" t="str">
        <f>IF('6a. Expenditure'!G292="","",'6a. Expenditure'!G292)</f>
        <v/>
      </c>
      <c r="CP243" t="str">
        <f>IF('6a. Expenditure'!K292="","",'6a. Expenditure'!K292)</f>
        <v/>
      </c>
      <c r="CQ243" t="str">
        <f>IF('6a. Expenditure'!L292="","",'6a. Expenditure'!L292)</f>
        <v/>
      </c>
      <c r="CR243" t="str">
        <f>IF('6a. Expenditure'!M292="","",'6a. Expenditure'!M292)</f>
        <v/>
      </c>
      <c r="CS243" t="str">
        <f>IF('6a. Expenditure'!N292="","",'6a. Expenditure'!N292)</f>
        <v/>
      </c>
      <c r="CT243" t="str">
        <f>IF('6a. Expenditure'!O292="","",'6a. Expenditure'!O292)</f>
        <v/>
      </c>
      <c r="CU243" t="str">
        <f>IF('6a. Expenditure'!P292="","",'6a. Expenditure'!P292)</f>
        <v/>
      </c>
      <c r="CV243" t="str">
        <f>IF('6a. Expenditure'!Q292="","",'6a. Expenditure'!Q292)</f>
        <v/>
      </c>
      <c r="CW243" t="str">
        <f>IF('6a. Expenditure'!S292="","",'6a. Expenditure'!S292)</f>
        <v/>
      </c>
      <c r="CX243" t="str">
        <f>IF('6a. Expenditure'!T292="","",'6a. Expenditure'!T292)</f>
        <v/>
      </c>
      <c r="CY243" t="str">
        <f>IF('6a. Expenditure'!U292="","",'6a. Expenditure'!U292)</f>
        <v/>
      </c>
    </row>
    <row r="244" spans="2:103" x14ac:dyDescent="0.25">
      <c r="B244" t="str">
        <f t="shared" si="6"/>
        <v>E08000022</v>
      </c>
      <c r="C244">
        <v>236</v>
      </c>
      <c r="D244" t="str">
        <f t="shared" si="7"/>
        <v>North Tyneside</v>
      </c>
      <c r="CH244" t="str">
        <f>IF('6a. Expenditure'!B293="","",'6a. Expenditure'!B293)</f>
        <v/>
      </c>
      <c r="CI244" t="str">
        <f>IF('6a. Expenditure'!C293="","",'6a. Expenditure'!C293)</f>
        <v/>
      </c>
      <c r="CJ244" t="str">
        <f>IF('6a. Expenditure'!D293="","",'6a. Expenditure'!D293)</f>
        <v/>
      </c>
      <c r="CK244" t="str">
        <f>IF('6a. Expenditure'!E293="","",'6a. Expenditure'!E293)</f>
        <v/>
      </c>
      <c r="CL244" t="str">
        <f>IF('6a. Expenditure'!F293="","",'6a. Expenditure'!F293)</f>
        <v/>
      </c>
      <c r="CM244" t="str">
        <f>IF('6a. Expenditure'!G293="","",'6a. Expenditure'!G293)</f>
        <v/>
      </c>
      <c r="CP244" t="str">
        <f>IF('6a. Expenditure'!K293="","",'6a. Expenditure'!K293)</f>
        <v/>
      </c>
      <c r="CQ244" t="str">
        <f>IF('6a. Expenditure'!L293="","",'6a. Expenditure'!L293)</f>
        <v/>
      </c>
      <c r="CR244" t="str">
        <f>IF('6a. Expenditure'!M293="","",'6a. Expenditure'!M293)</f>
        <v/>
      </c>
      <c r="CS244" t="str">
        <f>IF('6a. Expenditure'!N293="","",'6a. Expenditure'!N293)</f>
        <v/>
      </c>
      <c r="CT244" t="str">
        <f>IF('6a. Expenditure'!O293="","",'6a. Expenditure'!O293)</f>
        <v/>
      </c>
      <c r="CU244" t="str">
        <f>IF('6a. Expenditure'!P293="","",'6a. Expenditure'!P293)</f>
        <v/>
      </c>
      <c r="CV244" t="str">
        <f>IF('6a. Expenditure'!Q293="","",'6a. Expenditure'!Q293)</f>
        <v/>
      </c>
      <c r="CW244" t="str">
        <f>IF('6a. Expenditure'!S293="","",'6a. Expenditure'!S293)</f>
        <v/>
      </c>
      <c r="CX244" t="str">
        <f>IF('6a. Expenditure'!T293="","",'6a. Expenditure'!T293)</f>
        <v/>
      </c>
      <c r="CY244" t="str">
        <f>IF('6a. Expenditure'!U293="","",'6a. Expenditure'!U293)</f>
        <v/>
      </c>
    </row>
    <row r="245" spans="2:103" x14ac:dyDescent="0.25">
      <c r="B245" t="str">
        <f t="shared" si="6"/>
        <v>E08000022</v>
      </c>
      <c r="C245">
        <v>237</v>
      </c>
      <c r="D245" t="str">
        <f t="shared" si="7"/>
        <v>North Tyneside</v>
      </c>
      <c r="CH245" t="str">
        <f>IF('6a. Expenditure'!B294="","",'6a. Expenditure'!B294)</f>
        <v/>
      </c>
      <c r="CI245" t="str">
        <f>IF('6a. Expenditure'!C294="","",'6a. Expenditure'!C294)</f>
        <v/>
      </c>
      <c r="CJ245" t="str">
        <f>IF('6a. Expenditure'!D294="","",'6a. Expenditure'!D294)</f>
        <v/>
      </c>
      <c r="CK245" t="str">
        <f>IF('6a. Expenditure'!E294="","",'6a. Expenditure'!E294)</f>
        <v/>
      </c>
      <c r="CL245" t="str">
        <f>IF('6a. Expenditure'!F294="","",'6a. Expenditure'!F294)</f>
        <v/>
      </c>
      <c r="CM245" t="str">
        <f>IF('6a. Expenditure'!G294="","",'6a. Expenditure'!G294)</f>
        <v/>
      </c>
      <c r="CP245" t="str">
        <f>IF('6a. Expenditure'!K294="","",'6a. Expenditure'!K294)</f>
        <v/>
      </c>
      <c r="CQ245" t="str">
        <f>IF('6a. Expenditure'!L294="","",'6a. Expenditure'!L294)</f>
        <v/>
      </c>
      <c r="CR245" t="str">
        <f>IF('6a. Expenditure'!M294="","",'6a. Expenditure'!M294)</f>
        <v/>
      </c>
      <c r="CS245" t="str">
        <f>IF('6a. Expenditure'!N294="","",'6a. Expenditure'!N294)</f>
        <v/>
      </c>
      <c r="CT245" t="str">
        <f>IF('6a. Expenditure'!O294="","",'6a. Expenditure'!O294)</f>
        <v/>
      </c>
      <c r="CU245" t="str">
        <f>IF('6a. Expenditure'!P294="","",'6a. Expenditure'!P294)</f>
        <v/>
      </c>
      <c r="CV245" t="str">
        <f>IF('6a. Expenditure'!Q294="","",'6a. Expenditure'!Q294)</f>
        <v/>
      </c>
      <c r="CW245" t="str">
        <f>IF('6a. Expenditure'!S294="","",'6a. Expenditure'!S294)</f>
        <v/>
      </c>
      <c r="CX245" t="str">
        <f>IF('6a. Expenditure'!T294="","",'6a. Expenditure'!T294)</f>
        <v/>
      </c>
      <c r="CY245" t="str">
        <f>IF('6a. Expenditure'!U294="","",'6a. Expenditure'!U294)</f>
        <v/>
      </c>
    </row>
    <row r="246" spans="2:103" x14ac:dyDescent="0.25">
      <c r="B246" t="str">
        <f t="shared" si="6"/>
        <v>E08000022</v>
      </c>
      <c r="C246">
        <v>238</v>
      </c>
      <c r="D246" t="str">
        <f t="shared" si="7"/>
        <v>North Tyneside</v>
      </c>
      <c r="CH246" t="str">
        <f>IF('6a. Expenditure'!B295="","",'6a. Expenditure'!B295)</f>
        <v/>
      </c>
      <c r="CI246" t="str">
        <f>IF('6a. Expenditure'!C295="","",'6a. Expenditure'!C295)</f>
        <v/>
      </c>
      <c r="CJ246" t="str">
        <f>IF('6a. Expenditure'!D295="","",'6a. Expenditure'!D295)</f>
        <v/>
      </c>
      <c r="CK246" t="str">
        <f>IF('6a. Expenditure'!E295="","",'6a. Expenditure'!E295)</f>
        <v/>
      </c>
      <c r="CL246" t="str">
        <f>IF('6a. Expenditure'!F295="","",'6a. Expenditure'!F295)</f>
        <v/>
      </c>
      <c r="CM246" t="str">
        <f>IF('6a. Expenditure'!G295="","",'6a. Expenditure'!G295)</f>
        <v/>
      </c>
      <c r="CP246" t="str">
        <f>IF('6a. Expenditure'!K295="","",'6a. Expenditure'!K295)</f>
        <v/>
      </c>
      <c r="CQ246" t="str">
        <f>IF('6a. Expenditure'!L295="","",'6a. Expenditure'!L295)</f>
        <v/>
      </c>
      <c r="CR246" t="str">
        <f>IF('6a. Expenditure'!M295="","",'6a. Expenditure'!M295)</f>
        <v/>
      </c>
      <c r="CS246" t="str">
        <f>IF('6a. Expenditure'!N295="","",'6a. Expenditure'!N295)</f>
        <v/>
      </c>
      <c r="CT246" t="str">
        <f>IF('6a. Expenditure'!O295="","",'6a. Expenditure'!O295)</f>
        <v/>
      </c>
      <c r="CU246" t="str">
        <f>IF('6a. Expenditure'!P295="","",'6a. Expenditure'!P295)</f>
        <v/>
      </c>
      <c r="CV246" t="str">
        <f>IF('6a. Expenditure'!Q295="","",'6a. Expenditure'!Q295)</f>
        <v/>
      </c>
      <c r="CW246" t="str">
        <f>IF('6a. Expenditure'!S295="","",'6a. Expenditure'!S295)</f>
        <v/>
      </c>
      <c r="CX246" t="str">
        <f>IF('6a. Expenditure'!T295="","",'6a. Expenditure'!T295)</f>
        <v/>
      </c>
      <c r="CY246" t="str">
        <f>IF('6a. Expenditure'!U295="","",'6a. Expenditure'!U295)</f>
        <v/>
      </c>
    </row>
    <row r="247" spans="2:103" x14ac:dyDescent="0.25">
      <c r="B247" t="str">
        <f t="shared" si="6"/>
        <v>E08000022</v>
      </c>
      <c r="C247">
        <v>239</v>
      </c>
      <c r="D247" t="str">
        <f t="shared" si="7"/>
        <v>North Tyneside</v>
      </c>
      <c r="CH247" t="str">
        <f>IF('6a. Expenditure'!B296="","",'6a. Expenditure'!B296)</f>
        <v/>
      </c>
      <c r="CI247" t="str">
        <f>IF('6a. Expenditure'!C296="","",'6a. Expenditure'!C296)</f>
        <v/>
      </c>
      <c r="CJ247" t="str">
        <f>IF('6a. Expenditure'!D296="","",'6a. Expenditure'!D296)</f>
        <v/>
      </c>
      <c r="CK247" t="str">
        <f>IF('6a. Expenditure'!E296="","",'6a. Expenditure'!E296)</f>
        <v/>
      </c>
      <c r="CL247" t="str">
        <f>IF('6a. Expenditure'!F296="","",'6a. Expenditure'!F296)</f>
        <v/>
      </c>
      <c r="CM247" t="str">
        <f>IF('6a. Expenditure'!G296="","",'6a. Expenditure'!G296)</f>
        <v/>
      </c>
      <c r="CP247" t="str">
        <f>IF('6a. Expenditure'!K296="","",'6a. Expenditure'!K296)</f>
        <v/>
      </c>
      <c r="CQ247" t="str">
        <f>IF('6a. Expenditure'!L296="","",'6a. Expenditure'!L296)</f>
        <v/>
      </c>
      <c r="CR247" t="str">
        <f>IF('6a. Expenditure'!M296="","",'6a. Expenditure'!M296)</f>
        <v/>
      </c>
      <c r="CS247" t="str">
        <f>IF('6a. Expenditure'!N296="","",'6a. Expenditure'!N296)</f>
        <v/>
      </c>
      <c r="CT247" t="str">
        <f>IF('6a. Expenditure'!O296="","",'6a. Expenditure'!O296)</f>
        <v/>
      </c>
      <c r="CU247" t="str">
        <f>IF('6a. Expenditure'!P296="","",'6a. Expenditure'!P296)</f>
        <v/>
      </c>
      <c r="CV247" t="str">
        <f>IF('6a. Expenditure'!Q296="","",'6a. Expenditure'!Q296)</f>
        <v/>
      </c>
      <c r="CW247" t="str">
        <f>IF('6a. Expenditure'!S296="","",'6a. Expenditure'!S296)</f>
        <v/>
      </c>
      <c r="CX247" t="str">
        <f>IF('6a. Expenditure'!T296="","",'6a. Expenditure'!T296)</f>
        <v/>
      </c>
      <c r="CY247" t="str">
        <f>IF('6a. Expenditure'!U296="","",'6a. Expenditure'!U296)</f>
        <v/>
      </c>
    </row>
    <row r="248" spans="2:103" x14ac:dyDescent="0.25">
      <c r="B248" t="str">
        <f t="shared" si="6"/>
        <v>E08000022</v>
      </c>
      <c r="C248">
        <v>240</v>
      </c>
      <c r="D248" t="str">
        <f t="shared" si="7"/>
        <v>North Tyneside</v>
      </c>
      <c r="CH248" t="str">
        <f>IF('6a. Expenditure'!B297="","",'6a. Expenditure'!B297)</f>
        <v/>
      </c>
      <c r="CI248" t="str">
        <f>IF('6a. Expenditure'!C297="","",'6a. Expenditure'!C297)</f>
        <v/>
      </c>
      <c r="CJ248" t="str">
        <f>IF('6a. Expenditure'!D297="","",'6a. Expenditure'!D297)</f>
        <v/>
      </c>
      <c r="CK248" t="str">
        <f>IF('6a. Expenditure'!E297="","",'6a. Expenditure'!E297)</f>
        <v/>
      </c>
      <c r="CL248" t="str">
        <f>IF('6a. Expenditure'!F297="","",'6a. Expenditure'!F297)</f>
        <v/>
      </c>
      <c r="CM248" t="str">
        <f>IF('6a. Expenditure'!G297="","",'6a. Expenditure'!G297)</f>
        <v/>
      </c>
      <c r="CP248" t="str">
        <f>IF('6a. Expenditure'!K297="","",'6a. Expenditure'!K297)</f>
        <v/>
      </c>
      <c r="CQ248" t="str">
        <f>IF('6a. Expenditure'!L297="","",'6a. Expenditure'!L297)</f>
        <v/>
      </c>
      <c r="CR248" t="str">
        <f>IF('6a. Expenditure'!M297="","",'6a. Expenditure'!M297)</f>
        <v/>
      </c>
      <c r="CS248" t="str">
        <f>IF('6a. Expenditure'!N297="","",'6a. Expenditure'!N297)</f>
        <v/>
      </c>
      <c r="CT248" t="str">
        <f>IF('6a. Expenditure'!O297="","",'6a. Expenditure'!O297)</f>
        <v/>
      </c>
      <c r="CU248" t="str">
        <f>IF('6a. Expenditure'!P297="","",'6a. Expenditure'!P297)</f>
        <v/>
      </c>
      <c r="CV248" t="str">
        <f>IF('6a. Expenditure'!Q297="","",'6a. Expenditure'!Q297)</f>
        <v/>
      </c>
      <c r="CW248" t="str">
        <f>IF('6a. Expenditure'!S297="","",'6a. Expenditure'!S297)</f>
        <v/>
      </c>
      <c r="CX248" t="str">
        <f>IF('6a. Expenditure'!T297="","",'6a. Expenditure'!T297)</f>
        <v/>
      </c>
      <c r="CY248" t="str">
        <f>IF('6a. Expenditure'!U297="","",'6a. Expenditure'!U297)</f>
        <v/>
      </c>
    </row>
    <row r="249" spans="2:103" x14ac:dyDescent="0.25">
      <c r="B249" t="str">
        <f t="shared" si="6"/>
        <v>E08000022</v>
      </c>
      <c r="C249">
        <v>241</v>
      </c>
      <c r="D249" t="str">
        <f t="shared" si="7"/>
        <v>North Tyneside</v>
      </c>
      <c r="CH249" t="str">
        <f>IF('6a. Expenditure'!B298="","",'6a. Expenditure'!B298)</f>
        <v/>
      </c>
      <c r="CI249" t="str">
        <f>IF('6a. Expenditure'!C298="","",'6a. Expenditure'!C298)</f>
        <v/>
      </c>
      <c r="CJ249" t="str">
        <f>IF('6a. Expenditure'!D298="","",'6a. Expenditure'!D298)</f>
        <v/>
      </c>
      <c r="CK249" t="str">
        <f>IF('6a. Expenditure'!E298="","",'6a. Expenditure'!E298)</f>
        <v/>
      </c>
      <c r="CL249" t="str">
        <f>IF('6a. Expenditure'!F298="","",'6a. Expenditure'!F298)</f>
        <v/>
      </c>
      <c r="CM249" t="str">
        <f>IF('6a. Expenditure'!G298="","",'6a. Expenditure'!G298)</f>
        <v/>
      </c>
      <c r="CP249" t="str">
        <f>IF('6a. Expenditure'!K298="","",'6a. Expenditure'!K298)</f>
        <v/>
      </c>
      <c r="CQ249" t="str">
        <f>IF('6a. Expenditure'!L298="","",'6a. Expenditure'!L298)</f>
        <v/>
      </c>
      <c r="CR249" t="str">
        <f>IF('6a. Expenditure'!M298="","",'6a. Expenditure'!M298)</f>
        <v/>
      </c>
      <c r="CS249" t="str">
        <f>IF('6a. Expenditure'!N298="","",'6a. Expenditure'!N298)</f>
        <v/>
      </c>
      <c r="CT249" t="str">
        <f>IF('6a. Expenditure'!O298="","",'6a. Expenditure'!O298)</f>
        <v/>
      </c>
      <c r="CU249" t="str">
        <f>IF('6a. Expenditure'!P298="","",'6a. Expenditure'!P298)</f>
        <v/>
      </c>
      <c r="CV249" t="str">
        <f>IF('6a. Expenditure'!Q298="","",'6a. Expenditure'!Q298)</f>
        <v/>
      </c>
      <c r="CW249" t="str">
        <f>IF('6a. Expenditure'!S298="","",'6a. Expenditure'!S298)</f>
        <v/>
      </c>
      <c r="CX249" t="str">
        <f>IF('6a. Expenditure'!T298="","",'6a. Expenditure'!T298)</f>
        <v/>
      </c>
      <c r="CY249" t="str">
        <f>IF('6a. Expenditure'!U298="","",'6a. Expenditure'!U298)</f>
        <v/>
      </c>
    </row>
    <row r="250" spans="2:103" x14ac:dyDescent="0.25">
      <c r="B250" t="str">
        <f t="shared" si="6"/>
        <v>E08000022</v>
      </c>
      <c r="C250">
        <v>242</v>
      </c>
      <c r="D250" t="str">
        <f t="shared" si="7"/>
        <v>North Tyneside</v>
      </c>
      <c r="CH250" t="str">
        <f>IF('6a. Expenditure'!B299="","",'6a. Expenditure'!B299)</f>
        <v/>
      </c>
      <c r="CI250" t="str">
        <f>IF('6a. Expenditure'!C299="","",'6a. Expenditure'!C299)</f>
        <v/>
      </c>
      <c r="CJ250" t="str">
        <f>IF('6a. Expenditure'!D299="","",'6a. Expenditure'!D299)</f>
        <v/>
      </c>
      <c r="CK250" t="str">
        <f>IF('6a. Expenditure'!E299="","",'6a. Expenditure'!E299)</f>
        <v/>
      </c>
      <c r="CL250" t="str">
        <f>IF('6a. Expenditure'!F299="","",'6a. Expenditure'!F299)</f>
        <v/>
      </c>
      <c r="CM250" t="str">
        <f>IF('6a. Expenditure'!G299="","",'6a. Expenditure'!G299)</f>
        <v/>
      </c>
      <c r="CP250" t="str">
        <f>IF('6a. Expenditure'!K299="","",'6a. Expenditure'!K299)</f>
        <v/>
      </c>
      <c r="CQ250" t="str">
        <f>IF('6a. Expenditure'!L299="","",'6a. Expenditure'!L299)</f>
        <v/>
      </c>
      <c r="CR250" t="str">
        <f>IF('6a. Expenditure'!M299="","",'6a. Expenditure'!M299)</f>
        <v/>
      </c>
      <c r="CS250" t="str">
        <f>IF('6a. Expenditure'!N299="","",'6a. Expenditure'!N299)</f>
        <v/>
      </c>
      <c r="CT250" t="str">
        <f>IF('6a. Expenditure'!O299="","",'6a. Expenditure'!O299)</f>
        <v/>
      </c>
      <c r="CU250" t="str">
        <f>IF('6a. Expenditure'!P299="","",'6a. Expenditure'!P299)</f>
        <v/>
      </c>
      <c r="CV250" t="str">
        <f>IF('6a. Expenditure'!Q299="","",'6a. Expenditure'!Q299)</f>
        <v/>
      </c>
      <c r="CW250" t="str">
        <f>IF('6a. Expenditure'!S299="","",'6a. Expenditure'!S299)</f>
        <v/>
      </c>
      <c r="CX250" t="str">
        <f>IF('6a. Expenditure'!T299="","",'6a. Expenditure'!T299)</f>
        <v/>
      </c>
      <c r="CY250" t="str">
        <f>IF('6a. Expenditure'!U299="","",'6a. Expenditure'!U299)</f>
        <v/>
      </c>
    </row>
    <row r="251" spans="2:103" x14ac:dyDescent="0.25">
      <c r="B251" t="str">
        <f t="shared" si="6"/>
        <v>E08000022</v>
      </c>
      <c r="C251">
        <v>243</v>
      </c>
      <c r="D251" t="str">
        <f t="shared" si="7"/>
        <v>North Tyneside</v>
      </c>
      <c r="CH251" t="str">
        <f>IF('6a. Expenditure'!B300="","",'6a. Expenditure'!B300)</f>
        <v/>
      </c>
      <c r="CI251" t="str">
        <f>IF('6a. Expenditure'!C300="","",'6a. Expenditure'!C300)</f>
        <v/>
      </c>
      <c r="CJ251" t="str">
        <f>IF('6a. Expenditure'!D300="","",'6a. Expenditure'!D300)</f>
        <v/>
      </c>
      <c r="CK251" t="str">
        <f>IF('6a. Expenditure'!E300="","",'6a. Expenditure'!E300)</f>
        <v/>
      </c>
      <c r="CL251" t="str">
        <f>IF('6a. Expenditure'!F300="","",'6a. Expenditure'!F300)</f>
        <v/>
      </c>
      <c r="CM251" t="str">
        <f>IF('6a. Expenditure'!G300="","",'6a. Expenditure'!G300)</f>
        <v/>
      </c>
      <c r="CP251" t="str">
        <f>IF('6a. Expenditure'!K300="","",'6a. Expenditure'!K300)</f>
        <v/>
      </c>
      <c r="CQ251" t="str">
        <f>IF('6a. Expenditure'!L300="","",'6a. Expenditure'!L300)</f>
        <v/>
      </c>
      <c r="CR251" t="str">
        <f>IF('6a. Expenditure'!M300="","",'6a. Expenditure'!M300)</f>
        <v/>
      </c>
      <c r="CS251" t="str">
        <f>IF('6a. Expenditure'!N300="","",'6a. Expenditure'!N300)</f>
        <v/>
      </c>
      <c r="CT251" t="str">
        <f>IF('6a. Expenditure'!O300="","",'6a. Expenditure'!O300)</f>
        <v/>
      </c>
      <c r="CU251" t="str">
        <f>IF('6a. Expenditure'!P300="","",'6a. Expenditure'!P300)</f>
        <v/>
      </c>
      <c r="CV251" t="str">
        <f>IF('6a. Expenditure'!Q300="","",'6a. Expenditure'!Q300)</f>
        <v/>
      </c>
      <c r="CW251" t="str">
        <f>IF('6a. Expenditure'!S300="","",'6a. Expenditure'!S300)</f>
        <v/>
      </c>
      <c r="CX251" t="str">
        <f>IF('6a. Expenditure'!T300="","",'6a. Expenditure'!T300)</f>
        <v/>
      </c>
      <c r="CY251" t="str">
        <f>IF('6a. Expenditure'!U300="","",'6a. Expenditure'!U300)</f>
        <v/>
      </c>
    </row>
    <row r="252" spans="2:103" x14ac:dyDescent="0.25">
      <c r="B252" t="str">
        <f t="shared" si="6"/>
        <v>E08000022</v>
      </c>
      <c r="C252">
        <v>244</v>
      </c>
      <c r="D252" t="str">
        <f t="shared" si="7"/>
        <v>North Tyneside</v>
      </c>
      <c r="CH252" t="str">
        <f>IF('6a. Expenditure'!B301="","",'6a. Expenditure'!B301)</f>
        <v/>
      </c>
      <c r="CI252" t="str">
        <f>IF('6a. Expenditure'!C301="","",'6a. Expenditure'!C301)</f>
        <v/>
      </c>
      <c r="CJ252" t="str">
        <f>IF('6a. Expenditure'!D301="","",'6a. Expenditure'!D301)</f>
        <v/>
      </c>
      <c r="CK252" t="str">
        <f>IF('6a. Expenditure'!E301="","",'6a. Expenditure'!E301)</f>
        <v/>
      </c>
      <c r="CL252" t="str">
        <f>IF('6a. Expenditure'!F301="","",'6a. Expenditure'!F301)</f>
        <v/>
      </c>
      <c r="CM252" t="str">
        <f>IF('6a. Expenditure'!G301="","",'6a. Expenditure'!G301)</f>
        <v/>
      </c>
      <c r="CP252" t="str">
        <f>IF('6a. Expenditure'!K301="","",'6a. Expenditure'!K301)</f>
        <v/>
      </c>
      <c r="CQ252" t="str">
        <f>IF('6a. Expenditure'!L301="","",'6a. Expenditure'!L301)</f>
        <v/>
      </c>
      <c r="CR252" t="str">
        <f>IF('6a. Expenditure'!M301="","",'6a. Expenditure'!M301)</f>
        <v/>
      </c>
      <c r="CS252" t="str">
        <f>IF('6a. Expenditure'!N301="","",'6a. Expenditure'!N301)</f>
        <v/>
      </c>
      <c r="CT252" t="str">
        <f>IF('6a. Expenditure'!O301="","",'6a. Expenditure'!O301)</f>
        <v/>
      </c>
      <c r="CU252" t="str">
        <f>IF('6a. Expenditure'!P301="","",'6a. Expenditure'!P301)</f>
        <v/>
      </c>
      <c r="CV252" t="str">
        <f>IF('6a. Expenditure'!Q301="","",'6a. Expenditure'!Q301)</f>
        <v/>
      </c>
      <c r="CW252" t="str">
        <f>IF('6a. Expenditure'!S301="","",'6a. Expenditure'!S301)</f>
        <v/>
      </c>
      <c r="CX252" t="str">
        <f>IF('6a. Expenditure'!T301="","",'6a. Expenditure'!T301)</f>
        <v/>
      </c>
      <c r="CY252" t="str">
        <f>IF('6a. Expenditure'!U301="","",'6a. Expenditure'!U301)</f>
        <v/>
      </c>
    </row>
    <row r="253" spans="2:103" x14ac:dyDescent="0.25">
      <c r="B253" t="str">
        <f t="shared" si="6"/>
        <v>E08000022</v>
      </c>
      <c r="C253">
        <v>245</v>
      </c>
      <c r="D253" t="str">
        <f t="shared" si="7"/>
        <v>North Tyneside</v>
      </c>
      <c r="CH253" t="str">
        <f>IF('6a. Expenditure'!B302="","",'6a. Expenditure'!B302)</f>
        <v/>
      </c>
      <c r="CI253" t="str">
        <f>IF('6a. Expenditure'!C302="","",'6a. Expenditure'!C302)</f>
        <v/>
      </c>
      <c r="CJ253" t="str">
        <f>IF('6a. Expenditure'!D302="","",'6a. Expenditure'!D302)</f>
        <v/>
      </c>
      <c r="CK253" t="str">
        <f>IF('6a. Expenditure'!E302="","",'6a. Expenditure'!E302)</f>
        <v/>
      </c>
      <c r="CL253" t="str">
        <f>IF('6a. Expenditure'!F302="","",'6a. Expenditure'!F302)</f>
        <v/>
      </c>
      <c r="CM253" t="str">
        <f>IF('6a. Expenditure'!G302="","",'6a. Expenditure'!G302)</f>
        <v/>
      </c>
      <c r="CP253" t="str">
        <f>IF('6a. Expenditure'!K302="","",'6a. Expenditure'!K302)</f>
        <v/>
      </c>
      <c r="CQ253" t="str">
        <f>IF('6a. Expenditure'!L302="","",'6a. Expenditure'!L302)</f>
        <v/>
      </c>
      <c r="CR253" t="str">
        <f>IF('6a. Expenditure'!M302="","",'6a. Expenditure'!M302)</f>
        <v/>
      </c>
      <c r="CS253" t="str">
        <f>IF('6a. Expenditure'!N302="","",'6a. Expenditure'!N302)</f>
        <v/>
      </c>
      <c r="CT253" t="str">
        <f>IF('6a. Expenditure'!O302="","",'6a. Expenditure'!O302)</f>
        <v/>
      </c>
      <c r="CU253" t="str">
        <f>IF('6a. Expenditure'!P302="","",'6a. Expenditure'!P302)</f>
        <v/>
      </c>
      <c r="CV253" t="str">
        <f>IF('6a. Expenditure'!Q302="","",'6a. Expenditure'!Q302)</f>
        <v/>
      </c>
      <c r="CW253" t="str">
        <f>IF('6a. Expenditure'!S302="","",'6a. Expenditure'!S302)</f>
        <v/>
      </c>
      <c r="CX253" t="str">
        <f>IF('6a. Expenditure'!T302="","",'6a. Expenditure'!T302)</f>
        <v/>
      </c>
      <c r="CY253" t="str">
        <f>IF('6a. Expenditure'!U302="","",'6a. Expenditure'!U302)</f>
        <v/>
      </c>
    </row>
    <row r="254" spans="2:103" x14ac:dyDescent="0.25">
      <c r="B254" t="str">
        <f t="shared" si="6"/>
        <v>E08000022</v>
      </c>
      <c r="C254">
        <v>246</v>
      </c>
      <c r="D254" t="str">
        <f t="shared" si="7"/>
        <v>North Tyneside</v>
      </c>
      <c r="CH254" t="str">
        <f>IF('6a. Expenditure'!B303="","",'6a. Expenditure'!B303)</f>
        <v/>
      </c>
      <c r="CI254" t="str">
        <f>IF('6a. Expenditure'!C303="","",'6a. Expenditure'!C303)</f>
        <v/>
      </c>
      <c r="CJ254" t="str">
        <f>IF('6a. Expenditure'!D303="","",'6a. Expenditure'!D303)</f>
        <v/>
      </c>
      <c r="CK254" t="str">
        <f>IF('6a. Expenditure'!E303="","",'6a. Expenditure'!E303)</f>
        <v/>
      </c>
      <c r="CL254" t="str">
        <f>IF('6a. Expenditure'!F303="","",'6a. Expenditure'!F303)</f>
        <v/>
      </c>
      <c r="CM254" t="str">
        <f>IF('6a. Expenditure'!G303="","",'6a. Expenditure'!G303)</f>
        <v/>
      </c>
      <c r="CP254" t="str">
        <f>IF('6a. Expenditure'!K303="","",'6a. Expenditure'!K303)</f>
        <v/>
      </c>
      <c r="CQ254" t="str">
        <f>IF('6a. Expenditure'!L303="","",'6a. Expenditure'!L303)</f>
        <v/>
      </c>
      <c r="CR254" t="str">
        <f>IF('6a. Expenditure'!M303="","",'6a. Expenditure'!M303)</f>
        <v/>
      </c>
      <c r="CS254" t="str">
        <f>IF('6a. Expenditure'!N303="","",'6a. Expenditure'!N303)</f>
        <v/>
      </c>
      <c r="CT254" t="str">
        <f>IF('6a. Expenditure'!O303="","",'6a. Expenditure'!O303)</f>
        <v/>
      </c>
      <c r="CU254" t="str">
        <f>IF('6a. Expenditure'!P303="","",'6a. Expenditure'!P303)</f>
        <v/>
      </c>
      <c r="CV254" t="str">
        <f>IF('6a. Expenditure'!Q303="","",'6a. Expenditure'!Q303)</f>
        <v/>
      </c>
      <c r="CW254" t="str">
        <f>IF('6a. Expenditure'!S303="","",'6a. Expenditure'!S303)</f>
        <v/>
      </c>
      <c r="CX254" t="str">
        <f>IF('6a. Expenditure'!T303="","",'6a. Expenditure'!T303)</f>
        <v/>
      </c>
      <c r="CY254" t="str">
        <f>IF('6a. Expenditure'!U303="","",'6a. Expenditure'!U303)</f>
        <v/>
      </c>
    </row>
    <row r="255" spans="2:103" x14ac:dyDescent="0.25">
      <c r="B255" t="str">
        <f t="shared" si="6"/>
        <v>E08000022</v>
      </c>
      <c r="C255">
        <v>247</v>
      </c>
      <c r="D255" t="str">
        <f t="shared" si="7"/>
        <v>North Tyneside</v>
      </c>
      <c r="CH255" t="str">
        <f>IF('6a. Expenditure'!B304="","",'6a. Expenditure'!B304)</f>
        <v/>
      </c>
      <c r="CI255" t="str">
        <f>IF('6a. Expenditure'!C304="","",'6a. Expenditure'!C304)</f>
        <v/>
      </c>
      <c r="CJ255" t="str">
        <f>IF('6a. Expenditure'!D304="","",'6a. Expenditure'!D304)</f>
        <v/>
      </c>
      <c r="CK255" t="str">
        <f>IF('6a. Expenditure'!E304="","",'6a. Expenditure'!E304)</f>
        <v/>
      </c>
      <c r="CL255" t="str">
        <f>IF('6a. Expenditure'!F304="","",'6a. Expenditure'!F304)</f>
        <v/>
      </c>
      <c r="CM255" t="str">
        <f>IF('6a. Expenditure'!G304="","",'6a. Expenditure'!G304)</f>
        <v/>
      </c>
      <c r="CP255" t="str">
        <f>IF('6a. Expenditure'!K304="","",'6a. Expenditure'!K304)</f>
        <v/>
      </c>
      <c r="CQ255" t="str">
        <f>IF('6a. Expenditure'!L304="","",'6a. Expenditure'!L304)</f>
        <v/>
      </c>
      <c r="CR255" t="str">
        <f>IF('6a. Expenditure'!M304="","",'6a. Expenditure'!M304)</f>
        <v/>
      </c>
      <c r="CS255" t="str">
        <f>IF('6a. Expenditure'!N304="","",'6a. Expenditure'!N304)</f>
        <v/>
      </c>
      <c r="CT255" t="str">
        <f>IF('6a. Expenditure'!O304="","",'6a. Expenditure'!O304)</f>
        <v/>
      </c>
      <c r="CU255" t="str">
        <f>IF('6a. Expenditure'!P304="","",'6a. Expenditure'!P304)</f>
        <v/>
      </c>
      <c r="CV255" t="str">
        <f>IF('6a. Expenditure'!Q304="","",'6a. Expenditure'!Q304)</f>
        <v/>
      </c>
      <c r="CW255" t="str">
        <f>IF('6a. Expenditure'!S304="","",'6a. Expenditure'!S304)</f>
        <v/>
      </c>
      <c r="CX255" t="str">
        <f>IF('6a. Expenditure'!T304="","",'6a. Expenditure'!T304)</f>
        <v/>
      </c>
      <c r="CY255" t="str">
        <f>IF('6a. Expenditure'!U304="","",'6a. Expenditure'!U304)</f>
        <v/>
      </c>
    </row>
    <row r="256" spans="2:103" x14ac:dyDescent="0.25">
      <c r="B256" t="str">
        <f t="shared" si="6"/>
        <v>E08000022</v>
      </c>
      <c r="C256">
        <v>248</v>
      </c>
      <c r="D256" t="str">
        <f t="shared" si="7"/>
        <v>North Tyneside</v>
      </c>
      <c r="CH256" t="str">
        <f>IF('6a. Expenditure'!B305="","",'6a. Expenditure'!B305)</f>
        <v/>
      </c>
      <c r="CI256" t="str">
        <f>IF('6a. Expenditure'!C305="","",'6a. Expenditure'!C305)</f>
        <v/>
      </c>
      <c r="CJ256" t="str">
        <f>IF('6a. Expenditure'!D305="","",'6a. Expenditure'!D305)</f>
        <v/>
      </c>
      <c r="CK256" t="str">
        <f>IF('6a. Expenditure'!E305="","",'6a. Expenditure'!E305)</f>
        <v/>
      </c>
      <c r="CL256" t="str">
        <f>IF('6a. Expenditure'!F305="","",'6a. Expenditure'!F305)</f>
        <v/>
      </c>
      <c r="CM256" t="str">
        <f>IF('6a. Expenditure'!G305="","",'6a. Expenditure'!G305)</f>
        <v/>
      </c>
      <c r="CP256" t="str">
        <f>IF('6a. Expenditure'!K305="","",'6a. Expenditure'!K305)</f>
        <v/>
      </c>
      <c r="CQ256" t="str">
        <f>IF('6a. Expenditure'!L305="","",'6a. Expenditure'!L305)</f>
        <v/>
      </c>
      <c r="CR256" t="str">
        <f>IF('6a. Expenditure'!M305="","",'6a. Expenditure'!M305)</f>
        <v/>
      </c>
      <c r="CS256" t="str">
        <f>IF('6a. Expenditure'!N305="","",'6a. Expenditure'!N305)</f>
        <v/>
      </c>
      <c r="CT256" t="str">
        <f>IF('6a. Expenditure'!O305="","",'6a. Expenditure'!O305)</f>
        <v/>
      </c>
      <c r="CU256" t="str">
        <f>IF('6a. Expenditure'!P305="","",'6a. Expenditure'!P305)</f>
        <v/>
      </c>
      <c r="CV256" t="str">
        <f>IF('6a. Expenditure'!Q305="","",'6a. Expenditure'!Q305)</f>
        <v/>
      </c>
      <c r="CW256" t="str">
        <f>IF('6a. Expenditure'!S305="","",'6a. Expenditure'!S305)</f>
        <v/>
      </c>
      <c r="CX256" t="str">
        <f>IF('6a. Expenditure'!T305="","",'6a. Expenditure'!T305)</f>
        <v/>
      </c>
      <c r="CY256" t="str">
        <f>IF('6a. Expenditure'!U305="","",'6a. Expenditure'!U305)</f>
        <v/>
      </c>
    </row>
    <row r="257" spans="1:103" x14ac:dyDescent="0.25">
      <c r="B257" t="str">
        <f t="shared" si="6"/>
        <v>E08000022</v>
      </c>
      <c r="C257">
        <v>249</v>
      </c>
      <c r="D257" t="str">
        <f t="shared" si="7"/>
        <v>North Tyneside</v>
      </c>
      <c r="CH257" t="str">
        <f>IF('6a. Expenditure'!B306="","",'6a. Expenditure'!B306)</f>
        <v/>
      </c>
      <c r="CI257" t="str">
        <f>IF('6a. Expenditure'!C306="","",'6a. Expenditure'!C306)</f>
        <v/>
      </c>
      <c r="CJ257" t="str">
        <f>IF('6a. Expenditure'!D306="","",'6a. Expenditure'!D306)</f>
        <v/>
      </c>
      <c r="CK257" t="str">
        <f>IF('6a. Expenditure'!E306="","",'6a. Expenditure'!E306)</f>
        <v/>
      </c>
      <c r="CL257" t="str">
        <f>IF('6a. Expenditure'!F306="","",'6a. Expenditure'!F306)</f>
        <v/>
      </c>
      <c r="CM257" t="str">
        <f>IF('6a. Expenditure'!G306="","",'6a. Expenditure'!G306)</f>
        <v/>
      </c>
      <c r="CP257" t="str">
        <f>IF('6a. Expenditure'!K306="","",'6a. Expenditure'!K306)</f>
        <v/>
      </c>
      <c r="CQ257" t="str">
        <f>IF('6a. Expenditure'!L306="","",'6a. Expenditure'!L306)</f>
        <v/>
      </c>
      <c r="CR257" t="str">
        <f>IF('6a. Expenditure'!M306="","",'6a. Expenditure'!M306)</f>
        <v/>
      </c>
      <c r="CS257" t="str">
        <f>IF('6a. Expenditure'!N306="","",'6a. Expenditure'!N306)</f>
        <v/>
      </c>
      <c r="CT257" t="str">
        <f>IF('6a. Expenditure'!O306="","",'6a. Expenditure'!O306)</f>
        <v/>
      </c>
      <c r="CU257" t="str">
        <f>IF('6a. Expenditure'!P306="","",'6a. Expenditure'!P306)</f>
        <v/>
      </c>
      <c r="CV257" t="str">
        <f>IF('6a. Expenditure'!Q306="","",'6a. Expenditure'!Q306)</f>
        <v/>
      </c>
      <c r="CW257" t="str">
        <f>IF('6a. Expenditure'!S306="","",'6a. Expenditure'!S306)</f>
        <v/>
      </c>
      <c r="CX257" t="str">
        <f>IF('6a. Expenditure'!T306="","",'6a. Expenditure'!T306)</f>
        <v/>
      </c>
      <c r="CY257" t="str">
        <f>IF('6a. Expenditure'!U306="","",'6a. Expenditure'!U306)</f>
        <v/>
      </c>
    </row>
    <row r="258" spans="1:103" x14ac:dyDescent="0.25">
      <c r="B258" t="str">
        <f t="shared" si="6"/>
        <v>E08000022</v>
      </c>
      <c r="C258">
        <v>250</v>
      </c>
      <c r="D258" t="str">
        <f t="shared" si="7"/>
        <v>North Tyneside</v>
      </c>
      <c r="CH258" t="str">
        <f>IF('6a. Expenditure'!B307="","",'6a. Expenditure'!B307)</f>
        <v/>
      </c>
      <c r="CI258" t="str">
        <f>IF('6a. Expenditure'!C307="","",'6a. Expenditure'!C307)</f>
        <v/>
      </c>
      <c r="CJ258" t="str">
        <f>IF('6a. Expenditure'!D307="","",'6a. Expenditure'!D307)</f>
        <v/>
      </c>
      <c r="CK258" t="str">
        <f>IF('6a. Expenditure'!E307="","",'6a. Expenditure'!E307)</f>
        <v/>
      </c>
      <c r="CL258" t="str">
        <f>IF('6a. Expenditure'!F307="","",'6a. Expenditure'!F307)</f>
        <v/>
      </c>
      <c r="CM258" t="str">
        <f>IF('6a. Expenditure'!G307="","",'6a. Expenditure'!G307)</f>
        <v/>
      </c>
      <c r="CP258" t="str">
        <f>IF('6a. Expenditure'!K307="","",'6a. Expenditure'!K307)</f>
        <v/>
      </c>
      <c r="CQ258" t="str">
        <f>IF('6a. Expenditure'!L307="","",'6a. Expenditure'!L307)</f>
        <v/>
      </c>
      <c r="CR258" t="str">
        <f>IF('6a. Expenditure'!M307="","",'6a. Expenditure'!M307)</f>
        <v/>
      </c>
      <c r="CS258" t="str">
        <f>IF('6a. Expenditure'!N307="","",'6a. Expenditure'!N307)</f>
        <v/>
      </c>
      <c r="CT258" t="str">
        <f>IF('6a. Expenditure'!O307="","",'6a. Expenditure'!O307)</f>
        <v/>
      </c>
      <c r="CU258" t="str">
        <f>IF('6a. Expenditure'!P307="","",'6a. Expenditure'!P307)</f>
        <v/>
      </c>
      <c r="CV258" t="str">
        <f>IF('6a. Expenditure'!Q307="","",'6a. Expenditure'!Q307)</f>
        <v/>
      </c>
      <c r="CW258" t="str">
        <f>IF('6a. Expenditure'!S307="","",'6a. Expenditure'!S307)</f>
        <v/>
      </c>
      <c r="CX258" t="str">
        <f>IF('6a. Expenditure'!T307="","",'6a. Expenditure'!T307)</f>
        <v/>
      </c>
      <c r="CY258" t="str">
        <f>IF('6a. Expenditure'!U307="","",'6a. Expenditure'!U307)</f>
        <v/>
      </c>
    </row>
    <row r="260" spans="1:103" x14ac:dyDescent="0.25">
      <c r="B260" t="s">
        <v>953</v>
      </c>
      <c r="C260" t="s">
        <v>441</v>
      </c>
    </row>
    <row r="261" spans="1:103" x14ac:dyDescent="0.25">
      <c r="A261" t="s">
        <v>58</v>
      </c>
      <c r="B261" t="s">
        <v>59</v>
      </c>
      <c r="C261" t="s">
        <v>58</v>
      </c>
    </row>
    <row r="262" spans="1:103" x14ac:dyDescent="0.25">
      <c r="A262" t="s">
        <v>62</v>
      </c>
      <c r="B262" t="s">
        <v>63</v>
      </c>
      <c r="C262" t="s">
        <v>62</v>
      </c>
    </row>
    <row r="263" spans="1:103" x14ac:dyDescent="0.25">
      <c r="A263" t="s">
        <v>66</v>
      </c>
      <c r="B263" t="s">
        <v>67</v>
      </c>
      <c r="C263" t="s">
        <v>66</v>
      </c>
    </row>
    <row r="264" spans="1:103" x14ac:dyDescent="0.25">
      <c r="A264" t="s">
        <v>69</v>
      </c>
      <c r="B264" t="s">
        <v>70</v>
      </c>
      <c r="C264" t="s">
        <v>69</v>
      </c>
    </row>
    <row r="265" spans="1:103" x14ac:dyDescent="0.25">
      <c r="A265" t="s">
        <v>71</v>
      </c>
      <c r="B265" t="s">
        <v>72</v>
      </c>
      <c r="C265" t="s">
        <v>71</v>
      </c>
    </row>
    <row r="266" spans="1:103" x14ac:dyDescent="0.25">
      <c r="A266" t="s">
        <v>73</v>
      </c>
      <c r="B266" t="s">
        <v>74</v>
      </c>
      <c r="C266" t="s">
        <v>73</v>
      </c>
    </row>
    <row r="267" spans="1:103" x14ac:dyDescent="0.25">
      <c r="A267" t="s">
        <v>75</v>
      </c>
      <c r="B267" t="s">
        <v>76</v>
      </c>
      <c r="C267" t="s">
        <v>75</v>
      </c>
    </row>
    <row r="268" spans="1:103" x14ac:dyDescent="0.25">
      <c r="A268" t="s">
        <v>77</v>
      </c>
      <c r="B268" t="s">
        <v>78</v>
      </c>
      <c r="C268" t="s">
        <v>77</v>
      </c>
    </row>
    <row r="269" spans="1:103" x14ac:dyDescent="0.25">
      <c r="A269" t="s">
        <v>79</v>
      </c>
      <c r="B269" t="s">
        <v>80</v>
      </c>
      <c r="C269" t="s">
        <v>79</v>
      </c>
    </row>
    <row r="270" spans="1:103" x14ac:dyDescent="0.25">
      <c r="A270" t="s">
        <v>81</v>
      </c>
      <c r="B270" t="s">
        <v>82</v>
      </c>
      <c r="C270" t="s">
        <v>81</v>
      </c>
    </row>
    <row r="271" spans="1:103" x14ac:dyDescent="0.25">
      <c r="A271" t="s">
        <v>83</v>
      </c>
      <c r="B271" t="s">
        <v>84</v>
      </c>
      <c r="C271" t="s">
        <v>83</v>
      </c>
    </row>
    <row r="272" spans="1:103" x14ac:dyDescent="0.25">
      <c r="A272" t="s">
        <v>85</v>
      </c>
      <c r="B272" t="s">
        <v>86</v>
      </c>
      <c r="C272" t="s">
        <v>85</v>
      </c>
    </row>
    <row r="273" spans="1:3" x14ac:dyDescent="0.25">
      <c r="A273" t="s">
        <v>87</v>
      </c>
      <c r="B273" t="s">
        <v>88</v>
      </c>
      <c r="C273" t="s">
        <v>87</v>
      </c>
    </row>
    <row r="274" spans="1:3" x14ac:dyDescent="0.25">
      <c r="A274" t="s">
        <v>89</v>
      </c>
      <c r="B274" t="s">
        <v>90</v>
      </c>
      <c r="C274" t="s">
        <v>89</v>
      </c>
    </row>
    <row r="275" spans="1:3" x14ac:dyDescent="0.25">
      <c r="A275" t="s">
        <v>91</v>
      </c>
      <c r="B275" t="s">
        <v>92</v>
      </c>
      <c r="C275" t="s">
        <v>91</v>
      </c>
    </row>
    <row r="276" spans="1:3" x14ac:dyDescent="0.25">
      <c r="A276" t="s">
        <v>93</v>
      </c>
      <c r="B276" t="s">
        <v>94</v>
      </c>
      <c r="C276" t="s">
        <v>93</v>
      </c>
    </row>
    <row r="277" spans="1:3" x14ac:dyDescent="0.25">
      <c r="A277" t="s">
        <v>95</v>
      </c>
      <c r="B277" t="s">
        <v>96</v>
      </c>
      <c r="C277" t="s">
        <v>95</v>
      </c>
    </row>
    <row r="278" spans="1:3" x14ac:dyDescent="0.25">
      <c r="A278" t="s">
        <v>97</v>
      </c>
      <c r="B278" t="s">
        <v>98</v>
      </c>
      <c r="C278" t="s">
        <v>97</v>
      </c>
    </row>
    <row r="279" spans="1:3" x14ac:dyDescent="0.25">
      <c r="A279" t="s">
        <v>99</v>
      </c>
      <c r="B279" t="s">
        <v>100</v>
      </c>
      <c r="C279" t="s">
        <v>99</v>
      </c>
    </row>
    <row r="280" spans="1:3" x14ac:dyDescent="0.25">
      <c r="A280" t="s">
        <v>101</v>
      </c>
      <c r="B280" t="s">
        <v>102</v>
      </c>
      <c r="C280" t="s">
        <v>101</v>
      </c>
    </row>
    <row r="281" spans="1:3" x14ac:dyDescent="0.25">
      <c r="A281" t="s">
        <v>103</v>
      </c>
      <c r="B281" t="s">
        <v>104</v>
      </c>
      <c r="C281" t="s">
        <v>103</v>
      </c>
    </row>
    <row r="282" spans="1:3" x14ac:dyDescent="0.25">
      <c r="A282" t="s">
        <v>105</v>
      </c>
      <c r="B282" t="s">
        <v>106</v>
      </c>
      <c r="C282" t="s">
        <v>105</v>
      </c>
    </row>
    <row r="283" spans="1:3" x14ac:dyDescent="0.25">
      <c r="A283" t="s">
        <v>107</v>
      </c>
      <c r="B283" t="s">
        <v>108</v>
      </c>
      <c r="C283" t="s">
        <v>107</v>
      </c>
    </row>
    <row r="284" spans="1:3" x14ac:dyDescent="0.25">
      <c r="A284" t="s">
        <v>109</v>
      </c>
      <c r="B284" t="s">
        <v>110</v>
      </c>
      <c r="C284" t="s">
        <v>109</v>
      </c>
    </row>
    <row r="285" spans="1:3" x14ac:dyDescent="0.25">
      <c r="A285" t="s">
        <v>111</v>
      </c>
      <c r="B285" t="s">
        <v>112</v>
      </c>
      <c r="C285" t="s">
        <v>111</v>
      </c>
    </row>
    <row r="286" spans="1:3" x14ac:dyDescent="0.25">
      <c r="A286" t="s">
        <v>113</v>
      </c>
      <c r="B286" t="s">
        <v>114</v>
      </c>
      <c r="C286" t="s">
        <v>113</v>
      </c>
    </row>
    <row r="287" spans="1:3" x14ac:dyDescent="0.25">
      <c r="A287" t="s">
        <v>115</v>
      </c>
      <c r="B287" t="s">
        <v>116</v>
      </c>
      <c r="C287" t="s">
        <v>115</v>
      </c>
    </row>
    <row r="288" spans="1:3" x14ac:dyDescent="0.25">
      <c r="A288" t="s">
        <v>117</v>
      </c>
      <c r="B288" t="s">
        <v>118</v>
      </c>
      <c r="C288" t="s">
        <v>117</v>
      </c>
    </row>
    <row r="289" spans="1:3" x14ac:dyDescent="0.25">
      <c r="A289" t="s">
        <v>119</v>
      </c>
      <c r="B289" t="s">
        <v>120</v>
      </c>
      <c r="C289" t="s">
        <v>119</v>
      </c>
    </row>
    <row r="290" spans="1:3" x14ac:dyDescent="0.25">
      <c r="A290" t="s">
        <v>121</v>
      </c>
      <c r="B290" t="s">
        <v>122</v>
      </c>
      <c r="C290" t="s">
        <v>121</v>
      </c>
    </row>
    <row r="291" spans="1:3" x14ac:dyDescent="0.25">
      <c r="A291" t="s">
        <v>1031</v>
      </c>
      <c r="B291" t="s">
        <v>1248</v>
      </c>
      <c r="C291" t="s">
        <v>1031</v>
      </c>
    </row>
    <row r="292" spans="1:3" x14ac:dyDescent="0.25">
      <c r="A292" t="s">
        <v>125</v>
      </c>
      <c r="B292" t="s">
        <v>126</v>
      </c>
      <c r="C292" t="s">
        <v>125</v>
      </c>
    </row>
    <row r="293" spans="1:3" x14ac:dyDescent="0.25">
      <c r="A293" t="s">
        <v>127</v>
      </c>
      <c r="B293" t="s">
        <v>128</v>
      </c>
      <c r="C293" t="s">
        <v>127</v>
      </c>
    </row>
    <row r="294" spans="1:3" x14ac:dyDescent="0.25">
      <c r="A294" t="s">
        <v>129</v>
      </c>
      <c r="B294" t="s">
        <v>130</v>
      </c>
      <c r="C294" t="s">
        <v>129</v>
      </c>
    </row>
    <row r="295" spans="1:3" x14ac:dyDescent="0.25">
      <c r="A295" t="s">
        <v>131</v>
      </c>
      <c r="B295" t="s">
        <v>132</v>
      </c>
      <c r="C295" t="s">
        <v>131</v>
      </c>
    </row>
    <row r="296" spans="1:3" x14ac:dyDescent="0.25">
      <c r="A296" t="s">
        <v>133</v>
      </c>
      <c r="B296" t="s">
        <v>134</v>
      </c>
      <c r="C296" t="s">
        <v>133</v>
      </c>
    </row>
    <row r="297" spans="1:3" x14ac:dyDescent="0.25">
      <c r="A297" t="s">
        <v>135</v>
      </c>
      <c r="B297" t="s">
        <v>136</v>
      </c>
      <c r="C297" t="s">
        <v>135</v>
      </c>
    </row>
    <row r="298" spans="1:3" x14ac:dyDescent="0.25">
      <c r="A298" t="s">
        <v>137</v>
      </c>
      <c r="B298" t="s">
        <v>138</v>
      </c>
      <c r="C298" t="s">
        <v>137</v>
      </c>
    </row>
    <row r="299" spans="1:3" x14ac:dyDescent="0.25">
      <c r="A299" t="s">
        <v>139</v>
      </c>
      <c r="B299" t="s">
        <v>140</v>
      </c>
      <c r="C299" t="s">
        <v>139</v>
      </c>
    </row>
    <row r="300" spans="1:3" x14ac:dyDescent="0.25">
      <c r="A300" t="s">
        <v>141</v>
      </c>
      <c r="B300" t="s">
        <v>142</v>
      </c>
      <c r="C300" t="s">
        <v>141</v>
      </c>
    </row>
    <row r="301" spans="1:3" x14ac:dyDescent="0.25">
      <c r="A301" t="s">
        <v>143</v>
      </c>
      <c r="B301" t="s">
        <v>144</v>
      </c>
      <c r="C301" t="s">
        <v>143</v>
      </c>
    </row>
    <row r="302" spans="1:3" x14ac:dyDescent="0.25">
      <c r="A302" t="s">
        <v>145</v>
      </c>
      <c r="B302" t="s">
        <v>146</v>
      </c>
      <c r="C302" t="s">
        <v>145</v>
      </c>
    </row>
    <row r="303" spans="1:3" x14ac:dyDescent="0.25">
      <c r="A303" t="s">
        <v>147</v>
      </c>
      <c r="B303" t="s">
        <v>148</v>
      </c>
      <c r="C303" t="s">
        <v>147</v>
      </c>
    </row>
    <row r="304" spans="1:3" x14ac:dyDescent="0.25">
      <c r="A304" t="s">
        <v>149</v>
      </c>
      <c r="B304" t="s">
        <v>150</v>
      </c>
      <c r="C304" t="s">
        <v>149</v>
      </c>
    </row>
    <row r="305" spans="1:3" x14ac:dyDescent="0.25">
      <c r="A305" t="s">
        <v>151</v>
      </c>
      <c r="B305" t="s">
        <v>152</v>
      </c>
      <c r="C305" t="s">
        <v>151</v>
      </c>
    </row>
    <row r="306" spans="1:3" x14ac:dyDescent="0.25">
      <c r="A306" t="s">
        <v>153</v>
      </c>
      <c r="B306" t="s">
        <v>154</v>
      </c>
      <c r="C306" t="s">
        <v>153</v>
      </c>
    </row>
    <row r="307" spans="1:3" x14ac:dyDescent="0.25">
      <c r="A307" t="s">
        <v>155</v>
      </c>
      <c r="B307" t="s">
        <v>156</v>
      </c>
      <c r="C307" t="s">
        <v>155</v>
      </c>
    </row>
    <row r="308" spans="1:3" x14ac:dyDescent="0.25">
      <c r="A308" t="s">
        <v>157</v>
      </c>
      <c r="B308" t="s">
        <v>158</v>
      </c>
      <c r="C308" t="s">
        <v>157</v>
      </c>
    </row>
    <row r="309" spans="1:3" x14ac:dyDescent="0.25">
      <c r="A309" t="s">
        <v>159</v>
      </c>
      <c r="B309" t="s">
        <v>160</v>
      </c>
      <c r="C309" t="s">
        <v>159</v>
      </c>
    </row>
    <row r="310" spans="1:3" x14ac:dyDescent="0.25">
      <c r="A310" t="s">
        <v>161</v>
      </c>
      <c r="B310" t="s">
        <v>162</v>
      </c>
      <c r="C310" t="s">
        <v>161</v>
      </c>
    </row>
    <row r="311" spans="1:3" x14ac:dyDescent="0.25">
      <c r="A311" t="s">
        <v>163</v>
      </c>
      <c r="B311" t="s">
        <v>164</v>
      </c>
      <c r="C311" t="s">
        <v>163</v>
      </c>
    </row>
    <row r="312" spans="1:3" x14ac:dyDescent="0.25">
      <c r="A312" t="s">
        <v>165</v>
      </c>
      <c r="B312" t="s">
        <v>166</v>
      </c>
      <c r="C312" t="s">
        <v>165</v>
      </c>
    </row>
    <row r="313" spans="1:3" x14ac:dyDescent="0.25">
      <c r="A313" t="s">
        <v>167</v>
      </c>
      <c r="B313" t="s">
        <v>168</v>
      </c>
      <c r="C313" t="s">
        <v>167</v>
      </c>
    </row>
    <row r="314" spans="1:3" x14ac:dyDescent="0.25">
      <c r="A314" t="s">
        <v>169</v>
      </c>
      <c r="B314" t="s">
        <v>170</v>
      </c>
      <c r="C314" t="s">
        <v>169</v>
      </c>
    </row>
    <row r="315" spans="1:3" x14ac:dyDescent="0.25">
      <c r="A315" t="s">
        <v>171</v>
      </c>
      <c r="B315" t="s">
        <v>172</v>
      </c>
      <c r="C315" t="s">
        <v>171</v>
      </c>
    </row>
    <row r="316" spans="1:3" x14ac:dyDescent="0.25">
      <c r="A316" t="s">
        <v>173</v>
      </c>
      <c r="B316" t="s">
        <v>174</v>
      </c>
      <c r="C316" t="s">
        <v>173</v>
      </c>
    </row>
    <row r="317" spans="1:3" x14ac:dyDescent="0.25">
      <c r="A317" t="s">
        <v>175</v>
      </c>
      <c r="B317" t="s">
        <v>176</v>
      </c>
      <c r="C317" t="s">
        <v>175</v>
      </c>
    </row>
    <row r="318" spans="1:3" x14ac:dyDescent="0.25">
      <c r="A318" t="s">
        <v>177</v>
      </c>
      <c r="B318" t="s">
        <v>178</v>
      </c>
      <c r="C318" t="s">
        <v>177</v>
      </c>
    </row>
    <row r="319" spans="1:3" x14ac:dyDescent="0.25">
      <c r="A319" t="s">
        <v>179</v>
      </c>
      <c r="B319" t="s">
        <v>180</v>
      </c>
      <c r="C319" t="s">
        <v>179</v>
      </c>
    </row>
    <row r="320" spans="1:3" x14ac:dyDescent="0.25">
      <c r="A320" t="s">
        <v>181</v>
      </c>
      <c r="B320" t="s">
        <v>182</v>
      </c>
      <c r="C320" t="s">
        <v>181</v>
      </c>
    </row>
    <row r="321" spans="1:3" x14ac:dyDescent="0.25">
      <c r="A321" t="s">
        <v>183</v>
      </c>
      <c r="B321" t="s">
        <v>184</v>
      </c>
      <c r="C321" t="s">
        <v>183</v>
      </c>
    </row>
    <row r="322" spans="1:3" x14ac:dyDescent="0.25">
      <c r="A322" t="s">
        <v>185</v>
      </c>
      <c r="B322" t="s">
        <v>186</v>
      </c>
      <c r="C322" t="s">
        <v>185</v>
      </c>
    </row>
    <row r="323" spans="1:3" x14ac:dyDescent="0.25">
      <c r="A323" t="s">
        <v>187</v>
      </c>
      <c r="B323" t="s">
        <v>188</v>
      </c>
      <c r="C323" t="s">
        <v>187</v>
      </c>
    </row>
    <row r="324" spans="1:3" x14ac:dyDescent="0.25">
      <c r="A324" t="s">
        <v>189</v>
      </c>
      <c r="B324" t="s">
        <v>190</v>
      </c>
      <c r="C324" t="s">
        <v>189</v>
      </c>
    </row>
    <row r="325" spans="1:3" x14ac:dyDescent="0.25">
      <c r="A325" t="s">
        <v>191</v>
      </c>
      <c r="B325" t="s">
        <v>192</v>
      </c>
      <c r="C325" t="s">
        <v>191</v>
      </c>
    </row>
    <row r="326" spans="1:3" x14ac:dyDescent="0.25">
      <c r="A326" t="s">
        <v>193</v>
      </c>
      <c r="B326" t="s">
        <v>194</v>
      </c>
      <c r="C326" t="s">
        <v>193</v>
      </c>
    </row>
    <row r="327" spans="1:3" x14ac:dyDescent="0.25">
      <c r="A327" t="s">
        <v>195</v>
      </c>
      <c r="B327" t="s">
        <v>196</v>
      </c>
      <c r="C327" t="s">
        <v>195</v>
      </c>
    </row>
    <row r="328" spans="1:3" x14ac:dyDescent="0.25">
      <c r="A328" t="s">
        <v>197</v>
      </c>
      <c r="B328" t="s">
        <v>198</v>
      </c>
      <c r="C328" t="s">
        <v>197</v>
      </c>
    </row>
    <row r="329" spans="1:3" x14ac:dyDescent="0.25">
      <c r="A329" t="s">
        <v>199</v>
      </c>
      <c r="B329" t="s">
        <v>200</v>
      </c>
      <c r="C329" t="s">
        <v>199</v>
      </c>
    </row>
    <row r="330" spans="1:3" x14ac:dyDescent="0.25">
      <c r="A330" t="s">
        <v>201</v>
      </c>
      <c r="B330" t="s">
        <v>202</v>
      </c>
      <c r="C330" t="s">
        <v>201</v>
      </c>
    </row>
    <row r="331" spans="1:3" x14ac:dyDescent="0.25">
      <c r="A331" t="s">
        <v>203</v>
      </c>
      <c r="B331" t="s">
        <v>204</v>
      </c>
      <c r="C331" t="s">
        <v>203</v>
      </c>
    </row>
    <row r="332" spans="1:3" x14ac:dyDescent="0.25">
      <c r="A332" t="s">
        <v>205</v>
      </c>
      <c r="B332" t="s">
        <v>206</v>
      </c>
      <c r="C332" t="s">
        <v>205</v>
      </c>
    </row>
    <row r="333" spans="1:3" x14ac:dyDescent="0.25">
      <c r="A333" t="s">
        <v>207</v>
      </c>
      <c r="B333" t="s">
        <v>208</v>
      </c>
      <c r="C333" t="s">
        <v>207</v>
      </c>
    </row>
    <row r="334" spans="1:3" x14ac:dyDescent="0.25">
      <c r="A334" t="s">
        <v>209</v>
      </c>
      <c r="B334" t="s">
        <v>210</v>
      </c>
      <c r="C334" t="s">
        <v>209</v>
      </c>
    </row>
    <row r="335" spans="1:3" x14ac:dyDescent="0.25">
      <c r="A335" t="s">
        <v>211</v>
      </c>
      <c r="B335" t="s">
        <v>212</v>
      </c>
      <c r="C335" t="s">
        <v>211</v>
      </c>
    </row>
    <row r="336" spans="1:3" x14ac:dyDescent="0.25">
      <c r="A336" t="s">
        <v>213</v>
      </c>
      <c r="B336" t="s">
        <v>214</v>
      </c>
      <c r="C336" t="s">
        <v>213</v>
      </c>
    </row>
    <row r="337" spans="1:3" x14ac:dyDescent="0.25">
      <c r="A337" t="s">
        <v>215</v>
      </c>
      <c r="B337" t="s">
        <v>216</v>
      </c>
      <c r="C337" t="s">
        <v>215</v>
      </c>
    </row>
    <row r="338" spans="1:3" x14ac:dyDescent="0.25">
      <c r="A338" t="s">
        <v>217</v>
      </c>
      <c r="B338" t="s">
        <v>218</v>
      </c>
      <c r="C338" t="s">
        <v>217</v>
      </c>
    </row>
    <row r="339" spans="1:3" x14ac:dyDescent="0.25">
      <c r="A339" t="s">
        <v>219</v>
      </c>
      <c r="B339" t="s">
        <v>220</v>
      </c>
      <c r="C339" t="s">
        <v>219</v>
      </c>
    </row>
    <row r="340" spans="1:3" x14ac:dyDescent="0.25">
      <c r="A340" t="s">
        <v>221</v>
      </c>
      <c r="B340" t="s">
        <v>222</v>
      </c>
      <c r="C340" t="s">
        <v>221</v>
      </c>
    </row>
    <row r="341" spans="1:3" x14ac:dyDescent="0.25">
      <c r="A341" t="s">
        <v>223</v>
      </c>
      <c r="B341" t="s">
        <v>224</v>
      </c>
      <c r="C341" t="s">
        <v>223</v>
      </c>
    </row>
    <row r="342" spans="1:3" x14ac:dyDescent="0.25">
      <c r="A342" t="s">
        <v>225</v>
      </c>
      <c r="B342" t="s">
        <v>226</v>
      </c>
      <c r="C342" t="s">
        <v>225</v>
      </c>
    </row>
    <row r="343" spans="1:3" x14ac:dyDescent="0.25">
      <c r="A343" t="s">
        <v>227</v>
      </c>
      <c r="B343" t="s">
        <v>228</v>
      </c>
      <c r="C343" t="s">
        <v>227</v>
      </c>
    </row>
    <row r="344" spans="1:3" x14ac:dyDescent="0.25">
      <c r="A344" t="s">
        <v>229</v>
      </c>
      <c r="B344" t="s">
        <v>230</v>
      </c>
      <c r="C344" t="s">
        <v>229</v>
      </c>
    </row>
    <row r="345" spans="1:3" x14ac:dyDescent="0.25">
      <c r="A345" t="s">
        <v>231</v>
      </c>
      <c r="B345" t="s">
        <v>232</v>
      </c>
      <c r="C345" t="s">
        <v>231</v>
      </c>
    </row>
    <row r="346" spans="1:3" x14ac:dyDescent="0.25">
      <c r="A346" t="s">
        <v>233</v>
      </c>
      <c r="B346" t="s">
        <v>234</v>
      </c>
      <c r="C346" t="s">
        <v>233</v>
      </c>
    </row>
    <row r="347" spans="1:3" x14ac:dyDescent="0.25">
      <c r="A347" t="s">
        <v>235</v>
      </c>
      <c r="B347" t="s">
        <v>236</v>
      </c>
      <c r="C347" t="s">
        <v>235</v>
      </c>
    </row>
    <row r="348" spans="1:3" x14ac:dyDescent="0.25">
      <c r="A348" t="s">
        <v>237</v>
      </c>
      <c r="B348" t="s">
        <v>238</v>
      </c>
      <c r="C348" t="s">
        <v>237</v>
      </c>
    </row>
    <row r="349" spans="1:3" x14ac:dyDescent="0.25">
      <c r="A349" t="s">
        <v>239</v>
      </c>
      <c r="B349" t="s">
        <v>240</v>
      </c>
      <c r="C349" t="s">
        <v>239</v>
      </c>
    </row>
    <row r="350" spans="1:3" x14ac:dyDescent="0.25">
      <c r="A350" t="s">
        <v>241</v>
      </c>
      <c r="B350" t="s">
        <v>242</v>
      </c>
      <c r="C350" t="s">
        <v>241</v>
      </c>
    </row>
    <row r="351" spans="1:3" x14ac:dyDescent="0.25">
      <c r="A351" t="s">
        <v>243</v>
      </c>
      <c r="B351" t="s">
        <v>244</v>
      </c>
      <c r="C351" t="s">
        <v>243</v>
      </c>
    </row>
    <row r="352" spans="1:3" x14ac:dyDescent="0.25">
      <c r="A352" t="s">
        <v>245</v>
      </c>
      <c r="B352" t="s">
        <v>246</v>
      </c>
      <c r="C352" t="s">
        <v>245</v>
      </c>
    </row>
    <row r="353" spans="1:3" x14ac:dyDescent="0.25">
      <c r="A353" t="s">
        <v>247</v>
      </c>
      <c r="B353" t="s">
        <v>248</v>
      </c>
      <c r="C353" t="s">
        <v>247</v>
      </c>
    </row>
    <row r="354" spans="1:3" x14ac:dyDescent="0.25">
      <c r="A354" t="s">
        <v>249</v>
      </c>
      <c r="B354" t="s">
        <v>250</v>
      </c>
      <c r="C354" t="s">
        <v>249</v>
      </c>
    </row>
    <row r="355" spans="1:3" x14ac:dyDescent="0.25">
      <c r="A355" t="s">
        <v>251</v>
      </c>
      <c r="B355" t="s">
        <v>252</v>
      </c>
      <c r="C355" t="s">
        <v>251</v>
      </c>
    </row>
    <row r="356" spans="1:3" x14ac:dyDescent="0.25">
      <c r="A356" t="s">
        <v>253</v>
      </c>
      <c r="B356" t="s">
        <v>254</v>
      </c>
      <c r="C356" t="s">
        <v>253</v>
      </c>
    </row>
    <row r="357" spans="1:3" x14ac:dyDescent="0.25">
      <c r="A357" t="s">
        <v>255</v>
      </c>
      <c r="B357" t="s">
        <v>256</v>
      </c>
      <c r="C357" t="s">
        <v>255</v>
      </c>
    </row>
    <row r="358" spans="1:3" x14ac:dyDescent="0.25">
      <c r="A358" t="s">
        <v>257</v>
      </c>
      <c r="B358" t="s">
        <v>258</v>
      </c>
      <c r="C358" t="s">
        <v>257</v>
      </c>
    </row>
    <row r="359" spans="1:3" x14ac:dyDescent="0.25">
      <c r="A359" t="s">
        <v>259</v>
      </c>
      <c r="B359" t="s">
        <v>260</v>
      </c>
      <c r="C359" t="s">
        <v>259</v>
      </c>
    </row>
    <row r="360" spans="1:3" x14ac:dyDescent="0.25">
      <c r="A360" t="s">
        <v>261</v>
      </c>
      <c r="B360" t="s">
        <v>262</v>
      </c>
      <c r="C360" t="s">
        <v>261</v>
      </c>
    </row>
    <row r="361" spans="1:3" x14ac:dyDescent="0.25">
      <c r="A361" t="s">
        <v>263</v>
      </c>
      <c r="B361" t="s">
        <v>264</v>
      </c>
      <c r="C361" t="s">
        <v>263</v>
      </c>
    </row>
    <row r="362" spans="1:3" x14ac:dyDescent="0.25">
      <c r="A362" t="s">
        <v>265</v>
      </c>
      <c r="B362" t="s">
        <v>266</v>
      </c>
      <c r="C362" t="s">
        <v>265</v>
      </c>
    </row>
    <row r="363" spans="1:3" x14ac:dyDescent="0.25">
      <c r="A363" t="s">
        <v>267</v>
      </c>
      <c r="B363" t="s">
        <v>268</v>
      </c>
      <c r="C363" t="s">
        <v>267</v>
      </c>
    </row>
    <row r="364" spans="1:3" x14ac:dyDescent="0.25">
      <c r="A364" t="s">
        <v>269</v>
      </c>
      <c r="B364" t="s">
        <v>270</v>
      </c>
      <c r="C364" t="s">
        <v>269</v>
      </c>
    </row>
    <row r="365" spans="1:3" x14ac:dyDescent="0.25">
      <c r="A365" t="s">
        <v>271</v>
      </c>
      <c r="B365" t="s">
        <v>272</v>
      </c>
      <c r="C365" t="s">
        <v>271</v>
      </c>
    </row>
    <row r="366" spans="1:3" x14ac:dyDescent="0.25">
      <c r="A366" t="s">
        <v>273</v>
      </c>
      <c r="B366" t="s">
        <v>274</v>
      </c>
      <c r="C366" t="s">
        <v>273</v>
      </c>
    </row>
    <row r="367" spans="1:3" x14ac:dyDescent="0.25">
      <c r="A367" t="s">
        <v>275</v>
      </c>
      <c r="B367" t="s">
        <v>276</v>
      </c>
      <c r="C367" t="s">
        <v>275</v>
      </c>
    </row>
    <row r="368" spans="1:3" x14ac:dyDescent="0.25">
      <c r="A368" t="s">
        <v>277</v>
      </c>
      <c r="B368" t="s">
        <v>278</v>
      </c>
      <c r="C368" t="s">
        <v>277</v>
      </c>
    </row>
    <row r="369" spans="1:3" x14ac:dyDescent="0.25">
      <c r="A369" t="s">
        <v>279</v>
      </c>
      <c r="B369" t="s">
        <v>280</v>
      </c>
      <c r="C369" t="s">
        <v>279</v>
      </c>
    </row>
    <row r="370" spans="1:3" x14ac:dyDescent="0.25">
      <c r="A370" t="s">
        <v>281</v>
      </c>
      <c r="B370" t="s">
        <v>282</v>
      </c>
      <c r="C370" t="s">
        <v>281</v>
      </c>
    </row>
    <row r="371" spans="1:3" x14ac:dyDescent="0.25">
      <c r="A371" t="s">
        <v>283</v>
      </c>
      <c r="B371" t="s">
        <v>284</v>
      </c>
      <c r="C371" t="s">
        <v>283</v>
      </c>
    </row>
    <row r="372" spans="1:3" x14ac:dyDescent="0.25">
      <c r="A372" t="s">
        <v>285</v>
      </c>
      <c r="B372" t="s">
        <v>286</v>
      </c>
      <c r="C372" t="s">
        <v>285</v>
      </c>
    </row>
    <row r="373" spans="1:3" x14ac:dyDescent="0.25">
      <c r="A373" t="s">
        <v>287</v>
      </c>
      <c r="B373" t="s">
        <v>288</v>
      </c>
      <c r="C373" t="s">
        <v>287</v>
      </c>
    </row>
    <row r="374" spans="1:3" x14ac:dyDescent="0.25">
      <c r="A374" t="s">
        <v>289</v>
      </c>
      <c r="B374" t="s">
        <v>290</v>
      </c>
      <c r="C374" t="s">
        <v>289</v>
      </c>
    </row>
    <row r="375" spans="1:3" x14ac:dyDescent="0.25">
      <c r="A375" t="s">
        <v>291</v>
      </c>
      <c r="B375" t="s">
        <v>292</v>
      </c>
      <c r="C375" t="s">
        <v>291</v>
      </c>
    </row>
    <row r="376" spans="1:3" x14ac:dyDescent="0.25">
      <c r="A376" t="s">
        <v>293</v>
      </c>
      <c r="B376" t="s">
        <v>294</v>
      </c>
      <c r="C376" t="s">
        <v>293</v>
      </c>
    </row>
    <row r="377" spans="1:3" x14ac:dyDescent="0.25">
      <c r="A377" t="s">
        <v>295</v>
      </c>
      <c r="B377" t="s">
        <v>296</v>
      </c>
      <c r="C377" t="s">
        <v>295</v>
      </c>
    </row>
    <row r="378" spans="1:3" x14ac:dyDescent="0.25">
      <c r="A378" t="s">
        <v>297</v>
      </c>
      <c r="B378" t="s">
        <v>298</v>
      </c>
      <c r="C378" t="s">
        <v>297</v>
      </c>
    </row>
    <row r="379" spans="1:3" x14ac:dyDescent="0.25">
      <c r="A379" t="s">
        <v>299</v>
      </c>
      <c r="B379" t="s">
        <v>300</v>
      </c>
      <c r="C379" t="s">
        <v>299</v>
      </c>
    </row>
    <row r="380" spans="1:3" x14ac:dyDescent="0.25">
      <c r="A380" t="s">
        <v>301</v>
      </c>
      <c r="B380" t="s">
        <v>302</v>
      </c>
      <c r="C380" t="s">
        <v>301</v>
      </c>
    </row>
    <row r="381" spans="1:3" x14ac:dyDescent="0.25">
      <c r="A381" t="s">
        <v>303</v>
      </c>
      <c r="B381" t="s">
        <v>304</v>
      </c>
      <c r="C381" t="s">
        <v>303</v>
      </c>
    </row>
    <row r="382" spans="1:3" x14ac:dyDescent="0.25">
      <c r="A382" t="s">
        <v>305</v>
      </c>
      <c r="B382" t="s">
        <v>306</v>
      </c>
      <c r="C382" t="s">
        <v>305</v>
      </c>
    </row>
    <row r="383" spans="1:3" x14ac:dyDescent="0.25">
      <c r="A383" t="s">
        <v>307</v>
      </c>
      <c r="B383" t="s">
        <v>308</v>
      </c>
      <c r="C383" t="s">
        <v>307</v>
      </c>
    </row>
    <row r="384" spans="1:3" x14ac:dyDescent="0.25">
      <c r="A384" t="s">
        <v>309</v>
      </c>
      <c r="B384" t="s">
        <v>310</v>
      </c>
      <c r="C384" t="s">
        <v>309</v>
      </c>
    </row>
    <row r="385" spans="1:3" x14ac:dyDescent="0.25">
      <c r="A385" t="s">
        <v>311</v>
      </c>
      <c r="B385" t="s">
        <v>312</v>
      </c>
      <c r="C385" t="s">
        <v>311</v>
      </c>
    </row>
    <row r="386" spans="1:3" x14ac:dyDescent="0.25">
      <c r="A386" t="s">
        <v>313</v>
      </c>
      <c r="B386" t="s">
        <v>314</v>
      </c>
      <c r="C386" t="s">
        <v>313</v>
      </c>
    </row>
    <row r="387" spans="1:3" x14ac:dyDescent="0.25">
      <c r="A387" t="s">
        <v>315</v>
      </c>
      <c r="B387" t="s">
        <v>316</v>
      </c>
      <c r="C387" t="s">
        <v>315</v>
      </c>
    </row>
    <row r="388" spans="1:3" x14ac:dyDescent="0.25">
      <c r="A388" t="s">
        <v>317</v>
      </c>
      <c r="B388" t="s">
        <v>318</v>
      </c>
      <c r="C388" t="s">
        <v>317</v>
      </c>
    </row>
    <row r="389" spans="1:3" x14ac:dyDescent="0.25">
      <c r="A389" t="s">
        <v>319</v>
      </c>
      <c r="B389" t="s">
        <v>320</v>
      </c>
      <c r="C389" t="s">
        <v>319</v>
      </c>
    </row>
    <row r="390" spans="1:3" x14ac:dyDescent="0.25">
      <c r="A390" t="s">
        <v>321</v>
      </c>
      <c r="B390" t="s">
        <v>322</v>
      </c>
      <c r="C390" t="s">
        <v>321</v>
      </c>
    </row>
    <row r="391" spans="1:3" x14ac:dyDescent="0.25">
      <c r="A391" t="s">
        <v>323</v>
      </c>
      <c r="B391" t="s">
        <v>324</v>
      </c>
      <c r="C391" t="s">
        <v>323</v>
      </c>
    </row>
    <row r="392" spans="1:3" x14ac:dyDescent="0.25">
      <c r="A392" t="s">
        <v>325</v>
      </c>
      <c r="B392" t="s">
        <v>326</v>
      </c>
      <c r="C392" t="s">
        <v>325</v>
      </c>
    </row>
    <row r="393" spans="1:3" x14ac:dyDescent="0.25">
      <c r="A393" t="s">
        <v>327</v>
      </c>
      <c r="B393" t="s">
        <v>328</v>
      </c>
      <c r="C393" t="s">
        <v>327</v>
      </c>
    </row>
    <row r="394" spans="1:3" x14ac:dyDescent="0.25">
      <c r="A394" t="s">
        <v>329</v>
      </c>
      <c r="B394" t="s">
        <v>330</v>
      </c>
      <c r="C394" t="s">
        <v>329</v>
      </c>
    </row>
    <row r="395" spans="1:3" x14ac:dyDescent="0.25">
      <c r="A395" t="s">
        <v>331</v>
      </c>
      <c r="B395" t="s">
        <v>332</v>
      </c>
      <c r="C395" t="s">
        <v>331</v>
      </c>
    </row>
    <row r="396" spans="1:3" x14ac:dyDescent="0.25">
      <c r="A396" t="s">
        <v>333</v>
      </c>
      <c r="B396" t="s">
        <v>334</v>
      </c>
      <c r="C396" t="s">
        <v>333</v>
      </c>
    </row>
    <row r="397" spans="1:3" x14ac:dyDescent="0.25">
      <c r="A397" t="s">
        <v>335</v>
      </c>
      <c r="B397" t="s">
        <v>336</v>
      </c>
      <c r="C397" t="s">
        <v>335</v>
      </c>
    </row>
    <row r="398" spans="1:3" x14ac:dyDescent="0.25">
      <c r="A398" t="s">
        <v>337</v>
      </c>
      <c r="B398" t="s">
        <v>338</v>
      </c>
      <c r="C398" t="s">
        <v>337</v>
      </c>
    </row>
    <row r="399" spans="1:3" x14ac:dyDescent="0.25">
      <c r="A399" t="s">
        <v>339</v>
      </c>
      <c r="B399" t="s">
        <v>340</v>
      </c>
      <c r="C399" t="s">
        <v>339</v>
      </c>
    </row>
    <row r="400" spans="1:3" x14ac:dyDescent="0.25">
      <c r="A400" t="s">
        <v>341</v>
      </c>
      <c r="B400" t="s">
        <v>342</v>
      </c>
      <c r="C400" t="s">
        <v>341</v>
      </c>
    </row>
    <row r="401" spans="1:3" x14ac:dyDescent="0.25">
      <c r="A401" t="s">
        <v>343</v>
      </c>
      <c r="B401" t="s">
        <v>344</v>
      </c>
      <c r="C401" t="s">
        <v>343</v>
      </c>
    </row>
    <row r="402" spans="1:3" x14ac:dyDescent="0.25">
      <c r="A402" t="s">
        <v>345</v>
      </c>
      <c r="B402" t="s">
        <v>346</v>
      </c>
      <c r="C402" t="s">
        <v>345</v>
      </c>
    </row>
    <row r="403" spans="1:3" x14ac:dyDescent="0.25">
      <c r="A403" t="s">
        <v>347</v>
      </c>
      <c r="B403" t="s">
        <v>348</v>
      </c>
      <c r="C403" t="s">
        <v>347</v>
      </c>
    </row>
    <row r="404" spans="1:3" x14ac:dyDescent="0.25">
      <c r="A404" t="s">
        <v>349</v>
      </c>
      <c r="B404" t="s">
        <v>350</v>
      </c>
      <c r="C404" t="s">
        <v>349</v>
      </c>
    </row>
    <row r="405" spans="1:3" x14ac:dyDescent="0.25">
      <c r="A405" t="s">
        <v>353</v>
      </c>
      <c r="B405" t="s">
        <v>354</v>
      </c>
      <c r="C405" t="s">
        <v>353</v>
      </c>
    </row>
    <row r="406" spans="1:3" x14ac:dyDescent="0.25">
      <c r="A406" t="s">
        <v>355</v>
      </c>
      <c r="B406" t="s">
        <v>356</v>
      </c>
      <c r="C406" t="s">
        <v>355</v>
      </c>
    </row>
    <row r="407" spans="1:3" x14ac:dyDescent="0.25">
      <c r="A407" t="s">
        <v>357</v>
      </c>
      <c r="B407" t="s">
        <v>358</v>
      </c>
      <c r="C407" t="s">
        <v>357</v>
      </c>
    </row>
    <row r="408" spans="1:3" x14ac:dyDescent="0.25">
      <c r="A408" t="s">
        <v>359</v>
      </c>
      <c r="B408" t="s">
        <v>360</v>
      </c>
      <c r="C408" t="s">
        <v>359</v>
      </c>
    </row>
    <row r="409" spans="1:3" x14ac:dyDescent="0.25">
      <c r="A409" t="s">
        <v>361</v>
      </c>
      <c r="B409" t="s">
        <v>362</v>
      </c>
      <c r="C409" t="s">
        <v>361</v>
      </c>
    </row>
    <row r="410" spans="1:3" x14ac:dyDescent="0.25">
      <c r="A410" t="s">
        <v>363</v>
      </c>
      <c r="B410" t="s">
        <v>364</v>
      </c>
      <c r="C410" t="s">
        <v>363</v>
      </c>
    </row>
    <row r="411" spans="1:3" x14ac:dyDescent="0.25">
      <c r="A411" t="s">
        <v>365</v>
      </c>
      <c r="B411" t="s">
        <v>366</v>
      </c>
      <c r="C411" t="s">
        <v>365</v>
      </c>
    </row>
    <row r="412" spans="1:3" x14ac:dyDescent="0.25">
      <c r="A412" t="s">
        <v>123</v>
      </c>
      <c r="B412" t="s">
        <v>124</v>
      </c>
      <c r="C412" t="s">
        <v>123</v>
      </c>
    </row>
    <row r="413" spans="1:3" x14ac:dyDescent="0.25">
      <c r="A413" t="s">
        <v>351</v>
      </c>
      <c r="B413" t="s">
        <v>352</v>
      </c>
      <c r="C413" t="s">
        <v>351</v>
      </c>
    </row>
  </sheetData>
  <phoneticPr fontId="29"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142EE-EF22-47A4-A344-76B6C0A24C07}">
  <sheetPr codeName="Sheet16">
    <tabColor rgb="FFFFFF00"/>
  </sheetPr>
  <dimension ref="B1:O1431"/>
  <sheetViews>
    <sheetView workbookViewId="0">
      <selection activeCell="C1227" sqref="C1227:C1430"/>
    </sheetView>
  </sheetViews>
  <sheetFormatPr defaultRowHeight="15" x14ac:dyDescent="0.25"/>
  <cols>
    <col min="2" max="2" width="81.140625" bestFit="1" customWidth="1"/>
    <col min="3" max="3" width="27.85546875" customWidth="1"/>
  </cols>
  <sheetData>
    <row r="1" spans="2:15" x14ac:dyDescent="0.25">
      <c r="B1" s="212"/>
      <c r="C1" s="110"/>
      <c r="D1" s="231"/>
      <c r="E1" s="220"/>
      <c r="F1" s="220"/>
      <c r="G1" s="220"/>
      <c r="H1" s="220"/>
      <c r="I1" s="220"/>
      <c r="J1" s="220"/>
      <c r="K1" s="220"/>
      <c r="L1" s="220"/>
      <c r="M1" s="220"/>
      <c r="N1" s="220"/>
      <c r="O1" s="220"/>
    </row>
    <row r="2" spans="2:15" ht="16.5" thickBot="1" x14ac:dyDescent="0.3">
      <c r="B2" s="284" t="s">
        <v>2113</v>
      </c>
      <c r="C2" s="359" t="s">
        <v>511</v>
      </c>
      <c r="D2" s="214">
        <v>45017</v>
      </c>
      <c r="E2" s="214">
        <v>45047</v>
      </c>
      <c r="F2" s="214">
        <v>45078</v>
      </c>
      <c r="G2" s="214">
        <v>45108</v>
      </c>
      <c r="H2" s="214">
        <v>45139</v>
      </c>
      <c r="I2" s="214">
        <v>45170</v>
      </c>
      <c r="J2" s="214">
        <v>45200</v>
      </c>
      <c r="K2" s="214">
        <v>45231</v>
      </c>
      <c r="L2" s="214">
        <v>45261</v>
      </c>
      <c r="M2" s="214">
        <v>45292</v>
      </c>
      <c r="N2" s="214">
        <v>45323</v>
      </c>
      <c r="O2" s="214">
        <v>45352</v>
      </c>
    </row>
    <row r="3" spans="2:15" ht="15" customHeight="1" thickBot="1" x14ac:dyDescent="0.3">
      <c r="B3" s="218" t="s">
        <v>512</v>
      </c>
      <c r="C3" s="315" t="s">
        <v>513</v>
      </c>
      <c r="D3" s="218">
        <f>'4. Capacity&amp;Demand'!H80</f>
        <v>0</v>
      </c>
      <c r="E3" s="218">
        <f>'4. Capacity&amp;Demand'!I80</f>
        <v>0</v>
      </c>
      <c r="F3" s="218">
        <f>'4. Capacity&amp;Demand'!J80</f>
        <v>0</v>
      </c>
      <c r="G3" s="218">
        <f>'4. Capacity&amp;Demand'!K80</f>
        <v>0</v>
      </c>
      <c r="H3" s="218">
        <f>'4. Capacity&amp;Demand'!L80</f>
        <v>0</v>
      </c>
      <c r="I3" s="218">
        <f>'4. Capacity&amp;Demand'!M80</f>
        <v>0</v>
      </c>
      <c r="J3" s="218">
        <f>'4. Capacity&amp;Demand'!N80</f>
        <v>0</v>
      </c>
      <c r="K3" s="218">
        <f>'4. Capacity&amp;Demand'!O80</f>
        <v>0</v>
      </c>
      <c r="L3" s="218">
        <f>'4. Capacity&amp;Demand'!P80</f>
        <v>0</v>
      </c>
      <c r="M3" s="218">
        <f>'4. Capacity&amp;Demand'!Q80</f>
        <v>0</v>
      </c>
      <c r="N3" s="218">
        <f>'4. Capacity&amp;Demand'!R80</f>
        <v>0</v>
      </c>
      <c r="O3" s="218">
        <f>'4. Capacity&amp;Demand'!S80</f>
        <v>0</v>
      </c>
    </row>
    <row r="4" spans="2:15" ht="15.75" thickBot="1" x14ac:dyDescent="0.3">
      <c r="B4" s="218" t="s">
        <v>515</v>
      </c>
      <c r="C4" s="315" t="s">
        <v>513</v>
      </c>
      <c r="D4" s="218">
        <f>'4. Capacity&amp;Demand'!H81</f>
        <v>0</v>
      </c>
      <c r="E4" s="218">
        <f>'4. Capacity&amp;Demand'!I81</f>
        <v>0</v>
      </c>
      <c r="F4" s="218">
        <f>'4. Capacity&amp;Demand'!J81</f>
        <v>0</v>
      </c>
      <c r="G4" s="218">
        <f>'4. Capacity&amp;Demand'!K81</f>
        <v>0</v>
      </c>
      <c r="H4" s="218">
        <f>'4. Capacity&amp;Demand'!L81</f>
        <v>0</v>
      </c>
      <c r="I4" s="218">
        <f>'4. Capacity&amp;Demand'!M81</f>
        <v>0</v>
      </c>
      <c r="J4" s="218">
        <f>'4. Capacity&amp;Demand'!N81</f>
        <v>0</v>
      </c>
      <c r="K4" s="218">
        <f>'4. Capacity&amp;Demand'!O81</f>
        <v>0</v>
      </c>
      <c r="L4" s="218">
        <f>'4. Capacity&amp;Demand'!P81</f>
        <v>0</v>
      </c>
      <c r="M4" s="218">
        <f>'4. Capacity&amp;Demand'!Q81</f>
        <v>0</v>
      </c>
      <c r="N4" s="218">
        <f>'4. Capacity&amp;Demand'!R81</f>
        <v>0</v>
      </c>
      <c r="O4" s="218">
        <f>'4. Capacity&amp;Demand'!S81</f>
        <v>0</v>
      </c>
    </row>
    <row r="5" spans="2:15" ht="15.75" thickBot="1" x14ac:dyDescent="0.3">
      <c r="B5" s="218" t="s">
        <v>517</v>
      </c>
      <c r="C5" s="315" t="s">
        <v>513</v>
      </c>
      <c r="D5" s="218">
        <f>'4. Capacity&amp;Demand'!H82</f>
        <v>0</v>
      </c>
      <c r="E5" s="218">
        <f>'4. Capacity&amp;Demand'!I82</f>
        <v>0</v>
      </c>
      <c r="F5" s="218">
        <f>'4. Capacity&amp;Demand'!J82</f>
        <v>0</v>
      </c>
      <c r="G5" s="218">
        <f>'4. Capacity&amp;Demand'!K82</f>
        <v>0</v>
      </c>
      <c r="H5" s="218">
        <f>'4. Capacity&amp;Demand'!L82</f>
        <v>0</v>
      </c>
      <c r="I5" s="218">
        <f>'4. Capacity&amp;Demand'!M82</f>
        <v>0</v>
      </c>
      <c r="J5" s="218">
        <f>'4. Capacity&amp;Demand'!N82</f>
        <v>0</v>
      </c>
      <c r="K5" s="218">
        <f>'4. Capacity&amp;Demand'!O82</f>
        <v>0</v>
      </c>
      <c r="L5" s="218">
        <f>'4. Capacity&amp;Demand'!P82</f>
        <v>0</v>
      </c>
      <c r="M5" s="218">
        <f>'4. Capacity&amp;Demand'!Q82</f>
        <v>0</v>
      </c>
      <c r="N5" s="218">
        <f>'4. Capacity&amp;Demand'!R82</f>
        <v>0</v>
      </c>
      <c r="O5" s="218">
        <f>'4. Capacity&amp;Demand'!S82</f>
        <v>0</v>
      </c>
    </row>
    <row r="6" spans="2:15" ht="15.75" thickBot="1" x14ac:dyDescent="0.3">
      <c r="B6" s="218" t="s">
        <v>519</v>
      </c>
      <c r="C6" s="315" t="s">
        <v>513</v>
      </c>
      <c r="D6" s="218">
        <f>'4. Capacity&amp;Demand'!H83</f>
        <v>0</v>
      </c>
      <c r="E6" s="218">
        <f>'4. Capacity&amp;Demand'!I83</f>
        <v>0</v>
      </c>
      <c r="F6" s="218">
        <f>'4. Capacity&amp;Demand'!J83</f>
        <v>0</v>
      </c>
      <c r="G6" s="218">
        <f>'4. Capacity&amp;Demand'!K83</f>
        <v>0</v>
      </c>
      <c r="H6" s="218">
        <f>'4. Capacity&amp;Demand'!L83</f>
        <v>0</v>
      </c>
      <c r="I6" s="218">
        <f>'4. Capacity&amp;Demand'!M83</f>
        <v>0</v>
      </c>
      <c r="J6" s="218">
        <f>'4. Capacity&amp;Demand'!N83</f>
        <v>0</v>
      </c>
      <c r="K6" s="218">
        <f>'4. Capacity&amp;Demand'!O83</f>
        <v>0</v>
      </c>
      <c r="L6" s="218">
        <f>'4. Capacity&amp;Demand'!P83</f>
        <v>0</v>
      </c>
      <c r="M6" s="218">
        <f>'4. Capacity&amp;Demand'!Q83</f>
        <v>0</v>
      </c>
      <c r="N6" s="218">
        <f>'4. Capacity&amp;Demand'!R83</f>
        <v>0</v>
      </c>
      <c r="O6" s="218">
        <f>'4. Capacity&amp;Demand'!S83</f>
        <v>0</v>
      </c>
    </row>
    <row r="7" spans="2:15" ht="15.75" thickBot="1" x14ac:dyDescent="0.3">
      <c r="B7" s="218" t="s">
        <v>521</v>
      </c>
      <c r="C7" s="315" t="s">
        <v>513</v>
      </c>
      <c r="D7" s="218">
        <f>'4. Capacity&amp;Demand'!H84</f>
        <v>0</v>
      </c>
      <c r="E7" s="218">
        <f>'4. Capacity&amp;Demand'!I84</f>
        <v>0</v>
      </c>
      <c r="F7" s="218">
        <f>'4. Capacity&amp;Demand'!J84</f>
        <v>0</v>
      </c>
      <c r="G7" s="218">
        <f>'4. Capacity&amp;Demand'!K84</f>
        <v>0</v>
      </c>
      <c r="H7" s="218">
        <f>'4. Capacity&amp;Demand'!L84</f>
        <v>0</v>
      </c>
      <c r="I7" s="218">
        <f>'4. Capacity&amp;Demand'!M84</f>
        <v>0</v>
      </c>
      <c r="J7" s="218">
        <f>'4. Capacity&amp;Demand'!N84</f>
        <v>0</v>
      </c>
      <c r="K7" s="218">
        <f>'4. Capacity&amp;Demand'!O84</f>
        <v>0</v>
      </c>
      <c r="L7" s="218">
        <f>'4. Capacity&amp;Demand'!P84</f>
        <v>0</v>
      </c>
      <c r="M7" s="218">
        <f>'4. Capacity&amp;Demand'!Q84</f>
        <v>0</v>
      </c>
      <c r="N7" s="218">
        <f>'4. Capacity&amp;Demand'!R84</f>
        <v>0</v>
      </c>
      <c r="O7" s="218">
        <f>'4. Capacity&amp;Demand'!S84</f>
        <v>0</v>
      </c>
    </row>
    <row r="8" spans="2:15" ht="15.75" thickBot="1" x14ac:dyDescent="0.3">
      <c r="B8" s="218" t="s">
        <v>523</v>
      </c>
      <c r="C8" s="315" t="s">
        <v>513</v>
      </c>
      <c r="D8" s="218">
        <f>'4. Capacity&amp;Demand'!H85</f>
        <v>0</v>
      </c>
      <c r="E8" s="218">
        <f>'4. Capacity&amp;Demand'!I85</f>
        <v>0</v>
      </c>
      <c r="F8" s="218">
        <f>'4. Capacity&amp;Demand'!J85</f>
        <v>0</v>
      </c>
      <c r="G8" s="218">
        <f>'4. Capacity&amp;Demand'!K85</f>
        <v>0</v>
      </c>
      <c r="H8" s="218">
        <f>'4. Capacity&amp;Demand'!L85</f>
        <v>0</v>
      </c>
      <c r="I8" s="218">
        <f>'4. Capacity&amp;Demand'!M85</f>
        <v>0</v>
      </c>
      <c r="J8" s="218">
        <f>'4. Capacity&amp;Demand'!N85</f>
        <v>0</v>
      </c>
      <c r="K8" s="218">
        <f>'4. Capacity&amp;Demand'!O85</f>
        <v>0</v>
      </c>
      <c r="L8" s="218">
        <f>'4. Capacity&amp;Demand'!P85</f>
        <v>0</v>
      </c>
      <c r="M8" s="218">
        <f>'4. Capacity&amp;Demand'!Q85</f>
        <v>0</v>
      </c>
      <c r="N8" s="218">
        <f>'4. Capacity&amp;Demand'!R85</f>
        <v>0</v>
      </c>
      <c r="O8" s="218">
        <f>'4. Capacity&amp;Demand'!S85</f>
        <v>0</v>
      </c>
    </row>
    <row r="9" spans="2:15" ht="15.75" thickBot="1" x14ac:dyDescent="0.3">
      <c r="B9" s="218" t="s">
        <v>525</v>
      </c>
      <c r="C9" s="315" t="s">
        <v>513</v>
      </c>
      <c r="D9" s="218">
        <f>'4. Capacity&amp;Demand'!H86</f>
        <v>0</v>
      </c>
      <c r="E9" s="218">
        <f>'4. Capacity&amp;Demand'!I86</f>
        <v>0</v>
      </c>
      <c r="F9" s="218">
        <f>'4. Capacity&amp;Demand'!J86</f>
        <v>0</v>
      </c>
      <c r="G9" s="218">
        <f>'4. Capacity&amp;Demand'!K86</f>
        <v>0</v>
      </c>
      <c r="H9" s="218">
        <f>'4. Capacity&amp;Demand'!L86</f>
        <v>0</v>
      </c>
      <c r="I9" s="218">
        <f>'4. Capacity&amp;Demand'!M86</f>
        <v>0</v>
      </c>
      <c r="J9" s="218">
        <f>'4. Capacity&amp;Demand'!N86</f>
        <v>0</v>
      </c>
      <c r="K9" s="218">
        <f>'4. Capacity&amp;Demand'!O86</f>
        <v>0</v>
      </c>
      <c r="L9" s="218">
        <f>'4. Capacity&amp;Demand'!P86</f>
        <v>0</v>
      </c>
      <c r="M9" s="218">
        <f>'4. Capacity&amp;Demand'!Q86</f>
        <v>0</v>
      </c>
      <c r="N9" s="218">
        <f>'4. Capacity&amp;Demand'!R86</f>
        <v>0</v>
      </c>
      <c r="O9" s="218">
        <f>'4. Capacity&amp;Demand'!S86</f>
        <v>0</v>
      </c>
    </row>
    <row r="10" spans="2:15" ht="15.75" thickBot="1" x14ac:dyDescent="0.3">
      <c r="B10" s="218" t="s">
        <v>527</v>
      </c>
      <c r="C10" s="315" t="s">
        <v>513</v>
      </c>
      <c r="D10" s="218">
        <f>'4. Capacity&amp;Demand'!H87</f>
        <v>0</v>
      </c>
      <c r="E10" s="218">
        <f>'4. Capacity&amp;Demand'!I87</f>
        <v>0</v>
      </c>
      <c r="F10" s="218">
        <f>'4. Capacity&amp;Demand'!J87</f>
        <v>0</v>
      </c>
      <c r="G10" s="218">
        <f>'4. Capacity&amp;Demand'!K87</f>
        <v>0</v>
      </c>
      <c r="H10" s="218">
        <f>'4. Capacity&amp;Demand'!L87</f>
        <v>0</v>
      </c>
      <c r="I10" s="218">
        <f>'4. Capacity&amp;Demand'!M87</f>
        <v>0</v>
      </c>
      <c r="J10" s="218">
        <f>'4. Capacity&amp;Demand'!N87</f>
        <v>0</v>
      </c>
      <c r="K10" s="218">
        <f>'4. Capacity&amp;Demand'!O87</f>
        <v>0</v>
      </c>
      <c r="L10" s="218">
        <f>'4. Capacity&amp;Demand'!P87</f>
        <v>0</v>
      </c>
      <c r="M10" s="218">
        <f>'4. Capacity&amp;Demand'!Q87</f>
        <v>0</v>
      </c>
      <c r="N10" s="218">
        <f>'4. Capacity&amp;Demand'!R87</f>
        <v>0</v>
      </c>
      <c r="O10" s="218">
        <f>'4. Capacity&amp;Demand'!S87</f>
        <v>0</v>
      </c>
    </row>
    <row r="11" spans="2:15" ht="15.75" thickBot="1" x14ac:dyDescent="0.3">
      <c r="B11" s="218" t="s">
        <v>529</v>
      </c>
      <c r="C11" s="315" t="s">
        <v>513</v>
      </c>
      <c r="D11" s="218">
        <f>'4. Capacity&amp;Demand'!H88</f>
        <v>0</v>
      </c>
      <c r="E11" s="218">
        <f>'4. Capacity&amp;Demand'!I88</f>
        <v>0</v>
      </c>
      <c r="F11" s="218">
        <f>'4. Capacity&amp;Demand'!J88</f>
        <v>0</v>
      </c>
      <c r="G11" s="218">
        <f>'4. Capacity&amp;Demand'!K88</f>
        <v>0</v>
      </c>
      <c r="H11" s="218">
        <f>'4. Capacity&amp;Demand'!L88</f>
        <v>0</v>
      </c>
      <c r="I11" s="218">
        <f>'4. Capacity&amp;Demand'!M88</f>
        <v>0</v>
      </c>
      <c r="J11" s="218">
        <f>'4. Capacity&amp;Demand'!N88</f>
        <v>0</v>
      </c>
      <c r="K11" s="218">
        <f>'4. Capacity&amp;Demand'!O88</f>
        <v>0</v>
      </c>
      <c r="L11" s="218">
        <f>'4. Capacity&amp;Demand'!P88</f>
        <v>0</v>
      </c>
      <c r="M11" s="218">
        <f>'4. Capacity&amp;Demand'!Q88</f>
        <v>0</v>
      </c>
      <c r="N11" s="218">
        <f>'4. Capacity&amp;Demand'!R88</f>
        <v>0</v>
      </c>
      <c r="O11" s="218">
        <f>'4. Capacity&amp;Demand'!S88</f>
        <v>0</v>
      </c>
    </row>
    <row r="12" spans="2:15" ht="15.75" thickBot="1" x14ac:dyDescent="0.3">
      <c r="B12" s="218" t="s">
        <v>531</v>
      </c>
      <c r="C12" s="315" t="s">
        <v>513</v>
      </c>
      <c r="D12" s="218">
        <f>'4. Capacity&amp;Demand'!H89</f>
        <v>0</v>
      </c>
      <c r="E12" s="218">
        <f>'4. Capacity&amp;Demand'!I89</f>
        <v>0</v>
      </c>
      <c r="F12" s="218">
        <f>'4. Capacity&amp;Demand'!J89</f>
        <v>0</v>
      </c>
      <c r="G12" s="218">
        <f>'4. Capacity&amp;Demand'!K89</f>
        <v>0</v>
      </c>
      <c r="H12" s="218">
        <f>'4. Capacity&amp;Demand'!L89</f>
        <v>0</v>
      </c>
      <c r="I12" s="218">
        <f>'4. Capacity&amp;Demand'!M89</f>
        <v>0</v>
      </c>
      <c r="J12" s="218">
        <f>'4. Capacity&amp;Demand'!N89</f>
        <v>0</v>
      </c>
      <c r="K12" s="218">
        <f>'4. Capacity&amp;Demand'!O89</f>
        <v>0</v>
      </c>
      <c r="L12" s="218">
        <f>'4. Capacity&amp;Demand'!P89</f>
        <v>0</v>
      </c>
      <c r="M12" s="218">
        <f>'4. Capacity&amp;Demand'!Q89</f>
        <v>0</v>
      </c>
      <c r="N12" s="218">
        <f>'4. Capacity&amp;Demand'!R89</f>
        <v>0</v>
      </c>
      <c r="O12" s="218">
        <f>'4. Capacity&amp;Demand'!S89</f>
        <v>0</v>
      </c>
    </row>
    <row r="13" spans="2:15" ht="15.75" thickBot="1" x14ac:dyDescent="0.3">
      <c r="B13" s="218" t="s">
        <v>533</v>
      </c>
      <c r="C13" s="315" t="s">
        <v>513</v>
      </c>
      <c r="D13" s="218">
        <f>'4. Capacity&amp;Demand'!H90</f>
        <v>0</v>
      </c>
      <c r="E13" s="218">
        <f>'4. Capacity&amp;Demand'!I90</f>
        <v>0</v>
      </c>
      <c r="F13" s="218">
        <f>'4. Capacity&amp;Demand'!J90</f>
        <v>0</v>
      </c>
      <c r="G13" s="218">
        <f>'4. Capacity&amp;Demand'!K90</f>
        <v>0</v>
      </c>
      <c r="H13" s="218">
        <f>'4. Capacity&amp;Demand'!L90</f>
        <v>0</v>
      </c>
      <c r="I13" s="218">
        <f>'4. Capacity&amp;Demand'!M90</f>
        <v>0</v>
      </c>
      <c r="J13" s="218">
        <f>'4. Capacity&amp;Demand'!N90</f>
        <v>0</v>
      </c>
      <c r="K13" s="218">
        <f>'4. Capacity&amp;Demand'!O90</f>
        <v>0</v>
      </c>
      <c r="L13" s="218">
        <f>'4. Capacity&amp;Demand'!P90</f>
        <v>0</v>
      </c>
      <c r="M13" s="218">
        <f>'4. Capacity&amp;Demand'!Q90</f>
        <v>0</v>
      </c>
      <c r="N13" s="218">
        <f>'4. Capacity&amp;Demand'!R90</f>
        <v>0</v>
      </c>
      <c r="O13" s="218">
        <f>'4. Capacity&amp;Demand'!S90</f>
        <v>0</v>
      </c>
    </row>
    <row r="14" spans="2:15" ht="15.75" thickBot="1" x14ac:dyDescent="0.3">
      <c r="B14" s="218" t="s">
        <v>535</v>
      </c>
      <c r="C14" s="315" t="s">
        <v>513</v>
      </c>
      <c r="D14" s="218">
        <f>'4. Capacity&amp;Demand'!H91</f>
        <v>0</v>
      </c>
      <c r="E14" s="218">
        <f>'4. Capacity&amp;Demand'!I91</f>
        <v>0</v>
      </c>
      <c r="F14" s="218">
        <f>'4. Capacity&amp;Demand'!J91</f>
        <v>0</v>
      </c>
      <c r="G14" s="218">
        <f>'4. Capacity&amp;Demand'!K91</f>
        <v>0</v>
      </c>
      <c r="H14" s="218">
        <f>'4. Capacity&amp;Demand'!L91</f>
        <v>0</v>
      </c>
      <c r="I14" s="218">
        <f>'4. Capacity&amp;Demand'!M91</f>
        <v>0</v>
      </c>
      <c r="J14" s="218">
        <f>'4. Capacity&amp;Demand'!N91</f>
        <v>0</v>
      </c>
      <c r="K14" s="218">
        <f>'4. Capacity&amp;Demand'!O91</f>
        <v>0</v>
      </c>
      <c r="L14" s="218">
        <f>'4. Capacity&amp;Demand'!P91</f>
        <v>0</v>
      </c>
      <c r="M14" s="218">
        <f>'4. Capacity&amp;Demand'!Q91</f>
        <v>0</v>
      </c>
      <c r="N14" s="218">
        <f>'4. Capacity&amp;Demand'!R91</f>
        <v>0</v>
      </c>
      <c r="O14" s="218">
        <f>'4. Capacity&amp;Demand'!S91</f>
        <v>0</v>
      </c>
    </row>
    <row r="15" spans="2:15" ht="15.75" thickBot="1" x14ac:dyDescent="0.3">
      <c r="B15" s="218" t="s">
        <v>537</v>
      </c>
      <c r="C15" s="315" t="s">
        <v>513</v>
      </c>
      <c r="D15" s="218">
        <f>'4. Capacity&amp;Demand'!H92</f>
        <v>0</v>
      </c>
      <c r="E15" s="218">
        <f>'4. Capacity&amp;Demand'!I92</f>
        <v>0</v>
      </c>
      <c r="F15" s="218">
        <f>'4. Capacity&amp;Demand'!J92</f>
        <v>0</v>
      </c>
      <c r="G15" s="218">
        <f>'4. Capacity&amp;Demand'!K92</f>
        <v>0</v>
      </c>
      <c r="H15" s="218">
        <f>'4. Capacity&amp;Demand'!L92</f>
        <v>0</v>
      </c>
      <c r="I15" s="218">
        <f>'4. Capacity&amp;Demand'!M92</f>
        <v>0</v>
      </c>
      <c r="J15" s="218">
        <f>'4. Capacity&amp;Demand'!N92</f>
        <v>0</v>
      </c>
      <c r="K15" s="218">
        <f>'4. Capacity&amp;Demand'!O92</f>
        <v>0</v>
      </c>
      <c r="L15" s="218">
        <f>'4. Capacity&amp;Demand'!P92</f>
        <v>0</v>
      </c>
      <c r="M15" s="218">
        <f>'4. Capacity&amp;Demand'!Q92</f>
        <v>0</v>
      </c>
      <c r="N15" s="218">
        <f>'4. Capacity&amp;Demand'!R92</f>
        <v>0</v>
      </c>
      <c r="O15" s="218">
        <f>'4. Capacity&amp;Demand'!S92</f>
        <v>0</v>
      </c>
    </row>
    <row r="16" spans="2:15" ht="15.75" thickBot="1" x14ac:dyDescent="0.3">
      <c r="B16" s="218" t="s">
        <v>539</v>
      </c>
      <c r="C16" s="315" t="s">
        <v>513</v>
      </c>
      <c r="D16" s="218">
        <f>'4. Capacity&amp;Demand'!H93</f>
        <v>0</v>
      </c>
      <c r="E16" s="218">
        <f>'4. Capacity&amp;Demand'!I93</f>
        <v>0</v>
      </c>
      <c r="F16" s="218">
        <f>'4. Capacity&amp;Demand'!J93</f>
        <v>0</v>
      </c>
      <c r="G16" s="218">
        <f>'4. Capacity&amp;Demand'!K93</f>
        <v>0</v>
      </c>
      <c r="H16" s="218">
        <f>'4. Capacity&amp;Demand'!L93</f>
        <v>0</v>
      </c>
      <c r="I16" s="218">
        <f>'4. Capacity&amp;Demand'!M93</f>
        <v>0</v>
      </c>
      <c r="J16" s="218">
        <f>'4. Capacity&amp;Demand'!N93</f>
        <v>0</v>
      </c>
      <c r="K16" s="218">
        <f>'4. Capacity&amp;Demand'!O93</f>
        <v>0</v>
      </c>
      <c r="L16" s="218">
        <f>'4. Capacity&amp;Demand'!P93</f>
        <v>0</v>
      </c>
      <c r="M16" s="218">
        <f>'4. Capacity&amp;Demand'!Q93</f>
        <v>0</v>
      </c>
      <c r="N16" s="218">
        <f>'4. Capacity&amp;Demand'!R93</f>
        <v>0</v>
      </c>
      <c r="O16" s="218">
        <f>'4. Capacity&amp;Demand'!S93</f>
        <v>0</v>
      </c>
    </row>
    <row r="17" spans="2:15" ht="15.75" thickBot="1" x14ac:dyDescent="0.3">
      <c r="B17" s="218" t="s">
        <v>541</v>
      </c>
      <c r="C17" s="315" t="s">
        <v>513</v>
      </c>
      <c r="D17" s="218">
        <f>'4. Capacity&amp;Demand'!H94</f>
        <v>0</v>
      </c>
      <c r="E17" s="218">
        <f>'4. Capacity&amp;Demand'!I94</f>
        <v>0</v>
      </c>
      <c r="F17" s="218">
        <f>'4. Capacity&amp;Demand'!J94</f>
        <v>0</v>
      </c>
      <c r="G17" s="218">
        <f>'4. Capacity&amp;Demand'!K94</f>
        <v>0</v>
      </c>
      <c r="H17" s="218">
        <f>'4. Capacity&amp;Demand'!L94</f>
        <v>0</v>
      </c>
      <c r="I17" s="218">
        <f>'4. Capacity&amp;Demand'!M94</f>
        <v>0</v>
      </c>
      <c r="J17" s="218">
        <f>'4. Capacity&amp;Demand'!N94</f>
        <v>0</v>
      </c>
      <c r="K17" s="218">
        <f>'4. Capacity&amp;Demand'!O94</f>
        <v>0</v>
      </c>
      <c r="L17" s="218">
        <f>'4. Capacity&amp;Demand'!P94</f>
        <v>0</v>
      </c>
      <c r="M17" s="218">
        <f>'4. Capacity&amp;Demand'!Q94</f>
        <v>0</v>
      </c>
      <c r="N17" s="218">
        <f>'4. Capacity&amp;Demand'!R94</f>
        <v>0</v>
      </c>
      <c r="O17" s="218">
        <f>'4. Capacity&amp;Demand'!S94</f>
        <v>0</v>
      </c>
    </row>
    <row r="18" spans="2:15" ht="15.75" thickBot="1" x14ac:dyDescent="0.3">
      <c r="B18" s="218" t="s">
        <v>543</v>
      </c>
      <c r="C18" s="315" t="s">
        <v>513</v>
      </c>
      <c r="D18" s="218">
        <f>'4. Capacity&amp;Demand'!H95</f>
        <v>0</v>
      </c>
      <c r="E18" s="218">
        <f>'4. Capacity&amp;Demand'!I95</f>
        <v>0</v>
      </c>
      <c r="F18" s="218">
        <f>'4. Capacity&amp;Demand'!J95</f>
        <v>0</v>
      </c>
      <c r="G18" s="218">
        <f>'4. Capacity&amp;Demand'!K95</f>
        <v>0</v>
      </c>
      <c r="H18" s="218">
        <f>'4. Capacity&amp;Demand'!L95</f>
        <v>0</v>
      </c>
      <c r="I18" s="218">
        <f>'4. Capacity&amp;Demand'!M95</f>
        <v>0</v>
      </c>
      <c r="J18" s="218">
        <f>'4. Capacity&amp;Demand'!N95</f>
        <v>0</v>
      </c>
      <c r="K18" s="218">
        <f>'4. Capacity&amp;Demand'!O95</f>
        <v>0</v>
      </c>
      <c r="L18" s="218">
        <f>'4. Capacity&amp;Demand'!P95</f>
        <v>0</v>
      </c>
      <c r="M18" s="218">
        <f>'4. Capacity&amp;Demand'!Q95</f>
        <v>0</v>
      </c>
      <c r="N18" s="218">
        <f>'4. Capacity&amp;Demand'!R95</f>
        <v>0</v>
      </c>
      <c r="O18" s="218">
        <f>'4. Capacity&amp;Demand'!S95</f>
        <v>0</v>
      </c>
    </row>
    <row r="19" spans="2:15" ht="15.75" thickBot="1" x14ac:dyDescent="0.3">
      <c r="B19" s="218" t="s">
        <v>545</v>
      </c>
      <c r="C19" s="315" t="s">
        <v>513</v>
      </c>
      <c r="D19" s="218">
        <f>'4. Capacity&amp;Demand'!H96</f>
        <v>0</v>
      </c>
      <c r="E19" s="218">
        <f>'4. Capacity&amp;Demand'!I96</f>
        <v>0</v>
      </c>
      <c r="F19" s="218">
        <f>'4. Capacity&amp;Demand'!J96</f>
        <v>0</v>
      </c>
      <c r="G19" s="218">
        <f>'4. Capacity&amp;Demand'!K96</f>
        <v>0</v>
      </c>
      <c r="H19" s="218">
        <f>'4. Capacity&amp;Demand'!L96</f>
        <v>0</v>
      </c>
      <c r="I19" s="218">
        <f>'4. Capacity&amp;Demand'!M96</f>
        <v>0</v>
      </c>
      <c r="J19" s="218">
        <f>'4. Capacity&amp;Demand'!N96</f>
        <v>0</v>
      </c>
      <c r="K19" s="218">
        <f>'4. Capacity&amp;Demand'!O96</f>
        <v>0</v>
      </c>
      <c r="L19" s="218">
        <f>'4. Capacity&amp;Demand'!P96</f>
        <v>0</v>
      </c>
      <c r="M19" s="218">
        <f>'4. Capacity&amp;Demand'!Q96</f>
        <v>0</v>
      </c>
      <c r="N19" s="218">
        <f>'4. Capacity&amp;Demand'!R96</f>
        <v>0</v>
      </c>
      <c r="O19" s="218">
        <f>'4. Capacity&amp;Demand'!S96</f>
        <v>0</v>
      </c>
    </row>
    <row r="20" spans="2:15" ht="15.75" thickBot="1" x14ac:dyDescent="0.3">
      <c r="B20" s="218" t="s">
        <v>547</v>
      </c>
      <c r="C20" s="315" t="s">
        <v>513</v>
      </c>
      <c r="D20" s="218">
        <f>'4. Capacity&amp;Demand'!H97</f>
        <v>0</v>
      </c>
      <c r="E20" s="218">
        <f>'4. Capacity&amp;Demand'!I97</f>
        <v>0</v>
      </c>
      <c r="F20" s="218">
        <f>'4. Capacity&amp;Demand'!J97</f>
        <v>0</v>
      </c>
      <c r="G20" s="218">
        <f>'4. Capacity&amp;Demand'!K97</f>
        <v>0</v>
      </c>
      <c r="H20" s="218">
        <f>'4. Capacity&amp;Demand'!L97</f>
        <v>0</v>
      </c>
      <c r="I20" s="218">
        <f>'4. Capacity&amp;Demand'!M97</f>
        <v>0</v>
      </c>
      <c r="J20" s="218">
        <f>'4. Capacity&amp;Demand'!N97</f>
        <v>0</v>
      </c>
      <c r="K20" s="218">
        <f>'4. Capacity&amp;Demand'!O97</f>
        <v>0</v>
      </c>
      <c r="L20" s="218">
        <f>'4. Capacity&amp;Demand'!P97</f>
        <v>0</v>
      </c>
      <c r="M20" s="218">
        <f>'4. Capacity&amp;Demand'!Q97</f>
        <v>0</v>
      </c>
      <c r="N20" s="218">
        <f>'4. Capacity&amp;Demand'!R97</f>
        <v>0</v>
      </c>
      <c r="O20" s="218">
        <f>'4. Capacity&amp;Demand'!S97</f>
        <v>0</v>
      </c>
    </row>
    <row r="21" spans="2:15" ht="15.75" thickBot="1" x14ac:dyDescent="0.3">
      <c r="B21" s="218" t="s">
        <v>549</v>
      </c>
      <c r="C21" s="315" t="s">
        <v>513</v>
      </c>
      <c r="D21" s="218">
        <f>'4. Capacity&amp;Demand'!H98</f>
        <v>0</v>
      </c>
      <c r="E21" s="218">
        <f>'4. Capacity&amp;Demand'!I98</f>
        <v>0</v>
      </c>
      <c r="F21" s="218">
        <f>'4. Capacity&amp;Demand'!J98</f>
        <v>0</v>
      </c>
      <c r="G21" s="218">
        <f>'4. Capacity&amp;Demand'!K98</f>
        <v>0</v>
      </c>
      <c r="H21" s="218">
        <f>'4. Capacity&amp;Demand'!L98</f>
        <v>0</v>
      </c>
      <c r="I21" s="218">
        <f>'4. Capacity&amp;Demand'!M98</f>
        <v>0</v>
      </c>
      <c r="J21" s="218">
        <f>'4. Capacity&amp;Demand'!N98</f>
        <v>0</v>
      </c>
      <c r="K21" s="218">
        <f>'4. Capacity&amp;Demand'!O98</f>
        <v>0</v>
      </c>
      <c r="L21" s="218">
        <f>'4. Capacity&amp;Demand'!P98</f>
        <v>0</v>
      </c>
      <c r="M21" s="218">
        <f>'4. Capacity&amp;Demand'!Q98</f>
        <v>0</v>
      </c>
      <c r="N21" s="218">
        <f>'4. Capacity&amp;Demand'!R98</f>
        <v>0</v>
      </c>
      <c r="O21" s="218">
        <f>'4. Capacity&amp;Demand'!S98</f>
        <v>0</v>
      </c>
    </row>
    <row r="22" spans="2:15" ht="15.75" thickBot="1" x14ac:dyDescent="0.3">
      <c r="B22" s="218" t="s">
        <v>551</v>
      </c>
      <c r="C22" s="315" t="s">
        <v>513</v>
      </c>
      <c r="D22" s="218">
        <f>'4. Capacity&amp;Demand'!H99</f>
        <v>0</v>
      </c>
      <c r="E22" s="218">
        <f>'4. Capacity&amp;Demand'!I99</f>
        <v>0</v>
      </c>
      <c r="F22" s="218">
        <f>'4. Capacity&amp;Demand'!J99</f>
        <v>0</v>
      </c>
      <c r="G22" s="218">
        <f>'4. Capacity&amp;Demand'!K99</f>
        <v>0</v>
      </c>
      <c r="H22" s="218">
        <f>'4. Capacity&amp;Demand'!L99</f>
        <v>0</v>
      </c>
      <c r="I22" s="218">
        <f>'4. Capacity&amp;Demand'!M99</f>
        <v>0</v>
      </c>
      <c r="J22" s="218">
        <f>'4. Capacity&amp;Demand'!N99</f>
        <v>0</v>
      </c>
      <c r="K22" s="218">
        <f>'4. Capacity&amp;Demand'!O99</f>
        <v>0</v>
      </c>
      <c r="L22" s="218">
        <f>'4. Capacity&amp;Demand'!P99</f>
        <v>0</v>
      </c>
      <c r="M22" s="218">
        <f>'4. Capacity&amp;Demand'!Q99</f>
        <v>0</v>
      </c>
      <c r="N22" s="218">
        <f>'4. Capacity&amp;Demand'!R99</f>
        <v>0</v>
      </c>
      <c r="O22" s="218">
        <f>'4. Capacity&amp;Demand'!S99</f>
        <v>0</v>
      </c>
    </row>
    <row r="23" spans="2:15" ht="15.75" thickBot="1" x14ac:dyDescent="0.3">
      <c r="B23" s="218" t="s">
        <v>553</v>
      </c>
      <c r="C23" s="315" t="s">
        <v>513</v>
      </c>
      <c r="D23" s="218">
        <f>'4. Capacity&amp;Demand'!H100</f>
        <v>0</v>
      </c>
      <c r="E23" s="218">
        <f>'4. Capacity&amp;Demand'!I100</f>
        <v>0</v>
      </c>
      <c r="F23" s="218">
        <f>'4. Capacity&amp;Demand'!J100</f>
        <v>0</v>
      </c>
      <c r="G23" s="218">
        <f>'4. Capacity&amp;Demand'!K100</f>
        <v>0</v>
      </c>
      <c r="H23" s="218">
        <f>'4. Capacity&amp;Demand'!L100</f>
        <v>0</v>
      </c>
      <c r="I23" s="218">
        <f>'4. Capacity&amp;Demand'!M100</f>
        <v>0</v>
      </c>
      <c r="J23" s="218">
        <f>'4. Capacity&amp;Demand'!N100</f>
        <v>0</v>
      </c>
      <c r="K23" s="218">
        <f>'4. Capacity&amp;Demand'!O100</f>
        <v>0</v>
      </c>
      <c r="L23" s="218">
        <f>'4. Capacity&amp;Demand'!P100</f>
        <v>0</v>
      </c>
      <c r="M23" s="218">
        <f>'4. Capacity&amp;Demand'!Q100</f>
        <v>0</v>
      </c>
      <c r="N23" s="218">
        <f>'4. Capacity&amp;Demand'!R100</f>
        <v>0</v>
      </c>
      <c r="O23" s="218">
        <f>'4. Capacity&amp;Demand'!S100</f>
        <v>0</v>
      </c>
    </row>
    <row r="24" spans="2:15" ht="15.75" thickBot="1" x14ac:dyDescent="0.3">
      <c r="B24" s="218" t="s">
        <v>555</v>
      </c>
      <c r="C24" s="315" t="s">
        <v>513</v>
      </c>
      <c r="D24" s="218">
        <f>'4. Capacity&amp;Demand'!H101</f>
        <v>0</v>
      </c>
      <c r="E24" s="218">
        <f>'4. Capacity&amp;Demand'!I101</f>
        <v>0</v>
      </c>
      <c r="F24" s="218">
        <f>'4. Capacity&amp;Demand'!J101</f>
        <v>0</v>
      </c>
      <c r="G24" s="218">
        <f>'4. Capacity&amp;Demand'!K101</f>
        <v>0</v>
      </c>
      <c r="H24" s="218">
        <f>'4. Capacity&amp;Demand'!L101</f>
        <v>0</v>
      </c>
      <c r="I24" s="218">
        <f>'4. Capacity&amp;Demand'!M101</f>
        <v>0</v>
      </c>
      <c r="J24" s="218">
        <f>'4. Capacity&amp;Demand'!N101</f>
        <v>0</v>
      </c>
      <c r="K24" s="218">
        <f>'4. Capacity&amp;Demand'!O101</f>
        <v>0</v>
      </c>
      <c r="L24" s="218">
        <f>'4. Capacity&amp;Demand'!P101</f>
        <v>0</v>
      </c>
      <c r="M24" s="218">
        <f>'4. Capacity&amp;Demand'!Q101</f>
        <v>0</v>
      </c>
      <c r="N24" s="218">
        <f>'4. Capacity&amp;Demand'!R101</f>
        <v>0</v>
      </c>
      <c r="O24" s="218">
        <f>'4. Capacity&amp;Demand'!S101</f>
        <v>0</v>
      </c>
    </row>
    <row r="25" spans="2:15" ht="15.75" thickBot="1" x14ac:dyDescent="0.3">
      <c r="B25" s="218" t="s">
        <v>557</v>
      </c>
      <c r="C25" s="315" t="s">
        <v>513</v>
      </c>
      <c r="D25" s="218">
        <f>'4. Capacity&amp;Demand'!H102</f>
        <v>0</v>
      </c>
      <c r="E25" s="218">
        <f>'4. Capacity&amp;Demand'!I102</f>
        <v>0</v>
      </c>
      <c r="F25" s="218">
        <f>'4. Capacity&amp;Demand'!J102</f>
        <v>0</v>
      </c>
      <c r="G25" s="218">
        <f>'4. Capacity&amp;Demand'!K102</f>
        <v>0</v>
      </c>
      <c r="H25" s="218">
        <f>'4. Capacity&amp;Demand'!L102</f>
        <v>0</v>
      </c>
      <c r="I25" s="218">
        <f>'4. Capacity&amp;Demand'!M102</f>
        <v>0</v>
      </c>
      <c r="J25" s="218">
        <f>'4. Capacity&amp;Demand'!N102</f>
        <v>0</v>
      </c>
      <c r="K25" s="218">
        <f>'4. Capacity&amp;Demand'!O102</f>
        <v>0</v>
      </c>
      <c r="L25" s="218">
        <f>'4. Capacity&amp;Demand'!P102</f>
        <v>0</v>
      </c>
      <c r="M25" s="218">
        <f>'4. Capacity&amp;Demand'!Q102</f>
        <v>0</v>
      </c>
      <c r="N25" s="218">
        <f>'4. Capacity&amp;Demand'!R102</f>
        <v>0</v>
      </c>
      <c r="O25" s="218">
        <f>'4. Capacity&amp;Demand'!S102</f>
        <v>0</v>
      </c>
    </row>
    <row r="26" spans="2:15" ht="15.75" thickBot="1" x14ac:dyDescent="0.3">
      <c r="B26" s="218" t="s">
        <v>559</v>
      </c>
      <c r="C26" s="315" t="s">
        <v>513</v>
      </c>
      <c r="D26" s="218">
        <f>'4. Capacity&amp;Demand'!H103</f>
        <v>0</v>
      </c>
      <c r="E26" s="218">
        <f>'4. Capacity&amp;Demand'!I103</f>
        <v>0</v>
      </c>
      <c r="F26" s="218">
        <f>'4. Capacity&amp;Demand'!J103</f>
        <v>0</v>
      </c>
      <c r="G26" s="218">
        <f>'4. Capacity&amp;Demand'!K103</f>
        <v>0</v>
      </c>
      <c r="H26" s="218">
        <f>'4. Capacity&amp;Demand'!L103</f>
        <v>0</v>
      </c>
      <c r="I26" s="218">
        <f>'4. Capacity&amp;Demand'!M103</f>
        <v>0</v>
      </c>
      <c r="J26" s="218">
        <f>'4. Capacity&amp;Demand'!N103</f>
        <v>0</v>
      </c>
      <c r="K26" s="218">
        <f>'4. Capacity&amp;Demand'!O103</f>
        <v>0</v>
      </c>
      <c r="L26" s="218">
        <f>'4. Capacity&amp;Demand'!P103</f>
        <v>0</v>
      </c>
      <c r="M26" s="218">
        <f>'4. Capacity&amp;Demand'!Q103</f>
        <v>0</v>
      </c>
      <c r="N26" s="218">
        <f>'4. Capacity&amp;Demand'!R103</f>
        <v>0</v>
      </c>
      <c r="O26" s="218">
        <f>'4. Capacity&amp;Demand'!S103</f>
        <v>0</v>
      </c>
    </row>
    <row r="27" spans="2:15" ht="15.75" thickBot="1" x14ac:dyDescent="0.3">
      <c r="B27" s="218" t="s">
        <v>561</v>
      </c>
      <c r="C27" s="315" t="s">
        <v>513</v>
      </c>
      <c r="D27" s="218">
        <f>'4. Capacity&amp;Demand'!H104</f>
        <v>0</v>
      </c>
      <c r="E27" s="218">
        <f>'4. Capacity&amp;Demand'!I104</f>
        <v>0</v>
      </c>
      <c r="F27" s="218">
        <f>'4. Capacity&amp;Demand'!J104</f>
        <v>0</v>
      </c>
      <c r="G27" s="218">
        <f>'4. Capacity&amp;Demand'!K104</f>
        <v>0</v>
      </c>
      <c r="H27" s="218">
        <f>'4. Capacity&amp;Demand'!L104</f>
        <v>0</v>
      </c>
      <c r="I27" s="218">
        <f>'4. Capacity&amp;Demand'!M104</f>
        <v>0</v>
      </c>
      <c r="J27" s="218">
        <f>'4. Capacity&amp;Demand'!N104</f>
        <v>0</v>
      </c>
      <c r="K27" s="218">
        <f>'4. Capacity&amp;Demand'!O104</f>
        <v>0</v>
      </c>
      <c r="L27" s="218">
        <f>'4. Capacity&amp;Demand'!P104</f>
        <v>0</v>
      </c>
      <c r="M27" s="218">
        <f>'4. Capacity&amp;Demand'!Q104</f>
        <v>0</v>
      </c>
      <c r="N27" s="218">
        <f>'4. Capacity&amp;Demand'!R104</f>
        <v>0</v>
      </c>
      <c r="O27" s="218">
        <f>'4. Capacity&amp;Demand'!S104</f>
        <v>0</v>
      </c>
    </row>
    <row r="28" spans="2:15" ht="15.75" thickBot="1" x14ac:dyDescent="0.3">
      <c r="B28" s="218" t="s">
        <v>563</v>
      </c>
      <c r="C28" s="315" t="s">
        <v>513</v>
      </c>
      <c r="D28" s="218">
        <f>'4. Capacity&amp;Demand'!H105</f>
        <v>0</v>
      </c>
      <c r="E28" s="218">
        <f>'4. Capacity&amp;Demand'!I105</f>
        <v>0</v>
      </c>
      <c r="F28" s="218">
        <f>'4. Capacity&amp;Demand'!J105</f>
        <v>0</v>
      </c>
      <c r="G28" s="218">
        <f>'4. Capacity&amp;Demand'!K105</f>
        <v>0</v>
      </c>
      <c r="H28" s="218">
        <f>'4. Capacity&amp;Demand'!L105</f>
        <v>0</v>
      </c>
      <c r="I28" s="218">
        <f>'4. Capacity&amp;Demand'!M105</f>
        <v>0</v>
      </c>
      <c r="J28" s="218">
        <f>'4. Capacity&amp;Demand'!N105</f>
        <v>0</v>
      </c>
      <c r="K28" s="218">
        <f>'4. Capacity&amp;Demand'!O105</f>
        <v>0</v>
      </c>
      <c r="L28" s="218">
        <f>'4. Capacity&amp;Demand'!P105</f>
        <v>0</v>
      </c>
      <c r="M28" s="218">
        <f>'4. Capacity&amp;Demand'!Q105</f>
        <v>0</v>
      </c>
      <c r="N28" s="218">
        <f>'4. Capacity&amp;Demand'!R105</f>
        <v>0</v>
      </c>
      <c r="O28" s="218">
        <f>'4. Capacity&amp;Demand'!S105</f>
        <v>0</v>
      </c>
    </row>
    <row r="29" spans="2:15" ht="15.75" thickBot="1" x14ac:dyDescent="0.3">
      <c r="B29" s="218" t="s">
        <v>565</v>
      </c>
      <c r="C29" s="315" t="s">
        <v>513</v>
      </c>
      <c r="D29" s="218">
        <f>'4. Capacity&amp;Demand'!H106</f>
        <v>0</v>
      </c>
      <c r="E29" s="218">
        <f>'4. Capacity&amp;Demand'!I106</f>
        <v>0</v>
      </c>
      <c r="F29" s="218">
        <f>'4. Capacity&amp;Demand'!J106</f>
        <v>0</v>
      </c>
      <c r="G29" s="218">
        <f>'4. Capacity&amp;Demand'!K106</f>
        <v>0</v>
      </c>
      <c r="H29" s="218">
        <f>'4. Capacity&amp;Demand'!L106</f>
        <v>0</v>
      </c>
      <c r="I29" s="218">
        <f>'4. Capacity&amp;Demand'!M106</f>
        <v>0</v>
      </c>
      <c r="J29" s="218">
        <f>'4. Capacity&amp;Demand'!N106</f>
        <v>0</v>
      </c>
      <c r="K29" s="218">
        <f>'4. Capacity&amp;Demand'!O106</f>
        <v>0</v>
      </c>
      <c r="L29" s="218">
        <f>'4. Capacity&amp;Demand'!P106</f>
        <v>0</v>
      </c>
      <c r="M29" s="218">
        <f>'4. Capacity&amp;Demand'!Q106</f>
        <v>0</v>
      </c>
      <c r="N29" s="218">
        <f>'4. Capacity&amp;Demand'!R106</f>
        <v>0</v>
      </c>
      <c r="O29" s="218">
        <f>'4. Capacity&amp;Demand'!S106</f>
        <v>0</v>
      </c>
    </row>
    <row r="30" spans="2:15" ht="15.75" thickBot="1" x14ac:dyDescent="0.3">
      <c r="B30" s="218" t="s">
        <v>567</v>
      </c>
      <c r="C30" s="315" t="s">
        <v>513</v>
      </c>
      <c r="D30" s="218">
        <f>'4. Capacity&amp;Demand'!H107</f>
        <v>0</v>
      </c>
      <c r="E30" s="218">
        <f>'4. Capacity&amp;Demand'!I107</f>
        <v>0</v>
      </c>
      <c r="F30" s="218">
        <f>'4. Capacity&amp;Demand'!J107</f>
        <v>0</v>
      </c>
      <c r="G30" s="218">
        <f>'4. Capacity&amp;Demand'!K107</f>
        <v>0</v>
      </c>
      <c r="H30" s="218">
        <f>'4. Capacity&amp;Demand'!L107</f>
        <v>0</v>
      </c>
      <c r="I30" s="218">
        <f>'4. Capacity&amp;Demand'!M107</f>
        <v>0</v>
      </c>
      <c r="J30" s="218">
        <f>'4. Capacity&amp;Demand'!N107</f>
        <v>0</v>
      </c>
      <c r="K30" s="218">
        <f>'4. Capacity&amp;Demand'!O107</f>
        <v>0</v>
      </c>
      <c r="L30" s="218">
        <f>'4. Capacity&amp;Demand'!P107</f>
        <v>0</v>
      </c>
      <c r="M30" s="218">
        <f>'4. Capacity&amp;Demand'!Q107</f>
        <v>0</v>
      </c>
      <c r="N30" s="218">
        <f>'4. Capacity&amp;Demand'!R107</f>
        <v>0</v>
      </c>
      <c r="O30" s="218">
        <f>'4. Capacity&amp;Demand'!S107</f>
        <v>0</v>
      </c>
    </row>
    <row r="31" spans="2:15" ht="15.75" thickBot="1" x14ac:dyDescent="0.3">
      <c r="B31" s="218" t="s">
        <v>569</v>
      </c>
      <c r="C31" s="315" t="s">
        <v>513</v>
      </c>
      <c r="D31" s="218">
        <f>'4. Capacity&amp;Demand'!H108</f>
        <v>0</v>
      </c>
      <c r="E31" s="218">
        <f>'4. Capacity&amp;Demand'!I108</f>
        <v>0</v>
      </c>
      <c r="F31" s="218">
        <f>'4. Capacity&amp;Demand'!J108</f>
        <v>0</v>
      </c>
      <c r="G31" s="218">
        <f>'4. Capacity&amp;Demand'!K108</f>
        <v>0</v>
      </c>
      <c r="H31" s="218">
        <f>'4. Capacity&amp;Demand'!L108</f>
        <v>0</v>
      </c>
      <c r="I31" s="218">
        <f>'4. Capacity&amp;Demand'!M108</f>
        <v>0</v>
      </c>
      <c r="J31" s="218">
        <f>'4. Capacity&amp;Demand'!N108</f>
        <v>0</v>
      </c>
      <c r="K31" s="218">
        <f>'4. Capacity&amp;Demand'!O108</f>
        <v>0</v>
      </c>
      <c r="L31" s="218">
        <f>'4. Capacity&amp;Demand'!P108</f>
        <v>0</v>
      </c>
      <c r="M31" s="218">
        <f>'4. Capacity&amp;Demand'!Q108</f>
        <v>0</v>
      </c>
      <c r="N31" s="218">
        <f>'4. Capacity&amp;Demand'!R108</f>
        <v>0</v>
      </c>
      <c r="O31" s="218">
        <f>'4. Capacity&amp;Demand'!S108</f>
        <v>0</v>
      </c>
    </row>
    <row r="32" spans="2:15" ht="15.75" thickBot="1" x14ac:dyDescent="0.3">
      <c r="B32" s="218" t="s">
        <v>571</v>
      </c>
      <c r="C32" s="315" t="s">
        <v>513</v>
      </c>
      <c r="D32" s="218">
        <f>'4. Capacity&amp;Demand'!H109</f>
        <v>0</v>
      </c>
      <c r="E32" s="218">
        <f>'4. Capacity&amp;Demand'!I109</f>
        <v>0</v>
      </c>
      <c r="F32" s="218">
        <f>'4. Capacity&amp;Demand'!J109</f>
        <v>0</v>
      </c>
      <c r="G32" s="218">
        <f>'4. Capacity&amp;Demand'!K109</f>
        <v>0</v>
      </c>
      <c r="H32" s="218">
        <f>'4. Capacity&amp;Demand'!L109</f>
        <v>0</v>
      </c>
      <c r="I32" s="218">
        <f>'4. Capacity&amp;Demand'!M109</f>
        <v>0</v>
      </c>
      <c r="J32" s="218">
        <f>'4. Capacity&amp;Demand'!N109</f>
        <v>0</v>
      </c>
      <c r="K32" s="218">
        <f>'4. Capacity&amp;Demand'!O109</f>
        <v>0</v>
      </c>
      <c r="L32" s="218">
        <f>'4. Capacity&amp;Demand'!P109</f>
        <v>0</v>
      </c>
      <c r="M32" s="218">
        <f>'4. Capacity&amp;Demand'!Q109</f>
        <v>0</v>
      </c>
      <c r="N32" s="218">
        <f>'4. Capacity&amp;Demand'!R109</f>
        <v>0</v>
      </c>
      <c r="O32" s="218">
        <f>'4. Capacity&amp;Demand'!S109</f>
        <v>0</v>
      </c>
    </row>
    <row r="33" spans="2:15" ht="15.75" thickBot="1" x14ac:dyDescent="0.3">
      <c r="B33" s="218" t="s">
        <v>573</v>
      </c>
      <c r="C33" s="315" t="s">
        <v>513</v>
      </c>
      <c r="D33" s="218">
        <f>'4. Capacity&amp;Demand'!H110</f>
        <v>0</v>
      </c>
      <c r="E33" s="218">
        <f>'4. Capacity&amp;Demand'!I110</f>
        <v>0</v>
      </c>
      <c r="F33" s="218">
        <f>'4. Capacity&amp;Demand'!J110</f>
        <v>0</v>
      </c>
      <c r="G33" s="218">
        <f>'4. Capacity&amp;Demand'!K110</f>
        <v>0</v>
      </c>
      <c r="H33" s="218">
        <f>'4. Capacity&amp;Demand'!L110</f>
        <v>0</v>
      </c>
      <c r="I33" s="218">
        <f>'4. Capacity&amp;Demand'!M110</f>
        <v>0</v>
      </c>
      <c r="J33" s="218">
        <f>'4. Capacity&amp;Demand'!N110</f>
        <v>0</v>
      </c>
      <c r="K33" s="218">
        <f>'4. Capacity&amp;Demand'!O110</f>
        <v>0</v>
      </c>
      <c r="L33" s="218">
        <f>'4. Capacity&amp;Demand'!P110</f>
        <v>0</v>
      </c>
      <c r="M33" s="218">
        <f>'4. Capacity&amp;Demand'!Q110</f>
        <v>0</v>
      </c>
      <c r="N33" s="218">
        <f>'4. Capacity&amp;Demand'!R110</f>
        <v>0</v>
      </c>
      <c r="O33" s="218">
        <f>'4. Capacity&amp;Demand'!S110</f>
        <v>0</v>
      </c>
    </row>
    <row r="34" spans="2:15" ht="15.75" thickBot="1" x14ac:dyDescent="0.3">
      <c r="B34" s="218" t="s">
        <v>575</v>
      </c>
      <c r="C34" s="315" t="s">
        <v>513</v>
      </c>
      <c r="D34" s="218">
        <f>'4. Capacity&amp;Demand'!H111</f>
        <v>0</v>
      </c>
      <c r="E34" s="218">
        <f>'4. Capacity&amp;Demand'!I111</f>
        <v>0</v>
      </c>
      <c r="F34" s="218">
        <f>'4. Capacity&amp;Demand'!J111</f>
        <v>0</v>
      </c>
      <c r="G34" s="218">
        <f>'4. Capacity&amp;Demand'!K111</f>
        <v>0</v>
      </c>
      <c r="H34" s="218">
        <f>'4. Capacity&amp;Demand'!L111</f>
        <v>0</v>
      </c>
      <c r="I34" s="218">
        <f>'4. Capacity&amp;Demand'!M111</f>
        <v>0</v>
      </c>
      <c r="J34" s="218">
        <f>'4. Capacity&amp;Demand'!N111</f>
        <v>0</v>
      </c>
      <c r="K34" s="218">
        <f>'4. Capacity&amp;Demand'!O111</f>
        <v>0</v>
      </c>
      <c r="L34" s="218">
        <f>'4. Capacity&amp;Demand'!P111</f>
        <v>0</v>
      </c>
      <c r="M34" s="218">
        <f>'4. Capacity&amp;Demand'!Q111</f>
        <v>0</v>
      </c>
      <c r="N34" s="218">
        <f>'4. Capacity&amp;Demand'!R111</f>
        <v>0</v>
      </c>
      <c r="O34" s="218">
        <f>'4. Capacity&amp;Demand'!S111</f>
        <v>0</v>
      </c>
    </row>
    <row r="35" spans="2:15" ht="15.75" thickBot="1" x14ac:dyDescent="0.3">
      <c r="B35" s="218" t="s">
        <v>577</v>
      </c>
      <c r="C35" s="315" t="s">
        <v>513</v>
      </c>
      <c r="D35" s="218">
        <f>'4. Capacity&amp;Demand'!H112</f>
        <v>0</v>
      </c>
      <c r="E35" s="218">
        <f>'4. Capacity&amp;Demand'!I112</f>
        <v>0</v>
      </c>
      <c r="F35" s="218">
        <f>'4. Capacity&amp;Demand'!J112</f>
        <v>0</v>
      </c>
      <c r="G35" s="218">
        <f>'4. Capacity&amp;Demand'!K112</f>
        <v>0</v>
      </c>
      <c r="H35" s="218">
        <f>'4. Capacity&amp;Demand'!L112</f>
        <v>0</v>
      </c>
      <c r="I35" s="218">
        <f>'4. Capacity&amp;Demand'!M112</f>
        <v>0</v>
      </c>
      <c r="J35" s="218">
        <f>'4. Capacity&amp;Demand'!N112</f>
        <v>0</v>
      </c>
      <c r="K35" s="218">
        <f>'4. Capacity&amp;Demand'!O112</f>
        <v>0</v>
      </c>
      <c r="L35" s="218">
        <f>'4. Capacity&amp;Demand'!P112</f>
        <v>0</v>
      </c>
      <c r="M35" s="218">
        <f>'4. Capacity&amp;Demand'!Q112</f>
        <v>0</v>
      </c>
      <c r="N35" s="218">
        <f>'4. Capacity&amp;Demand'!R112</f>
        <v>0</v>
      </c>
      <c r="O35" s="218">
        <f>'4. Capacity&amp;Demand'!S112</f>
        <v>0</v>
      </c>
    </row>
    <row r="36" spans="2:15" ht="15.75" thickBot="1" x14ac:dyDescent="0.3">
      <c r="B36" s="218" t="s">
        <v>579</v>
      </c>
      <c r="C36" s="315" t="s">
        <v>513</v>
      </c>
      <c r="D36" s="218">
        <f>'4. Capacity&amp;Demand'!H113</f>
        <v>0</v>
      </c>
      <c r="E36" s="218">
        <f>'4. Capacity&amp;Demand'!I113</f>
        <v>0</v>
      </c>
      <c r="F36" s="218">
        <f>'4. Capacity&amp;Demand'!J113</f>
        <v>0</v>
      </c>
      <c r="G36" s="218">
        <f>'4. Capacity&amp;Demand'!K113</f>
        <v>0</v>
      </c>
      <c r="H36" s="218">
        <f>'4. Capacity&amp;Demand'!L113</f>
        <v>0</v>
      </c>
      <c r="I36" s="218">
        <f>'4. Capacity&amp;Demand'!M113</f>
        <v>0</v>
      </c>
      <c r="J36" s="218">
        <f>'4. Capacity&amp;Demand'!N113</f>
        <v>0</v>
      </c>
      <c r="K36" s="218">
        <f>'4. Capacity&amp;Demand'!O113</f>
        <v>0</v>
      </c>
      <c r="L36" s="218">
        <f>'4. Capacity&amp;Demand'!P113</f>
        <v>0</v>
      </c>
      <c r="M36" s="218">
        <f>'4. Capacity&amp;Demand'!Q113</f>
        <v>0</v>
      </c>
      <c r="N36" s="218">
        <f>'4. Capacity&amp;Demand'!R113</f>
        <v>0</v>
      </c>
      <c r="O36" s="218">
        <f>'4. Capacity&amp;Demand'!S113</f>
        <v>0</v>
      </c>
    </row>
    <row r="37" spans="2:15" ht="15.75" thickBot="1" x14ac:dyDescent="0.3">
      <c r="B37" s="218" t="s">
        <v>581</v>
      </c>
      <c r="C37" s="315" t="s">
        <v>513</v>
      </c>
      <c r="D37" s="218">
        <f>'4. Capacity&amp;Demand'!H114</f>
        <v>0</v>
      </c>
      <c r="E37" s="218">
        <f>'4. Capacity&amp;Demand'!I114</f>
        <v>0</v>
      </c>
      <c r="F37" s="218">
        <f>'4. Capacity&amp;Demand'!J114</f>
        <v>0</v>
      </c>
      <c r="G37" s="218">
        <f>'4. Capacity&amp;Demand'!K114</f>
        <v>0</v>
      </c>
      <c r="H37" s="218">
        <f>'4. Capacity&amp;Demand'!L114</f>
        <v>0</v>
      </c>
      <c r="I37" s="218">
        <f>'4. Capacity&amp;Demand'!M114</f>
        <v>0</v>
      </c>
      <c r="J37" s="218">
        <f>'4. Capacity&amp;Demand'!N114</f>
        <v>0</v>
      </c>
      <c r="K37" s="218">
        <f>'4. Capacity&amp;Demand'!O114</f>
        <v>0</v>
      </c>
      <c r="L37" s="218">
        <f>'4. Capacity&amp;Demand'!P114</f>
        <v>0</v>
      </c>
      <c r="M37" s="218">
        <f>'4. Capacity&amp;Demand'!Q114</f>
        <v>0</v>
      </c>
      <c r="N37" s="218">
        <f>'4. Capacity&amp;Demand'!R114</f>
        <v>0</v>
      </c>
      <c r="O37" s="218">
        <f>'4. Capacity&amp;Demand'!S114</f>
        <v>0</v>
      </c>
    </row>
    <row r="38" spans="2:15" ht="15.75" thickBot="1" x14ac:dyDescent="0.3">
      <c r="B38" s="218" t="s">
        <v>583</v>
      </c>
      <c r="C38" s="315" t="s">
        <v>513</v>
      </c>
      <c r="D38" s="218">
        <f>'4. Capacity&amp;Demand'!H115</f>
        <v>0</v>
      </c>
      <c r="E38" s="218">
        <f>'4. Capacity&amp;Demand'!I115</f>
        <v>0</v>
      </c>
      <c r="F38" s="218">
        <f>'4. Capacity&amp;Demand'!J115</f>
        <v>0</v>
      </c>
      <c r="G38" s="218">
        <f>'4. Capacity&amp;Demand'!K115</f>
        <v>0</v>
      </c>
      <c r="H38" s="218">
        <f>'4. Capacity&amp;Demand'!L115</f>
        <v>0</v>
      </c>
      <c r="I38" s="218">
        <f>'4. Capacity&amp;Demand'!M115</f>
        <v>0</v>
      </c>
      <c r="J38" s="218">
        <f>'4. Capacity&amp;Demand'!N115</f>
        <v>0</v>
      </c>
      <c r="K38" s="218">
        <f>'4. Capacity&amp;Demand'!O115</f>
        <v>0</v>
      </c>
      <c r="L38" s="218">
        <f>'4. Capacity&amp;Demand'!P115</f>
        <v>0</v>
      </c>
      <c r="M38" s="218">
        <f>'4. Capacity&amp;Demand'!Q115</f>
        <v>0</v>
      </c>
      <c r="N38" s="218">
        <f>'4. Capacity&amp;Demand'!R115</f>
        <v>0</v>
      </c>
      <c r="O38" s="218">
        <f>'4. Capacity&amp;Demand'!S115</f>
        <v>0</v>
      </c>
    </row>
    <row r="39" spans="2:15" ht="15.75" thickBot="1" x14ac:dyDescent="0.3">
      <c r="B39" s="218" t="s">
        <v>585</v>
      </c>
      <c r="C39" s="315" t="s">
        <v>513</v>
      </c>
      <c r="D39" s="218">
        <f>'4. Capacity&amp;Demand'!H116</f>
        <v>0</v>
      </c>
      <c r="E39" s="218">
        <f>'4. Capacity&amp;Demand'!I116</f>
        <v>0</v>
      </c>
      <c r="F39" s="218">
        <f>'4. Capacity&amp;Demand'!J116</f>
        <v>0</v>
      </c>
      <c r="G39" s="218">
        <f>'4. Capacity&amp;Demand'!K116</f>
        <v>0</v>
      </c>
      <c r="H39" s="218">
        <f>'4. Capacity&amp;Demand'!L116</f>
        <v>0</v>
      </c>
      <c r="I39" s="218">
        <f>'4. Capacity&amp;Demand'!M116</f>
        <v>0</v>
      </c>
      <c r="J39" s="218">
        <f>'4. Capacity&amp;Demand'!N116</f>
        <v>0</v>
      </c>
      <c r="K39" s="218">
        <f>'4. Capacity&amp;Demand'!O116</f>
        <v>0</v>
      </c>
      <c r="L39" s="218">
        <f>'4. Capacity&amp;Demand'!P116</f>
        <v>0</v>
      </c>
      <c r="M39" s="218">
        <f>'4. Capacity&amp;Demand'!Q116</f>
        <v>0</v>
      </c>
      <c r="N39" s="218">
        <f>'4. Capacity&amp;Demand'!R116</f>
        <v>0</v>
      </c>
      <c r="O39" s="218">
        <f>'4. Capacity&amp;Demand'!S116</f>
        <v>0</v>
      </c>
    </row>
    <row r="40" spans="2:15" ht="15.75" thickBot="1" x14ac:dyDescent="0.3">
      <c r="B40" s="218" t="s">
        <v>587</v>
      </c>
      <c r="C40" s="315" t="s">
        <v>513</v>
      </c>
      <c r="D40" s="218">
        <f>'4. Capacity&amp;Demand'!H117</f>
        <v>0</v>
      </c>
      <c r="E40" s="218">
        <f>'4. Capacity&amp;Demand'!I117</f>
        <v>0</v>
      </c>
      <c r="F40" s="218">
        <f>'4. Capacity&amp;Demand'!J117</f>
        <v>0</v>
      </c>
      <c r="G40" s="218">
        <f>'4. Capacity&amp;Demand'!K117</f>
        <v>0</v>
      </c>
      <c r="H40" s="218">
        <f>'4. Capacity&amp;Demand'!L117</f>
        <v>0</v>
      </c>
      <c r="I40" s="218">
        <f>'4. Capacity&amp;Demand'!M117</f>
        <v>0</v>
      </c>
      <c r="J40" s="218">
        <f>'4. Capacity&amp;Demand'!N117</f>
        <v>0</v>
      </c>
      <c r="K40" s="218">
        <f>'4. Capacity&amp;Demand'!O117</f>
        <v>0</v>
      </c>
      <c r="L40" s="218">
        <f>'4. Capacity&amp;Demand'!P117</f>
        <v>0</v>
      </c>
      <c r="M40" s="218">
        <f>'4. Capacity&amp;Demand'!Q117</f>
        <v>0</v>
      </c>
      <c r="N40" s="218">
        <f>'4. Capacity&amp;Demand'!R117</f>
        <v>0</v>
      </c>
      <c r="O40" s="218">
        <f>'4. Capacity&amp;Demand'!S117</f>
        <v>0</v>
      </c>
    </row>
    <row r="41" spans="2:15" ht="15.75" thickBot="1" x14ac:dyDescent="0.3">
      <c r="B41" s="218" t="s">
        <v>589</v>
      </c>
      <c r="C41" s="315" t="s">
        <v>513</v>
      </c>
      <c r="D41" s="218">
        <f>'4. Capacity&amp;Demand'!H118</f>
        <v>0</v>
      </c>
      <c r="E41" s="218">
        <f>'4. Capacity&amp;Demand'!I118</f>
        <v>0</v>
      </c>
      <c r="F41" s="218">
        <f>'4. Capacity&amp;Demand'!J118</f>
        <v>0</v>
      </c>
      <c r="G41" s="218">
        <f>'4. Capacity&amp;Demand'!K118</f>
        <v>0</v>
      </c>
      <c r="H41" s="218">
        <f>'4. Capacity&amp;Demand'!L118</f>
        <v>0</v>
      </c>
      <c r="I41" s="218">
        <f>'4. Capacity&amp;Demand'!M118</f>
        <v>0</v>
      </c>
      <c r="J41" s="218">
        <f>'4. Capacity&amp;Demand'!N118</f>
        <v>0</v>
      </c>
      <c r="K41" s="218">
        <f>'4. Capacity&amp;Demand'!O118</f>
        <v>0</v>
      </c>
      <c r="L41" s="218">
        <f>'4. Capacity&amp;Demand'!P118</f>
        <v>0</v>
      </c>
      <c r="M41" s="218">
        <f>'4. Capacity&amp;Demand'!Q118</f>
        <v>0</v>
      </c>
      <c r="N41" s="218">
        <f>'4. Capacity&amp;Demand'!R118</f>
        <v>0</v>
      </c>
      <c r="O41" s="218">
        <f>'4. Capacity&amp;Demand'!S118</f>
        <v>0</v>
      </c>
    </row>
    <row r="42" spans="2:15" ht="15.75" thickBot="1" x14ac:dyDescent="0.3">
      <c r="B42" s="218" t="s">
        <v>591</v>
      </c>
      <c r="C42" s="315" t="s">
        <v>513</v>
      </c>
      <c r="D42" s="218">
        <f>'4. Capacity&amp;Demand'!H119</f>
        <v>0</v>
      </c>
      <c r="E42" s="218">
        <f>'4. Capacity&amp;Demand'!I119</f>
        <v>0</v>
      </c>
      <c r="F42" s="218">
        <f>'4. Capacity&amp;Demand'!J119</f>
        <v>0</v>
      </c>
      <c r="G42" s="218">
        <f>'4. Capacity&amp;Demand'!K119</f>
        <v>0</v>
      </c>
      <c r="H42" s="218">
        <f>'4. Capacity&amp;Demand'!L119</f>
        <v>0</v>
      </c>
      <c r="I42" s="218">
        <f>'4. Capacity&amp;Demand'!M119</f>
        <v>0</v>
      </c>
      <c r="J42" s="218">
        <f>'4. Capacity&amp;Demand'!N119</f>
        <v>0</v>
      </c>
      <c r="K42" s="218">
        <f>'4. Capacity&amp;Demand'!O119</f>
        <v>0</v>
      </c>
      <c r="L42" s="218">
        <f>'4. Capacity&amp;Demand'!P119</f>
        <v>0</v>
      </c>
      <c r="M42" s="218">
        <f>'4. Capacity&amp;Demand'!Q119</f>
        <v>0</v>
      </c>
      <c r="N42" s="218">
        <f>'4. Capacity&amp;Demand'!R119</f>
        <v>0</v>
      </c>
      <c r="O42" s="218">
        <f>'4. Capacity&amp;Demand'!S119</f>
        <v>0</v>
      </c>
    </row>
    <row r="43" spans="2:15" ht="15.75" thickBot="1" x14ac:dyDescent="0.3">
      <c r="B43" s="218" t="s">
        <v>593</v>
      </c>
      <c r="C43" s="315" t="s">
        <v>513</v>
      </c>
      <c r="D43" s="218">
        <f>'4. Capacity&amp;Demand'!H120</f>
        <v>0</v>
      </c>
      <c r="E43" s="218">
        <f>'4. Capacity&amp;Demand'!I120</f>
        <v>0</v>
      </c>
      <c r="F43" s="218">
        <f>'4. Capacity&amp;Demand'!J120</f>
        <v>0</v>
      </c>
      <c r="G43" s="218">
        <f>'4. Capacity&amp;Demand'!K120</f>
        <v>0</v>
      </c>
      <c r="H43" s="218">
        <f>'4. Capacity&amp;Demand'!L120</f>
        <v>0</v>
      </c>
      <c r="I43" s="218">
        <f>'4. Capacity&amp;Demand'!M120</f>
        <v>0</v>
      </c>
      <c r="J43" s="218">
        <f>'4. Capacity&amp;Demand'!N120</f>
        <v>0</v>
      </c>
      <c r="K43" s="218">
        <f>'4. Capacity&amp;Demand'!O120</f>
        <v>0</v>
      </c>
      <c r="L43" s="218">
        <f>'4. Capacity&amp;Demand'!P120</f>
        <v>0</v>
      </c>
      <c r="M43" s="218">
        <f>'4. Capacity&amp;Demand'!Q120</f>
        <v>0</v>
      </c>
      <c r="N43" s="218">
        <f>'4. Capacity&amp;Demand'!R120</f>
        <v>0</v>
      </c>
      <c r="O43" s="218">
        <f>'4. Capacity&amp;Demand'!S120</f>
        <v>0</v>
      </c>
    </row>
    <row r="44" spans="2:15" ht="15.75" thickBot="1" x14ac:dyDescent="0.3">
      <c r="B44" s="218" t="s">
        <v>595</v>
      </c>
      <c r="C44" s="315" t="s">
        <v>513</v>
      </c>
      <c r="D44" s="218">
        <f>'4. Capacity&amp;Demand'!H121</f>
        <v>0</v>
      </c>
      <c r="E44" s="218">
        <f>'4. Capacity&amp;Demand'!I121</f>
        <v>0</v>
      </c>
      <c r="F44" s="218">
        <f>'4. Capacity&amp;Demand'!J121</f>
        <v>0</v>
      </c>
      <c r="G44" s="218">
        <f>'4. Capacity&amp;Demand'!K121</f>
        <v>0</v>
      </c>
      <c r="H44" s="218">
        <f>'4. Capacity&amp;Demand'!L121</f>
        <v>0</v>
      </c>
      <c r="I44" s="218">
        <f>'4. Capacity&amp;Demand'!M121</f>
        <v>0</v>
      </c>
      <c r="J44" s="218">
        <f>'4. Capacity&amp;Demand'!N121</f>
        <v>0</v>
      </c>
      <c r="K44" s="218">
        <f>'4. Capacity&amp;Demand'!O121</f>
        <v>0</v>
      </c>
      <c r="L44" s="218">
        <f>'4. Capacity&amp;Demand'!P121</f>
        <v>0</v>
      </c>
      <c r="M44" s="218">
        <f>'4. Capacity&amp;Demand'!Q121</f>
        <v>0</v>
      </c>
      <c r="N44" s="218">
        <f>'4. Capacity&amp;Demand'!R121</f>
        <v>0</v>
      </c>
      <c r="O44" s="218">
        <f>'4. Capacity&amp;Demand'!S121</f>
        <v>0</v>
      </c>
    </row>
    <row r="45" spans="2:15" ht="15.75" thickBot="1" x14ac:dyDescent="0.3">
      <c r="B45" s="218" t="s">
        <v>597</v>
      </c>
      <c r="C45" s="315" t="s">
        <v>513</v>
      </c>
      <c r="D45" s="218">
        <f>'4. Capacity&amp;Demand'!H122</f>
        <v>0</v>
      </c>
      <c r="E45" s="218">
        <f>'4. Capacity&amp;Demand'!I122</f>
        <v>0</v>
      </c>
      <c r="F45" s="218">
        <f>'4. Capacity&amp;Demand'!J122</f>
        <v>0</v>
      </c>
      <c r="G45" s="218">
        <f>'4. Capacity&amp;Demand'!K122</f>
        <v>0</v>
      </c>
      <c r="H45" s="218">
        <f>'4. Capacity&amp;Demand'!L122</f>
        <v>0</v>
      </c>
      <c r="I45" s="218">
        <f>'4. Capacity&amp;Demand'!M122</f>
        <v>0</v>
      </c>
      <c r="J45" s="218">
        <f>'4. Capacity&amp;Demand'!N122</f>
        <v>0</v>
      </c>
      <c r="K45" s="218">
        <f>'4. Capacity&amp;Demand'!O122</f>
        <v>0</v>
      </c>
      <c r="L45" s="218">
        <f>'4. Capacity&amp;Demand'!P122</f>
        <v>0</v>
      </c>
      <c r="M45" s="218">
        <f>'4. Capacity&amp;Demand'!Q122</f>
        <v>0</v>
      </c>
      <c r="N45" s="218">
        <f>'4. Capacity&amp;Demand'!R122</f>
        <v>0</v>
      </c>
      <c r="O45" s="218">
        <f>'4. Capacity&amp;Demand'!S122</f>
        <v>0</v>
      </c>
    </row>
    <row r="46" spans="2:15" ht="15.75" thickBot="1" x14ac:dyDescent="0.3">
      <c r="B46" s="218" t="s">
        <v>599</v>
      </c>
      <c r="C46" s="315" t="s">
        <v>513</v>
      </c>
      <c r="D46" s="218">
        <f>'4. Capacity&amp;Demand'!H123</f>
        <v>0</v>
      </c>
      <c r="E46" s="218">
        <f>'4. Capacity&amp;Demand'!I123</f>
        <v>0</v>
      </c>
      <c r="F46" s="218">
        <f>'4. Capacity&amp;Demand'!J123</f>
        <v>0</v>
      </c>
      <c r="G46" s="218">
        <f>'4. Capacity&amp;Demand'!K123</f>
        <v>0</v>
      </c>
      <c r="H46" s="218">
        <f>'4. Capacity&amp;Demand'!L123</f>
        <v>0</v>
      </c>
      <c r="I46" s="218">
        <f>'4. Capacity&amp;Demand'!M123</f>
        <v>0</v>
      </c>
      <c r="J46" s="218">
        <f>'4. Capacity&amp;Demand'!N123</f>
        <v>0</v>
      </c>
      <c r="K46" s="218">
        <f>'4. Capacity&amp;Demand'!O123</f>
        <v>0</v>
      </c>
      <c r="L46" s="218">
        <f>'4. Capacity&amp;Demand'!P123</f>
        <v>0</v>
      </c>
      <c r="M46" s="218">
        <f>'4. Capacity&amp;Demand'!Q123</f>
        <v>0</v>
      </c>
      <c r="N46" s="218">
        <f>'4. Capacity&amp;Demand'!R123</f>
        <v>0</v>
      </c>
      <c r="O46" s="218">
        <f>'4. Capacity&amp;Demand'!S123</f>
        <v>0</v>
      </c>
    </row>
    <row r="47" spans="2:15" ht="15.75" thickBot="1" x14ac:dyDescent="0.3">
      <c r="B47" s="218" t="s">
        <v>601</v>
      </c>
      <c r="C47" s="315" t="s">
        <v>513</v>
      </c>
      <c r="D47" s="218">
        <f>'4. Capacity&amp;Demand'!H124</f>
        <v>0</v>
      </c>
      <c r="E47" s="218">
        <f>'4. Capacity&amp;Demand'!I124</f>
        <v>0</v>
      </c>
      <c r="F47" s="218">
        <f>'4. Capacity&amp;Demand'!J124</f>
        <v>0</v>
      </c>
      <c r="G47" s="218">
        <f>'4. Capacity&amp;Demand'!K124</f>
        <v>0</v>
      </c>
      <c r="H47" s="218">
        <f>'4. Capacity&amp;Demand'!L124</f>
        <v>0</v>
      </c>
      <c r="I47" s="218">
        <f>'4. Capacity&amp;Demand'!M124</f>
        <v>0</v>
      </c>
      <c r="J47" s="218">
        <f>'4. Capacity&amp;Demand'!N124</f>
        <v>0</v>
      </c>
      <c r="K47" s="218">
        <f>'4. Capacity&amp;Demand'!O124</f>
        <v>0</v>
      </c>
      <c r="L47" s="218">
        <f>'4. Capacity&amp;Demand'!P124</f>
        <v>0</v>
      </c>
      <c r="M47" s="218">
        <f>'4. Capacity&amp;Demand'!Q124</f>
        <v>0</v>
      </c>
      <c r="N47" s="218">
        <f>'4. Capacity&amp;Demand'!R124</f>
        <v>0</v>
      </c>
      <c r="O47" s="218">
        <f>'4. Capacity&amp;Demand'!S124</f>
        <v>0</v>
      </c>
    </row>
    <row r="48" spans="2:15" ht="15.75" thickBot="1" x14ac:dyDescent="0.3">
      <c r="B48" s="218" t="s">
        <v>603</v>
      </c>
      <c r="C48" s="315" t="s">
        <v>513</v>
      </c>
      <c r="D48" s="218">
        <f>'4. Capacity&amp;Demand'!H125</f>
        <v>0</v>
      </c>
      <c r="E48" s="218">
        <f>'4. Capacity&amp;Demand'!I125</f>
        <v>0</v>
      </c>
      <c r="F48" s="218">
        <f>'4. Capacity&amp;Demand'!J125</f>
        <v>0</v>
      </c>
      <c r="G48" s="218">
        <f>'4. Capacity&amp;Demand'!K125</f>
        <v>0</v>
      </c>
      <c r="H48" s="218">
        <f>'4. Capacity&amp;Demand'!L125</f>
        <v>0</v>
      </c>
      <c r="I48" s="218">
        <f>'4. Capacity&amp;Demand'!M125</f>
        <v>0</v>
      </c>
      <c r="J48" s="218">
        <f>'4. Capacity&amp;Demand'!N125</f>
        <v>0</v>
      </c>
      <c r="K48" s="218">
        <f>'4. Capacity&amp;Demand'!O125</f>
        <v>0</v>
      </c>
      <c r="L48" s="218">
        <f>'4. Capacity&amp;Demand'!P125</f>
        <v>0</v>
      </c>
      <c r="M48" s="218">
        <f>'4. Capacity&amp;Demand'!Q125</f>
        <v>0</v>
      </c>
      <c r="N48" s="218">
        <f>'4. Capacity&amp;Demand'!R125</f>
        <v>0</v>
      </c>
      <c r="O48" s="218">
        <f>'4. Capacity&amp;Demand'!S125</f>
        <v>0</v>
      </c>
    </row>
    <row r="49" spans="2:15" ht="15.75" thickBot="1" x14ac:dyDescent="0.3">
      <c r="B49" s="218" t="s">
        <v>605</v>
      </c>
      <c r="C49" s="315" t="s">
        <v>513</v>
      </c>
      <c r="D49" s="218">
        <f>'4. Capacity&amp;Demand'!H126</f>
        <v>0</v>
      </c>
      <c r="E49" s="218">
        <f>'4. Capacity&amp;Demand'!I126</f>
        <v>0</v>
      </c>
      <c r="F49" s="218">
        <f>'4. Capacity&amp;Demand'!J126</f>
        <v>0</v>
      </c>
      <c r="G49" s="218">
        <f>'4. Capacity&amp;Demand'!K126</f>
        <v>0</v>
      </c>
      <c r="H49" s="218">
        <f>'4. Capacity&amp;Demand'!L126</f>
        <v>0</v>
      </c>
      <c r="I49" s="218">
        <f>'4. Capacity&amp;Demand'!M126</f>
        <v>0</v>
      </c>
      <c r="J49" s="218">
        <f>'4. Capacity&amp;Demand'!N126</f>
        <v>0</v>
      </c>
      <c r="K49" s="218">
        <f>'4. Capacity&amp;Demand'!O126</f>
        <v>0</v>
      </c>
      <c r="L49" s="218">
        <f>'4. Capacity&amp;Demand'!P126</f>
        <v>0</v>
      </c>
      <c r="M49" s="218">
        <f>'4. Capacity&amp;Demand'!Q126</f>
        <v>0</v>
      </c>
      <c r="N49" s="218">
        <f>'4. Capacity&amp;Demand'!R126</f>
        <v>0</v>
      </c>
      <c r="O49" s="218">
        <f>'4. Capacity&amp;Demand'!S126</f>
        <v>0</v>
      </c>
    </row>
    <row r="50" spans="2:15" ht="15.75" thickBot="1" x14ac:dyDescent="0.3">
      <c r="B50" s="218" t="s">
        <v>607</v>
      </c>
      <c r="C50" s="315" t="s">
        <v>513</v>
      </c>
      <c r="D50" s="218">
        <f>'4. Capacity&amp;Demand'!H127</f>
        <v>0</v>
      </c>
      <c r="E50" s="218">
        <f>'4. Capacity&amp;Demand'!I127</f>
        <v>0</v>
      </c>
      <c r="F50" s="218">
        <f>'4. Capacity&amp;Demand'!J127</f>
        <v>0</v>
      </c>
      <c r="G50" s="218">
        <f>'4. Capacity&amp;Demand'!K127</f>
        <v>0</v>
      </c>
      <c r="H50" s="218">
        <f>'4. Capacity&amp;Demand'!L127</f>
        <v>0</v>
      </c>
      <c r="I50" s="218">
        <f>'4. Capacity&amp;Demand'!M127</f>
        <v>0</v>
      </c>
      <c r="J50" s="218">
        <f>'4. Capacity&amp;Demand'!N127</f>
        <v>0</v>
      </c>
      <c r="K50" s="218">
        <f>'4. Capacity&amp;Demand'!O127</f>
        <v>0</v>
      </c>
      <c r="L50" s="218">
        <f>'4. Capacity&amp;Demand'!P127</f>
        <v>0</v>
      </c>
      <c r="M50" s="218">
        <f>'4. Capacity&amp;Demand'!Q127</f>
        <v>0</v>
      </c>
      <c r="N50" s="218">
        <f>'4. Capacity&amp;Demand'!R127</f>
        <v>0</v>
      </c>
      <c r="O50" s="218">
        <f>'4. Capacity&amp;Demand'!S127</f>
        <v>0</v>
      </c>
    </row>
    <row r="51" spans="2:15" ht="15.75" thickBot="1" x14ac:dyDescent="0.3">
      <c r="B51" s="218" t="s">
        <v>609</v>
      </c>
      <c r="C51" s="315" t="s">
        <v>513</v>
      </c>
      <c r="D51" s="218">
        <f>'4. Capacity&amp;Demand'!H128</f>
        <v>0</v>
      </c>
      <c r="E51" s="218">
        <f>'4. Capacity&amp;Demand'!I128</f>
        <v>0</v>
      </c>
      <c r="F51" s="218">
        <f>'4. Capacity&amp;Demand'!J128</f>
        <v>0</v>
      </c>
      <c r="G51" s="218">
        <f>'4. Capacity&amp;Demand'!K128</f>
        <v>0</v>
      </c>
      <c r="H51" s="218">
        <f>'4. Capacity&amp;Demand'!L128</f>
        <v>0</v>
      </c>
      <c r="I51" s="218">
        <f>'4. Capacity&amp;Demand'!M128</f>
        <v>0</v>
      </c>
      <c r="J51" s="218">
        <f>'4. Capacity&amp;Demand'!N128</f>
        <v>0</v>
      </c>
      <c r="K51" s="218">
        <f>'4. Capacity&amp;Demand'!O128</f>
        <v>0</v>
      </c>
      <c r="L51" s="218">
        <f>'4. Capacity&amp;Demand'!P128</f>
        <v>0</v>
      </c>
      <c r="M51" s="218">
        <f>'4. Capacity&amp;Demand'!Q128</f>
        <v>0</v>
      </c>
      <c r="N51" s="218">
        <f>'4. Capacity&amp;Demand'!R128</f>
        <v>0</v>
      </c>
      <c r="O51" s="218">
        <f>'4. Capacity&amp;Demand'!S128</f>
        <v>0</v>
      </c>
    </row>
    <row r="52" spans="2:15" ht="15.75" thickBot="1" x14ac:dyDescent="0.3">
      <c r="B52" s="218" t="s">
        <v>611</v>
      </c>
      <c r="C52" s="315" t="s">
        <v>513</v>
      </c>
      <c r="D52" s="218">
        <f>'4. Capacity&amp;Demand'!H129</f>
        <v>0</v>
      </c>
      <c r="E52" s="218">
        <f>'4. Capacity&amp;Demand'!I129</f>
        <v>0</v>
      </c>
      <c r="F52" s="218">
        <f>'4. Capacity&amp;Demand'!J129</f>
        <v>0</v>
      </c>
      <c r="G52" s="218">
        <f>'4. Capacity&amp;Demand'!K129</f>
        <v>0</v>
      </c>
      <c r="H52" s="218">
        <f>'4. Capacity&amp;Demand'!L129</f>
        <v>0</v>
      </c>
      <c r="I52" s="218">
        <f>'4. Capacity&amp;Demand'!M129</f>
        <v>0</v>
      </c>
      <c r="J52" s="218">
        <f>'4. Capacity&amp;Demand'!N129</f>
        <v>0</v>
      </c>
      <c r="K52" s="218">
        <f>'4. Capacity&amp;Demand'!O129</f>
        <v>0</v>
      </c>
      <c r="L52" s="218">
        <f>'4. Capacity&amp;Demand'!P129</f>
        <v>0</v>
      </c>
      <c r="M52" s="218">
        <f>'4. Capacity&amp;Demand'!Q129</f>
        <v>0</v>
      </c>
      <c r="N52" s="218">
        <f>'4. Capacity&amp;Demand'!R129</f>
        <v>0</v>
      </c>
      <c r="O52" s="218">
        <f>'4. Capacity&amp;Demand'!S129</f>
        <v>0</v>
      </c>
    </row>
    <row r="53" spans="2:15" ht="15.75" thickBot="1" x14ac:dyDescent="0.3">
      <c r="B53" s="218" t="s">
        <v>613</v>
      </c>
      <c r="C53" s="315" t="s">
        <v>513</v>
      </c>
      <c r="D53" s="218">
        <f>'4. Capacity&amp;Demand'!H130</f>
        <v>0</v>
      </c>
      <c r="E53" s="218">
        <f>'4. Capacity&amp;Demand'!I130</f>
        <v>0</v>
      </c>
      <c r="F53" s="218">
        <f>'4. Capacity&amp;Demand'!J130</f>
        <v>0</v>
      </c>
      <c r="G53" s="218">
        <f>'4. Capacity&amp;Demand'!K130</f>
        <v>0</v>
      </c>
      <c r="H53" s="218">
        <f>'4. Capacity&amp;Demand'!L130</f>
        <v>0</v>
      </c>
      <c r="I53" s="218">
        <f>'4. Capacity&amp;Demand'!M130</f>
        <v>0</v>
      </c>
      <c r="J53" s="218">
        <f>'4. Capacity&amp;Demand'!N130</f>
        <v>0</v>
      </c>
      <c r="K53" s="218">
        <f>'4. Capacity&amp;Demand'!O130</f>
        <v>0</v>
      </c>
      <c r="L53" s="218">
        <f>'4. Capacity&amp;Demand'!P130</f>
        <v>0</v>
      </c>
      <c r="M53" s="218">
        <f>'4. Capacity&amp;Demand'!Q130</f>
        <v>0</v>
      </c>
      <c r="N53" s="218">
        <f>'4. Capacity&amp;Demand'!R130</f>
        <v>0</v>
      </c>
      <c r="O53" s="218">
        <f>'4. Capacity&amp;Demand'!S130</f>
        <v>0</v>
      </c>
    </row>
    <row r="54" spans="2:15" ht="15.75" thickBot="1" x14ac:dyDescent="0.3">
      <c r="B54" s="218" t="s">
        <v>615</v>
      </c>
      <c r="C54" s="315" t="s">
        <v>513</v>
      </c>
      <c r="D54" s="218">
        <f>'4. Capacity&amp;Demand'!H131</f>
        <v>0</v>
      </c>
      <c r="E54" s="218">
        <f>'4. Capacity&amp;Demand'!I131</f>
        <v>0</v>
      </c>
      <c r="F54" s="218">
        <f>'4. Capacity&amp;Demand'!J131</f>
        <v>0</v>
      </c>
      <c r="G54" s="218">
        <f>'4. Capacity&amp;Demand'!K131</f>
        <v>0</v>
      </c>
      <c r="H54" s="218">
        <f>'4. Capacity&amp;Demand'!L131</f>
        <v>0</v>
      </c>
      <c r="I54" s="218">
        <f>'4. Capacity&amp;Demand'!M131</f>
        <v>0</v>
      </c>
      <c r="J54" s="218">
        <f>'4. Capacity&amp;Demand'!N131</f>
        <v>0</v>
      </c>
      <c r="K54" s="218">
        <f>'4. Capacity&amp;Demand'!O131</f>
        <v>0</v>
      </c>
      <c r="L54" s="218">
        <f>'4. Capacity&amp;Demand'!P131</f>
        <v>0</v>
      </c>
      <c r="M54" s="218">
        <f>'4. Capacity&amp;Demand'!Q131</f>
        <v>0</v>
      </c>
      <c r="N54" s="218">
        <f>'4. Capacity&amp;Demand'!R131</f>
        <v>0</v>
      </c>
      <c r="O54" s="218">
        <f>'4. Capacity&amp;Demand'!S131</f>
        <v>0</v>
      </c>
    </row>
    <row r="55" spans="2:15" ht="15.75" thickBot="1" x14ac:dyDescent="0.3">
      <c r="B55" s="218" t="s">
        <v>617</v>
      </c>
      <c r="C55" s="315" t="s">
        <v>513</v>
      </c>
      <c r="D55" s="218">
        <f>'4. Capacity&amp;Demand'!H132</f>
        <v>0</v>
      </c>
      <c r="E55" s="218">
        <f>'4. Capacity&amp;Demand'!I132</f>
        <v>0</v>
      </c>
      <c r="F55" s="218">
        <f>'4. Capacity&amp;Demand'!J132</f>
        <v>0</v>
      </c>
      <c r="G55" s="218">
        <f>'4. Capacity&amp;Demand'!K132</f>
        <v>0</v>
      </c>
      <c r="H55" s="218">
        <f>'4. Capacity&amp;Demand'!L132</f>
        <v>0</v>
      </c>
      <c r="I55" s="218">
        <f>'4. Capacity&amp;Demand'!M132</f>
        <v>0</v>
      </c>
      <c r="J55" s="218">
        <f>'4. Capacity&amp;Demand'!N132</f>
        <v>0</v>
      </c>
      <c r="K55" s="218">
        <f>'4. Capacity&amp;Demand'!O132</f>
        <v>0</v>
      </c>
      <c r="L55" s="218">
        <f>'4. Capacity&amp;Demand'!P132</f>
        <v>0</v>
      </c>
      <c r="M55" s="218">
        <f>'4. Capacity&amp;Demand'!Q132</f>
        <v>0</v>
      </c>
      <c r="N55" s="218">
        <f>'4. Capacity&amp;Demand'!R132</f>
        <v>0</v>
      </c>
      <c r="O55" s="218">
        <f>'4. Capacity&amp;Demand'!S132</f>
        <v>0</v>
      </c>
    </row>
    <row r="56" spans="2:15" ht="15.75" thickBot="1" x14ac:dyDescent="0.3">
      <c r="B56" s="218" t="s">
        <v>619</v>
      </c>
      <c r="C56" s="315" t="s">
        <v>513</v>
      </c>
      <c r="D56" s="218">
        <f>'4. Capacity&amp;Demand'!H133</f>
        <v>0</v>
      </c>
      <c r="E56" s="218">
        <f>'4. Capacity&amp;Demand'!I133</f>
        <v>0</v>
      </c>
      <c r="F56" s="218">
        <f>'4. Capacity&amp;Demand'!J133</f>
        <v>0</v>
      </c>
      <c r="G56" s="218">
        <f>'4. Capacity&amp;Demand'!K133</f>
        <v>0</v>
      </c>
      <c r="H56" s="218">
        <f>'4. Capacity&amp;Demand'!L133</f>
        <v>0</v>
      </c>
      <c r="I56" s="218">
        <f>'4. Capacity&amp;Demand'!M133</f>
        <v>0</v>
      </c>
      <c r="J56" s="218">
        <f>'4. Capacity&amp;Demand'!N133</f>
        <v>0</v>
      </c>
      <c r="K56" s="218">
        <f>'4. Capacity&amp;Demand'!O133</f>
        <v>0</v>
      </c>
      <c r="L56" s="218">
        <f>'4. Capacity&amp;Demand'!P133</f>
        <v>0</v>
      </c>
      <c r="M56" s="218">
        <f>'4. Capacity&amp;Demand'!Q133</f>
        <v>0</v>
      </c>
      <c r="N56" s="218">
        <f>'4. Capacity&amp;Demand'!R133</f>
        <v>0</v>
      </c>
      <c r="O56" s="218">
        <f>'4. Capacity&amp;Demand'!S133</f>
        <v>0</v>
      </c>
    </row>
    <row r="57" spans="2:15" ht="15.75" thickBot="1" x14ac:dyDescent="0.3">
      <c r="B57" s="218" t="s">
        <v>621</v>
      </c>
      <c r="C57" s="315" t="s">
        <v>513</v>
      </c>
      <c r="D57" s="218">
        <f>'4. Capacity&amp;Demand'!H134</f>
        <v>0</v>
      </c>
      <c r="E57" s="218">
        <f>'4. Capacity&amp;Demand'!I134</f>
        <v>0</v>
      </c>
      <c r="F57" s="218">
        <f>'4. Capacity&amp;Demand'!J134</f>
        <v>0</v>
      </c>
      <c r="G57" s="218">
        <f>'4. Capacity&amp;Demand'!K134</f>
        <v>0</v>
      </c>
      <c r="H57" s="218">
        <f>'4. Capacity&amp;Demand'!L134</f>
        <v>0</v>
      </c>
      <c r="I57" s="218">
        <f>'4. Capacity&amp;Demand'!M134</f>
        <v>0</v>
      </c>
      <c r="J57" s="218">
        <f>'4. Capacity&amp;Demand'!N134</f>
        <v>0</v>
      </c>
      <c r="K57" s="218">
        <f>'4. Capacity&amp;Demand'!O134</f>
        <v>0</v>
      </c>
      <c r="L57" s="218">
        <f>'4. Capacity&amp;Demand'!P134</f>
        <v>0</v>
      </c>
      <c r="M57" s="218">
        <f>'4. Capacity&amp;Demand'!Q134</f>
        <v>0</v>
      </c>
      <c r="N57" s="218">
        <f>'4. Capacity&amp;Demand'!R134</f>
        <v>0</v>
      </c>
      <c r="O57" s="218">
        <f>'4. Capacity&amp;Demand'!S134</f>
        <v>0</v>
      </c>
    </row>
    <row r="58" spans="2:15" ht="15.75" thickBot="1" x14ac:dyDescent="0.3">
      <c r="B58" s="218" t="s">
        <v>623</v>
      </c>
      <c r="C58" s="315" t="s">
        <v>513</v>
      </c>
      <c r="D58" s="218">
        <f>'4. Capacity&amp;Demand'!H135</f>
        <v>0</v>
      </c>
      <c r="E58" s="218">
        <f>'4. Capacity&amp;Demand'!I135</f>
        <v>0</v>
      </c>
      <c r="F58" s="218">
        <f>'4. Capacity&amp;Demand'!J135</f>
        <v>0</v>
      </c>
      <c r="G58" s="218">
        <f>'4. Capacity&amp;Demand'!K135</f>
        <v>0</v>
      </c>
      <c r="H58" s="218">
        <f>'4. Capacity&amp;Demand'!L135</f>
        <v>0</v>
      </c>
      <c r="I58" s="218">
        <f>'4. Capacity&amp;Demand'!M135</f>
        <v>0</v>
      </c>
      <c r="J58" s="218">
        <f>'4. Capacity&amp;Demand'!N135</f>
        <v>0</v>
      </c>
      <c r="K58" s="218">
        <f>'4. Capacity&amp;Demand'!O135</f>
        <v>0</v>
      </c>
      <c r="L58" s="218">
        <f>'4. Capacity&amp;Demand'!P135</f>
        <v>0</v>
      </c>
      <c r="M58" s="218">
        <f>'4. Capacity&amp;Demand'!Q135</f>
        <v>0</v>
      </c>
      <c r="N58" s="218">
        <f>'4. Capacity&amp;Demand'!R135</f>
        <v>0</v>
      </c>
      <c r="O58" s="218">
        <f>'4. Capacity&amp;Demand'!S135</f>
        <v>0</v>
      </c>
    </row>
    <row r="59" spans="2:15" ht="15.75" thickBot="1" x14ac:dyDescent="0.3">
      <c r="B59" s="218" t="s">
        <v>625</v>
      </c>
      <c r="C59" s="315" t="s">
        <v>513</v>
      </c>
      <c r="D59" s="218">
        <f>'4. Capacity&amp;Demand'!H136</f>
        <v>0</v>
      </c>
      <c r="E59" s="218">
        <f>'4. Capacity&amp;Demand'!I136</f>
        <v>0</v>
      </c>
      <c r="F59" s="218">
        <f>'4. Capacity&amp;Demand'!J136</f>
        <v>0</v>
      </c>
      <c r="G59" s="218">
        <f>'4. Capacity&amp;Demand'!K136</f>
        <v>0</v>
      </c>
      <c r="H59" s="218">
        <f>'4. Capacity&amp;Demand'!L136</f>
        <v>0</v>
      </c>
      <c r="I59" s="218">
        <f>'4. Capacity&amp;Demand'!M136</f>
        <v>0</v>
      </c>
      <c r="J59" s="218">
        <f>'4. Capacity&amp;Demand'!N136</f>
        <v>0</v>
      </c>
      <c r="K59" s="218">
        <f>'4. Capacity&amp;Demand'!O136</f>
        <v>0</v>
      </c>
      <c r="L59" s="218">
        <f>'4. Capacity&amp;Demand'!P136</f>
        <v>0</v>
      </c>
      <c r="M59" s="218">
        <f>'4. Capacity&amp;Demand'!Q136</f>
        <v>0</v>
      </c>
      <c r="N59" s="218">
        <f>'4. Capacity&amp;Demand'!R136</f>
        <v>0</v>
      </c>
      <c r="O59" s="218">
        <f>'4. Capacity&amp;Demand'!S136</f>
        <v>0</v>
      </c>
    </row>
    <row r="60" spans="2:15" ht="15.75" thickBot="1" x14ac:dyDescent="0.3">
      <c r="B60" s="218" t="s">
        <v>627</v>
      </c>
      <c r="C60" s="315" t="s">
        <v>513</v>
      </c>
      <c r="D60" s="218">
        <f>'4. Capacity&amp;Demand'!H137</f>
        <v>0</v>
      </c>
      <c r="E60" s="218">
        <f>'4. Capacity&amp;Demand'!I137</f>
        <v>0</v>
      </c>
      <c r="F60" s="218">
        <f>'4. Capacity&amp;Demand'!J137</f>
        <v>0</v>
      </c>
      <c r="G60" s="218">
        <f>'4. Capacity&amp;Demand'!K137</f>
        <v>0</v>
      </c>
      <c r="H60" s="218">
        <f>'4. Capacity&amp;Demand'!L137</f>
        <v>0</v>
      </c>
      <c r="I60" s="218">
        <f>'4. Capacity&amp;Demand'!M137</f>
        <v>0</v>
      </c>
      <c r="J60" s="218">
        <f>'4. Capacity&amp;Demand'!N137</f>
        <v>0</v>
      </c>
      <c r="K60" s="218">
        <f>'4. Capacity&amp;Demand'!O137</f>
        <v>0</v>
      </c>
      <c r="L60" s="218">
        <f>'4. Capacity&amp;Demand'!P137</f>
        <v>0</v>
      </c>
      <c r="M60" s="218">
        <f>'4. Capacity&amp;Demand'!Q137</f>
        <v>0</v>
      </c>
      <c r="N60" s="218">
        <f>'4. Capacity&amp;Demand'!R137</f>
        <v>0</v>
      </c>
      <c r="O60" s="218">
        <f>'4. Capacity&amp;Demand'!S137</f>
        <v>0</v>
      </c>
    </row>
    <row r="61" spans="2:15" ht="15.75" thickBot="1" x14ac:dyDescent="0.3">
      <c r="B61" s="218" t="s">
        <v>629</v>
      </c>
      <c r="C61" s="315" t="s">
        <v>513</v>
      </c>
      <c r="D61" s="218">
        <f>'4. Capacity&amp;Demand'!H138</f>
        <v>0</v>
      </c>
      <c r="E61" s="218">
        <f>'4. Capacity&amp;Demand'!I138</f>
        <v>0</v>
      </c>
      <c r="F61" s="218">
        <f>'4. Capacity&amp;Demand'!J138</f>
        <v>0</v>
      </c>
      <c r="G61" s="218">
        <f>'4. Capacity&amp;Demand'!K138</f>
        <v>0</v>
      </c>
      <c r="H61" s="218">
        <f>'4. Capacity&amp;Demand'!L138</f>
        <v>0</v>
      </c>
      <c r="I61" s="218">
        <f>'4. Capacity&amp;Demand'!M138</f>
        <v>0</v>
      </c>
      <c r="J61" s="218">
        <f>'4. Capacity&amp;Demand'!N138</f>
        <v>0</v>
      </c>
      <c r="K61" s="218">
        <f>'4. Capacity&amp;Demand'!O138</f>
        <v>0</v>
      </c>
      <c r="L61" s="218">
        <f>'4. Capacity&amp;Demand'!P138</f>
        <v>0</v>
      </c>
      <c r="M61" s="218">
        <f>'4. Capacity&amp;Demand'!Q138</f>
        <v>0</v>
      </c>
      <c r="N61" s="218">
        <f>'4. Capacity&amp;Demand'!R138</f>
        <v>0</v>
      </c>
      <c r="O61" s="218">
        <f>'4. Capacity&amp;Demand'!S138</f>
        <v>0</v>
      </c>
    </row>
    <row r="62" spans="2:15" ht="15.75" thickBot="1" x14ac:dyDescent="0.3">
      <c r="B62" s="218" t="s">
        <v>631</v>
      </c>
      <c r="C62" s="315" t="s">
        <v>513</v>
      </c>
      <c r="D62" s="218">
        <f>'4. Capacity&amp;Demand'!H139</f>
        <v>0</v>
      </c>
      <c r="E62" s="218">
        <f>'4. Capacity&amp;Demand'!I139</f>
        <v>0</v>
      </c>
      <c r="F62" s="218">
        <f>'4. Capacity&amp;Demand'!J139</f>
        <v>0</v>
      </c>
      <c r="G62" s="218">
        <f>'4. Capacity&amp;Demand'!K139</f>
        <v>0</v>
      </c>
      <c r="H62" s="218">
        <f>'4. Capacity&amp;Demand'!L139</f>
        <v>0</v>
      </c>
      <c r="I62" s="218">
        <f>'4. Capacity&amp;Demand'!M139</f>
        <v>0</v>
      </c>
      <c r="J62" s="218">
        <f>'4. Capacity&amp;Demand'!N139</f>
        <v>0</v>
      </c>
      <c r="K62" s="218">
        <f>'4. Capacity&amp;Demand'!O139</f>
        <v>0</v>
      </c>
      <c r="L62" s="218">
        <f>'4. Capacity&amp;Demand'!P139</f>
        <v>0</v>
      </c>
      <c r="M62" s="218">
        <f>'4. Capacity&amp;Demand'!Q139</f>
        <v>0</v>
      </c>
      <c r="N62" s="218">
        <f>'4. Capacity&amp;Demand'!R139</f>
        <v>0</v>
      </c>
      <c r="O62" s="218">
        <f>'4. Capacity&amp;Demand'!S139</f>
        <v>0</v>
      </c>
    </row>
    <row r="63" spans="2:15" ht="15.75" thickBot="1" x14ac:dyDescent="0.3">
      <c r="B63" s="218" t="s">
        <v>633</v>
      </c>
      <c r="C63" s="315" t="s">
        <v>513</v>
      </c>
      <c r="D63" s="218">
        <f>'4. Capacity&amp;Demand'!H140</f>
        <v>0</v>
      </c>
      <c r="E63" s="218">
        <f>'4. Capacity&amp;Demand'!I140</f>
        <v>0</v>
      </c>
      <c r="F63" s="218">
        <f>'4. Capacity&amp;Demand'!J140</f>
        <v>0</v>
      </c>
      <c r="G63" s="218">
        <f>'4. Capacity&amp;Demand'!K140</f>
        <v>0</v>
      </c>
      <c r="H63" s="218">
        <f>'4. Capacity&amp;Demand'!L140</f>
        <v>0</v>
      </c>
      <c r="I63" s="218">
        <f>'4. Capacity&amp;Demand'!M140</f>
        <v>0</v>
      </c>
      <c r="J63" s="218">
        <f>'4. Capacity&amp;Demand'!N140</f>
        <v>0</v>
      </c>
      <c r="K63" s="218">
        <f>'4. Capacity&amp;Demand'!O140</f>
        <v>0</v>
      </c>
      <c r="L63" s="218">
        <f>'4. Capacity&amp;Demand'!P140</f>
        <v>0</v>
      </c>
      <c r="M63" s="218">
        <f>'4. Capacity&amp;Demand'!Q140</f>
        <v>0</v>
      </c>
      <c r="N63" s="218">
        <f>'4. Capacity&amp;Demand'!R140</f>
        <v>0</v>
      </c>
      <c r="O63" s="218">
        <f>'4. Capacity&amp;Demand'!S140</f>
        <v>0</v>
      </c>
    </row>
    <row r="64" spans="2:15" ht="15.75" thickBot="1" x14ac:dyDescent="0.3">
      <c r="B64" s="218" t="s">
        <v>635</v>
      </c>
      <c r="C64" s="315" t="s">
        <v>513</v>
      </c>
      <c r="D64" s="218">
        <f>'4. Capacity&amp;Demand'!H141</f>
        <v>0</v>
      </c>
      <c r="E64" s="218">
        <f>'4. Capacity&amp;Demand'!I141</f>
        <v>0</v>
      </c>
      <c r="F64" s="218">
        <f>'4. Capacity&amp;Demand'!J141</f>
        <v>0</v>
      </c>
      <c r="G64" s="218">
        <f>'4. Capacity&amp;Demand'!K141</f>
        <v>0</v>
      </c>
      <c r="H64" s="218">
        <f>'4. Capacity&amp;Demand'!L141</f>
        <v>0</v>
      </c>
      <c r="I64" s="218">
        <f>'4. Capacity&amp;Demand'!M141</f>
        <v>0</v>
      </c>
      <c r="J64" s="218">
        <f>'4. Capacity&amp;Demand'!N141</f>
        <v>0</v>
      </c>
      <c r="K64" s="218">
        <f>'4. Capacity&amp;Demand'!O141</f>
        <v>0</v>
      </c>
      <c r="L64" s="218">
        <f>'4. Capacity&amp;Demand'!P141</f>
        <v>0</v>
      </c>
      <c r="M64" s="218">
        <f>'4. Capacity&amp;Demand'!Q141</f>
        <v>0</v>
      </c>
      <c r="N64" s="218">
        <f>'4. Capacity&amp;Demand'!R141</f>
        <v>0</v>
      </c>
      <c r="O64" s="218">
        <f>'4. Capacity&amp;Demand'!S141</f>
        <v>0</v>
      </c>
    </row>
    <row r="65" spans="2:15" ht="15.75" thickBot="1" x14ac:dyDescent="0.3">
      <c r="B65" s="218" t="s">
        <v>637</v>
      </c>
      <c r="C65" s="315" t="s">
        <v>513</v>
      </c>
      <c r="D65" s="218">
        <f>'4. Capacity&amp;Demand'!H142</f>
        <v>0</v>
      </c>
      <c r="E65" s="218">
        <f>'4. Capacity&amp;Demand'!I142</f>
        <v>0</v>
      </c>
      <c r="F65" s="218">
        <f>'4. Capacity&amp;Demand'!J142</f>
        <v>0</v>
      </c>
      <c r="G65" s="218">
        <f>'4. Capacity&amp;Demand'!K142</f>
        <v>0</v>
      </c>
      <c r="H65" s="218">
        <f>'4. Capacity&amp;Demand'!L142</f>
        <v>0</v>
      </c>
      <c r="I65" s="218">
        <f>'4. Capacity&amp;Demand'!M142</f>
        <v>0</v>
      </c>
      <c r="J65" s="218">
        <f>'4. Capacity&amp;Demand'!N142</f>
        <v>0</v>
      </c>
      <c r="K65" s="218">
        <f>'4. Capacity&amp;Demand'!O142</f>
        <v>0</v>
      </c>
      <c r="L65" s="218">
        <f>'4. Capacity&amp;Demand'!P142</f>
        <v>0</v>
      </c>
      <c r="M65" s="218">
        <f>'4. Capacity&amp;Demand'!Q142</f>
        <v>0</v>
      </c>
      <c r="N65" s="218">
        <f>'4. Capacity&amp;Demand'!R142</f>
        <v>0</v>
      </c>
      <c r="O65" s="218">
        <f>'4. Capacity&amp;Demand'!S142</f>
        <v>0</v>
      </c>
    </row>
    <row r="66" spans="2:15" ht="15.75" thickBot="1" x14ac:dyDescent="0.3">
      <c r="B66" s="218" t="s">
        <v>639</v>
      </c>
      <c r="C66" s="315" t="s">
        <v>513</v>
      </c>
      <c r="D66" s="218">
        <f>'4. Capacity&amp;Demand'!H143</f>
        <v>0</v>
      </c>
      <c r="E66" s="218">
        <f>'4. Capacity&amp;Demand'!I143</f>
        <v>0</v>
      </c>
      <c r="F66" s="218">
        <f>'4. Capacity&amp;Demand'!J143</f>
        <v>0</v>
      </c>
      <c r="G66" s="218">
        <f>'4. Capacity&amp;Demand'!K143</f>
        <v>0</v>
      </c>
      <c r="H66" s="218">
        <f>'4. Capacity&amp;Demand'!L143</f>
        <v>0</v>
      </c>
      <c r="I66" s="218">
        <f>'4. Capacity&amp;Demand'!M143</f>
        <v>0</v>
      </c>
      <c r="J66" s="218">
        <f>'4. Capacity&amp;Demand'!N143</f>
        <v>0</v>
      </c>
      <c r="K66" s="218">
        <f>'4. Capacity&amp;Demand'!O143</f>
        <v>0</v>
      </c>
      <c r="L66" s="218">
        <f>'4. Capacity&amp;Demand'!P143</f>
        <v>0</v>
      </c>
      <c r="M66" s="218">
        <f>'4. Capacity&amp;Demand'!Q143</f>
        <v>0</v>
      </c>
      <c r="N66" s="218">
        <f>'4. Capacity&amp;Demand'!R143</f>
        <v>0</v>
      </c>
      <c r="O66" s="218">
        <f>'4. Capacity&amp;Demand'!S143</f>
        <v>0</v>
      </c>
    </row>
    <row r="67" spans="2:15" ht="15.75" thickBot="1" x14ac:dyDescent="0.3">
      <c r="B67" s="218" t="s">
        <v>641</v>
      </c>
      <c r="C67" s="315" t="s">
        <v>513</v>
      </c>
      <c r="D67" s="218">
        <f>'4. Capacity&amp;Demand'!H144</f>
        <v>0</v>
      </c>
      <c r="E67" s="218">
        <f>'4. Capacity&amp;Demand'!I144</f>
        <v>0</v>
      </c>
      <c r="F67" s="218">
        <f>'4. Capacity&amp;Demand'!J144</f>
        <v>0</v>
      </c>
      <c r="G67" s="218">
        <f>'4. Capacity&amp;Demand'!K144</f>
        <v>0</v>
      </c>
      <c r="H67" s="218">
        <f>'4. Capacity&amp;Demand'!L144</f>
        <v>0</v>
      </c>
      <c r="I67" s="218">
        <f>'4. Capacity&amp;Demand'!M144</f>
        <v>0</v>
      </c>
      <c r="J67" s="218">
        <f>'4. Capacity&amp;Demand'!N144</f>
        <v>0</v>
      </c>
      <c r="K67" s="218">
        <f>'4. Capacity&amp;Demand'!O144</f>
        <v>0</v>
      </c>
      <c r="L67" s="218">
        <f>'4. Capacity&amp;Demand'!P144</f>
        <v>0</v>
      </c>
      <c r="M67" s="218">
        <f>'4. Capacity&amp;Demand'!Q144</f>
        <v>0</v>
      </c>
      <c r="N67" s="218">
        <f>'4. Capacity&amp;Demand'!R144</f>
        <v>0</v>
      </c>
      <c r="O67" s="218">
        <f>'4. Capacity&amp;Demand'!S144</f>
        <v>0</v>
      </c>
    </row>
    <row r="68" spans="2:15" ht="15.75" thickBot="1" x14ac:dyDescent="0.3">
      <c r="B68" s="218" t="s">
        <v>643</v>
      </c>
      <c r="C68" s="315" t="s">
        <v>513</v>
      </c>
      <c r="D68" s="218">
        <f>'4. Capacity&amp;Demand'!H145</f>
        <v>0</v>
      </c>
      <c r="E68" s="218">
        <f>'4. Capacity&amp;Demand'!I145</f>
        <v>0</v>
      </c>
      <c r="F68" s="218">
        <f>'4. Capacity&amp;Demand'!J145</f>
        <v>0</v>
      </c>
      <c r="G68" s="218">
        <f>'4. Capacity&amp;Demand'!K145</f>
        <v>0</v>
      </c>
      <c r="H68" s="218">
        <f>'4. Capacity&amp;Demand'!L145</f>
        <v>0</v>
      </c>
      <c r="I68" s="218">
        <f>'4. Capacity&amp;Demand'!M145</f>
        <v>0</v>
      </c>
      <c r="J68" s="218">
        <f>'4. Capacity&amp;Demand'!N145</f>
        <v>0</v>
      </c>
      <c r="K68" s="218">
        <f>'4. Capacity&amp;Demand'!O145</f>
        <v>0</v>
      </c>
      <c r="L68" s="218">
        <f>'4. Capacity&amp;Demand'!P145</f>
        <v>0</v>
      </c>
      <c r="M68" s="218">
        <f>'4. Capacity&amp;Demand'!Q145</f>
        <v>0</v>
      </c>
      <c r="N68" s="218">
        <f>'4. Capacity&amp;Demand'!R145</f>
        <v>0</v>
      </c>
      <c r="O68" s="218">
        <f>'4. Capacity&amp;Demand'!S145</f>
        <v>0</v>
      </c>
    </row>
    <row r="69" spans="2:15" ht="15.75" thickBot="1" x14ac:dyDescent="0.3">
      <c r="B69" s="218" t="s">
        <v>645</v>
      </c>
      <c r="C69" s="315" t="s">
        <v>513</v>
      </c>
      <c r="D69" s="218">
        <f>'4. Capacity&amp;Demand'!H146</f>
        <v>0</v>
      </c>
      <c r="E69" s="218">
        <f>'4. Capacity&amp;Demand'!I146</f>
        <v>0</v>
      </c>
      <c r="F69" s="218">
        <f>'4. Capacity&amp;Demand'!J146</f>
        <v>0</v>
      </c>
      <c r="G69" s="218">
        <f>'4. Capacity&amp;Demand'!K146</f>
        <v>0</v>
      </c>
      <c r="H69" s="218">
        <f>'4. Capacity&amp;Demand'!L146</f>
        <v>0</v>
      </c>
      <c r="I69" s="218">
        <f>'4. Capacity&amp;Demand'!M146</f>
        <v>0</v>
      </c>
      <c r="J69" s="218">
        <f>'4. Capacity&amp;Demand'!N146</f>
        <v>0</v>
      </c>
      <c r="K69" s="218">
        <f>'4. Capacity&amp;Demand'!O146</f>
        <v>0</v>
      </c>
      <c r="L69" s="218">
        <f>'4. Capacity&amp;Demand'!P146</f>
        <v>0</v>
      </c>
      <c r="M69" s="218">
        <f>'4. Capacity&amp;Demand'!Q146</f>
        <v>0</v>
      </c>
      <c r="N69" s="218">
        <f>'4. Capacity&amp;Demand'!R146</f>
        <v>0</v>
      </c>
      <c r="O69" s="218">
        <f>'4. Capacity&amp;Demand'!S146</f>
        <v>0</v>
      </c>
    </row>
    <row r="70" spans="2:15" ht="15.75" thickBot="1" x14ac:dyDescent="0.3">
      <c r="B70" s="218" t="s">
        <v>647</v>
      </c>
      <c r="C70" s="315" t="s">
        <v>513</v>
      </c>
      <c r="D70" s="218">
        <f>'4. Capacity&amp;Demand'!H147</f>
        <v>0</v>
      </c>
      <c r="E70" s="218">
        <f>'4. Capacity&amp;Demand'!I147</f>
        <v>0</v>
      </c>
      <c r="F70" s="218">
        <f>'4. Capacity&amp;Demand'!J147</f>
        <v>0</v>
      </c>
      <c r="G70" s="218">
        <f>'4. Capacity&amp;Demand'!K147</f>
        <v>0</v>
      </c>
      <c r="H70" s="218">
        <f>'4. Capacity&amp;Demand'!L147</f>
        <v>0</v>
      </c>
      <c r="I70" s="218">
        <f>'4. Capacity&amp;Demand'!M147</f>
        <v>0</v>
      </c>
      <c r="J70" s="218">
        <f>'4. Capacity&amp;Demand'!N147</f>
        <v>0</v>
      </c>
      <c r="K70" s="218">
        <f>'4. Capacity&amp;Demand'!O147</f>
        <v>0</v>
      </c>
      <c r="L70" s="218">
        <f>'4. Capacity&amp;Demand'!P147</f>
        <v>0</v>
      </c>
      <c r="M70" s="218">
        <f>'4. Capacity&amp;Demand'!Q147</f>
        <v>0</v>
      </c>
      <c r="N70" s="218">
        <f>'4. Capacity&amp;Demand'!R147</f>
        <v>0</v>
      </c>
      <c r="O70" s="218">
        <f>'4. Capacity&amp;Demand'!S147</f>
        <v>0</v>
      </c>
    </row>
    <row r="71" spans="2:15" ht="15.75" thickBot="1" x14ac:dyDescent="0.3">
      <c r="B71" s="218" t="s">
        <v>649</v>
      </c>
      <c r="C71" s="315" t="s">
        <v>513</v>
      </c>
      <c r="D71" s="218">
        <f>'4. Capacity&amp;Demand'!H148</f>
        <v>0</v>
      </c>
      <c r="E71" s="218">
        <f>'4. Capacity&amp;Demand'!I148</f>
        <v>0</v>
      </c>
      <c r="F71" s="218">
        <f>'4. Capacity&amp;Demand'!J148</f>
        <v>0</v>
      </c>
      <c r="G71" s="218">
        <f>'4. Capacity&amp;Demand'!K148</f>
        <v>0</v>
      </c>
      <c r="H71" s="218">
        <f>'4. Capacity&amp;Demand'!L148</f>
        <v>0</v>
      </c>
      <c r="I71" s="218">
        <f>'4. Capacity&amp;Demand'!M148</f>
        <v>0</v>
      </c>
      <c r="J71" s="218">
        <f>'4. Capacity&amp;Demand'!N148</f>
        <v>0</v>
      </c>
      <c r="K71" s="218">
        <f>'4. Capacity&amp;Demand'!O148</f>
        <v>0</v>
      </c>
      <c r="L71" s="218">
        <f>'4. Capacity&amp;Demand'!P148</f>
        <v>0</v>
      </c>
      <c r="M71" s="218">
        <f>'4. Capacity&amp;Demand'!Q148</f>
        <v>0</v>
      </c>
      <c r="N71" s="218">
        <f>'4. Capacity&amp;Demand'!R148</f>
        <v>0</v>
      </c>
      <c r="O71" s="218">
        <f>'4. Capacity&amp;Demand'!S148</f>
        <v>0</v>
      </c>
    </row>
    <row r="72" spans="2:15" ht="15.75" thickBot="1" x14ac:dyDescent="0.3">
      <c r="B72" s="218" t="s">
        <v>651</v>
      </c>
      <c r="C72" s="315" t="s">
        <v>513</v>
      </c>
      <c r="D72" s="218">
        <f>'4. Capacity&amp;Demand'!H149</f>
        <v>0</v>
      </c>
      <c r="E72" s="218">
        <f>'4. Capacity&amp;Demand'!I149</f>
        <v>0</v>
      </c>
      <c r="F72" s="218">
        <f>'4. Capacity&amp;Demand'!J149</f>
        <v>0</v>
      </c>
      <c r="G72" s="218">
        <f>'4. Capacity&amp;Demand'!K149</f>
        <v>0</v>
      </c>
      <c r="H72" s="218">
        <f>'4. Capacity&amp;Demand'!L149</f>
        <v>0</v>
      </c>
      <c r="I72" s="218">
        <f>'4. Capacity&amp;Demand'!M149</f>
        <v>0</v>
      </c>
      <c r="J72" s="218">
        <f>'4. Capacity&amp;Demand'!N149</f>
        <v>0</v>
      </c>
      <c r="K72" s="218">
        <f>'4. Capacity&amp;Demand'!O149</f>
        <v>0</v>
      </c>
      <c r="L72" s="218">
        <f>'4. Capacity&amp;Demand'!P149</f>
        <v>0</v>
      </c>
      <c r="M72" s="218">
        <f>'4. Capacity&amp;Demand'!Q149</f>
        <v>0</v>
      </c>
      <c r="N72" s="218">
        <f>'4. Capacity&amp;Demand'!R149</f>
        <v>0</v>
      </c>
      <c r="O72" s="218">
        <f>'4. Capacity&amp;Demand'!S149</f>
        <v>0</v>
      </c>
    </row>
    <row r="73" spans="2:15" ht="15.75" thickBot="1" x14ac:dyDescent="0.3">
      <c r="B73" s="218" t="s">
        <v>653</v>
      </c>
      <c r="C73" s="315" t="s">
        <v>513</v>
      </c>
      <c r="D73" s="218">
        <f>'4. Capacity&amp;Demand'!H150</f>
        <v>0</v>
      </c>
      <c r="E73" s="218">
        <f>'4. Capacity&amp;Demand'!I150</f>
        <v>0</v>
      </c>
      <c r="F73" s="218">
        <f>'4. Capacity&amp;Demand'!J150</f>
        <v>0</v>
      </c>
      <c r="G73" s="218">
        <f>'4. Capacity&amp;Demand'!K150</f>
        <v>0</v>
      </c>
      <c r="H73" s="218">
        <f>'4. Capacity&amp;Demand'!L150</f>
        <v>0</v>
      </c>
      <c r="I73" s="218">
        <f>'4. Capacity&amp;Demand'!M150</f>
        <v>0</v>
      </c>
      <c r="J73" s="218">
        <f>'4. Capacity&amp;Demand'!N150</f>
        <v>0</v>
      </c>
      <c r="K73" s="218">
        <f>'4. Capacity&amp;Demand'!O150</f>
        <v>0</v>
      </c>
      <c r="L73" s="218">
        <f>'4. Capacity&amp;Demand'!P150</f>
        <v>0</v>
      </c>
      <c r="M73" s="218">
        <f>'4. Capacity&amp;Demand'!Q150</f>
        <v>0</v>
      </c>
      <c r="N73" s="218">
        <f>'4. Capacity&amp;Demand'!R150</f>
        <v>0</v>
      </c>
      <c r="O73" s="218">
        <f>'4. Capacity&amp;Demand'!S150</f>
        <v>0</v>
      </c>
    </row>
    <row r="74" spans="2:15" ht="15.75" thickBot="1" x14ac:dyDescent="0.3">
      <c r="B74" s="218" t="s">
        <v>655</v>
      </c>
      <c r="C74" s="315" t="s">
        <v>513</v>
      </c>
      <c r="D74" s="218">
        <f>'4. Capacity&amp;Demand'!H151</f>
        <v>0</v>
      </c>
      <c r="E74" s="218">
        <f>'4. Capacity&amp;Demand'!I151</f>
        <v>0</v>
      </c>
      <c r="F74" s="218">
        <f>'4. Capacity&amp;Demand'!J151</f>
        <v>0</v>
      </c>
      <c r="G74" s="218">
        <f>'4. Capacity&amp;Demand'!K151</f>
        <v>0</v>
      </c>
      <c r="H74" s="218">
        <f>'4. Capacity&amp;Demand'!L151</f>
        <v>0</v>
      </c>
      <c r="I74" s="218">
        <f>'4. Capacity&amp;Demand'!M151</f>
        <v>0</v>
      </c>
      <c r="J74" s="218">
        <f>'4. Capacity&amp;Demand'!N151</f>
        <v>0</v>
      </c>
      <c r="K74" s="218">
        <f>'4. Capacity&amp;Demand'!O151</f>
        <v>0</v>
      </c>
      <c r="L74" s="218">
        <f>'4. Capacity&amp;Demand'!P151</f>
        <v>0</v>
      </c>
      <c r="M74" s="218">
        <f>'4. Capacity&amp;Demand'!Q151</f>
        <v>0</v>
      </c>
      <c r="N74" s="218">
        <f>'4. Capacity&amp;Demand'!R151</f>
        <v>0</v>
      </c>
      <c r="O74" s="218">
        <f>'4. Capacity&amp;Demand'!S151</f>
        <v>0</v>
      </c>
    </row>
    <row r="75" spans="2:15" ht="15.75" thickBot="1" x14ac:dyDescent="0.3">
      <c r="B75" s="218" t="s">
        <v>657</v>
      </c>
      <c r="C75" s="315" t="s">
        <v>513</v>
      </c>
      <c r="D75" s="218">
        <f>'4. Capacity&amp;Demand'!H152</f>
        <v>0</v>
      </c>
      <c r="E75" s="218">
        <f>'4. Capacity&amp;Demand'!I152</f>
        <v>0</v>
      </c>
      <c r="F75" s="218">
        <f>'4. Capacity&amp;Demand'!J152</f>
        <v>0</v>
      </c>
      <c r="G75" s="218">
        <f>'4. Capacity&amp;Demand'!K152</f>
        <v>0</v>
      </c>
      <c r="H75" s="218">
        <f>'4. Capacity&amp;Demand'!L152</f>
        <v>0</v>
      </c>
      <c r="I75" s="218">
        <f>'4. Capacity&amp;Demand'!M152</f>
        <v>0</v>
      </c>
      <c r="J75" s="218">
        <f>'4. Capacity&amp;Demand'!N152</f>
        <v>0</v>
      </c>
      <c r="K75" s="218">
        <f>'4. Capacity&amp;Demand'!O152</f>
        <v>0</v>
      </c>
      <c r="L75" s="218">
        <f>'4. Capacity&amp;Demand'!P152</f>
        <v>0</v>
      </c>
      <c r="M75" s="218">
        <f>'4. Capacity&amp;Demand'!Q152</f>
        <v>0</v>
      </c>
      <c r="N75" s="218">
        <f>'4. Capacity&amp;Demand'!R152</f>
        <v>0</v>
      </c>
      <c r="O75" s="218">
        <f>'4. Capacity&amp;Demand'!S152</f>
        <v>0</v>
      </c>
    </row>
    <row r="76" spans="2:15" ht="15.75" thickBot="1" x14ac:dyDescent="0.3">
      <c r="B76" s="218" t="s">
        <v>659</v>
      </c>
      <c r="C76" s="315" t="s">
        <v>513</v>
      </c>
      <c r="D76" s="218">
        <f>'4. Capacity&amp;Demand'!H153</f>
        <v>0</v>
      </c>
      <c r="E76" s="218">
        <f>'4. Capacity&amp;Demand'!I153</f>
        <v>0</v>
      </c>
      <c r="F76" s="218">
        <f>'4. Capacity&amp;Demand'!J153</f>
        <v>0</v>
      </c>
      <c r="G76" s="218">
        <f>'4. Capacity&amp;Demand'!K153</f>
        <v>0</v>
      </c>
      <c r="H76" s="218">
        <f>'4. Capacity&amp;Demand'!L153</f>
        <v>0</v>
      </c>
      <c r="I76" s="218">
        <f>'4. Capacity&amp;Demand'!M153</f>
        <v>0</v>
      </c>
      <c r="J76" s="218">
        <f>'4. Capacity&amp;Demand'!N153</f>
        <v>0</v>
      </c>
      <c r="K76" s="218">
        <f>'4. Capacity&amp;Demand'!O153</f>
        <v>0</v>
      </c>
      <c r="L76" s="218">
        <f>'4. Capacity&amp;Demand'!P153</f>
        <v>0</v>
      </c>
      <c r="M76" s="218">
        <f>'4. Capacity&amp;Demand'!Q153</f>
        <v>0</v>
      </c>
      <c r="N76" s="218">
        <f>'4. Capacity&amp;Demand'!R153</f>
        <v>0</v>
      </c>
      <c r="O76" s="218">
        <f>'4. Capacity&amp;Demand'!S153</f>
        <v>0</v>
      </c>
    </row>
    <row r="77" spans="2:15" ht="15.75" thickBot="1" x14ac:dyDescent="0.3">
      <c r="B77" s="218" t="s">
        <v>661</v>
      </c>
      <c r="C77" s="315" t="s">
        <v>513</v>
      </c>
      <c r="D77" s="218">
        <f>'4. Capacity&amp;Demand'!H154</f>
        <v>0</v>
      </c>
      <c r="E77" s="218">
        <f>'4. Capacity&amp;Demand'!I154</f>
        <v>0</v>
      </c>
      <c r="F77" s="218">
        <f>'4. Capacity&amp;Demand'!J154</f>
        <v>0</v>
      </c>
      <c r="G77" s="218">
        <f>'4. Capacity&amp;Demand'!K154</f>
        <v>0</v>
      </c>
      <c r="H77" s="218">
        <f>'4. Capacity&amp;Demand'!L154</f>
        <v>0</v>
      </c>
      <c r="I77" s="218">
        <f>'4. Capacity&amp;Demand'!M154</f>
        <v>0</v>
      </c>
      <c r="J77" s="218">
        <f>'4. Capacity&amp;Demand'!N154</f>
        <v>0</v>
      </c>
      <c r="K77" s="218">
        <f>'4. Capacity&amp;Demand'!O154</f>
        <v>0</v>
      </c>
      <c r="L77" s="218">
        <f>'4. Capacity&amp;Demand'!P154</f>
        <v>0</v>
      </c>
      <c r="M77" s="218">
        <f>'4. Capacity&amp;Demand'!Q154</f>
        <v>0</v>
      </c>
      <c r="N77" s="218">
        <f>'4. Capacity&amp;Demand'!R154</f>
        <v>0</v>
      </c>
      <c r="O77" s="218">
        <f>'4. Capacity&amp;Demand'!S154</f>
        <v>0</v>
      </c>
    </row>
    <row r="78" spans="2:15" ht="15.75" thickBot="1" x14ac:dyDescent="0.3">
      <c r="B78" s="218" t="s">
        <v>663</v>
      </c>
      <c r="C78" s="315" t="s">
        <v>513</v>
      </c>
      <c r="D78" s="218">
        <f>'4. Capacity&amp;Demand'!H155</f>
        <v>0</v>
      </c>
      <c r="E78" s="218">
        <f>'4. Capacity&amp;Demand'!I155</f>
        <v>0</v>
      </c>
      <c r="F78" s="218">
        <f>'4. Capacity&amp;Demand'!J155</f>
        <v>0</v>
      </c>
      <c r="G78" s="218">
        <f>'4. Capacity&amp;Demand'!K155</f>
        <v>0</v>
      </c>
      <c r="H78" s="218">
        <f>'4. Capacity&amp;Demand'!L155</f>
        <v>0</v>
      </c>
      <c r="I78" s="218">
        <f>'4. Capacity&amp;Demand'!M155</f>
        <v>0</v>
      </c>
      <c r="J78" s="218">
        <f>'4. Capacity&amp;Demand'!N155</f>
        <v>0</v>
      </c>
      <c r="K78" s="218">
        <f>'4. Capacity&amp;Demand'!O155</f>
        <v>0</v>
      </c>
      <c r="L78" s="218">
        <f>'4. Capacity&amp;Demand'!P155</f>
        <v>0</v>
      </c>
      <c r="M78" s="218">
        <f>'4. Capacity&amp;Demand'!Q155</f>
        <v>0</v>
      </c>
      <c r="N78" s="218">
        <f>'4. Capacity&amp;Demand'!R155</f>
        <v>0</v>
      </c>
      <c r="O78" s="218">
        <f>'4. Capacity&amp;Demand'!S155</f>
        <v>0</v>
      </c>
    </row>
    <row r="79" spans="2:15" ht="15.75" thickBot="1" x14ac:dyDescent="0.3">
      <c r="B79" s="218" t="s">
        <v>665</v>
      </c>
      <c r="C79" s="315" t="s">
        <v>513</v>
      </c>
      <c r="D79" s="218">
        <f>'4. Capacity&amp;Demand'!H156</f>
        <v>0</v>
      </c>
      <c r="E79" s="218">
        <f>'4. Capacity&amp;Demand'!I156</f>
        <v>0</v>
      </c>
      <c r="F79" s="218">
        <f>'4. Capacity&amp;Demand'!J156</f>
        <v>0</v>
      </c>
      <c r="G79" s="218">
        <f>'4. Capacity&amp;Demand'!K156</f>
        <v>0</v>
      </c>
      <c r="H79" s="218">
        <f>'4. Capacity&amp;Demand'!L156</f>
        <v>0</v>
      </c>
      <c r="I79" s="218">
        <f>'4. Capacity&amp;Demand'!M156</f>
        <v>0</v>
      </c>
      <c r="J79" s="218">
        <f>'4. Capacity&amp;Demand'!N156</f>
        <v>0</v>
      </c>
      <c r="K79" s="218">
        <f>'4. Capacity&amp;Demand'!O156</f>
        <v>0</v>
      </c>
      <c r="L79" s="218">
        <f>'4. Capacity&amp;Demand'!P156</f>
        <v>0</v>
      </c>
      <c r="M79" s="218">
        <f>'4. Capacity&amp;Demand'!Q156</f>
        <v>0</v>
      </c>
      <c r="N79" s="218">
        <f>'4. Capacity&amp;Demand'!R156</f>
        <v>0</v>
      </c>
      <c r="O79" s="218">
        <f>'4. Capacity&amp;Demand'!S156</f>
        <v>0</v>
      </c>
    </row>
    <row r="80" spans="2:15" ht="15.75" thickBot="1" x14ac:dyDescent="0.3">
      <c r="B80" s="218" t="s">
        <v>667</v>
      </c>
      <c r="C80" s="315" t="s">
        <v>513</v>
      </c>
      <c r="D80" s="218">
        <f>'4. Capacity&amp;Demand'!H157</f>
        <v>0</v>
      </c>
      <c r="E80" s="218">
        <f>'4. Capacity&amp;Demand'!I157</f>
        <v>0</v>
      </c>
      <c r="F80" s="218">
        <f>'4. Capacity&amp;Demand'!J157</f>
        <v>0</v>
      </c>
      <c r="G80" s="218">
        <f>'4. Capacity&amp;Demand'!K157</f>
        <v>0</v>
      </c>
      <c r="H80" s="218">
        <f>'4. Capacity&amp;Demand'!L157</f>
        <v>0</v>
      </c>
      <c r="I80" s="218">
        <f>'4. Capacity&amp;Demand'!M157</f>
        <v>0</v>
      </c>
      <c r="J80" s="218">
        <f>'4. Capacity&amp;Demand'!N157</f>
        <v>0</v>
      </c>
      <c r="K80" s="218">
        <f>'4. Capacity&amp;Demand'!O157</f>
        <v>0</v>
      </c>
      <c r="L80" s="218">
        <f>'4. Capacity&amp;Demand'!P157</f>
        <v>0</v>
      </c>
      <c r="M80" s="218">
        <f>'4. Capacity&amp;Demand'!Q157</f>
        <v>0</v>
      </c>
      <c r="N80" s="218">
        <f>'4. Capacity&amp;Demand'!R157</f>
        <v>0</v>
      </c>
      <c r="O80" s="218">
        <f>'4. Capacity&amp;Demand'!S157</f>
        <v>0</v>
      </c>
    </row>
    <row r="81" spans="2:15" ht="15.75" thickBot="1" x14ac:dyDescent="0.3">
      <c r="B81" s="218" t="s">
        <v>669</v>
      </c>
      <c r="C81" s="315" t="s">
        <v>513</v>
      </c>
      <c r="D81" s="218">
        <f>'4. Capacity&amp;Demand'!H158</f>
        <v>0</v>
      </c>
      <c r="E81" s="218">
        <f>'4. Capacity&amp;Demand'!I158</f>
        <v>0</v>
      </c>
      <c r="F81" s="218">
        <f>'4. Capacity&amp;Demand'!J158</f>
        <v>0</v>
      </c>
      <c r="G81" s="218">
        <f>'4. Capacity&amp;Demand'!K158</f>
        <v>0</v>
      </c>
      <c r="H81" s="218">
        <f>'4. Capacity&amp;Demand'!L158</f>
        <v>0</v>
      </c>
      <c r="I81" s="218">
        <f>'4. Capacity&amp;Demand'!M158</f>
        <v>0</v>
      </c>
      <c r="J81" s="218">
        <f>'4. Capacity&amp;Demand'!N158</f>
        <v>0</v>
      </c>
      <c r="K81" s="218">
        <f>'4. Capacity&amp;Demand'!O158</f>
        <v>0</v>
      </c>
      <c r="L81" s="218">
        <f>'4. Capacity&amp;Demand'!P158</f>
        <v>0</v>
      </c>
      <c r="M81" s="218">
        <f>'4. Capacity&amp;Demand'!Q158</f>
        <v>0</v>
      </c>
      <c r="N81" s="218">
        <f>'4. Capacity&amp;Demand'!R158</f>
        <v>0</v>
      </c>
      <c r="O81" s="218">
        <f>'4. Capacity&amp;Demand'!S158</f>
        <v>0</v>
      </c>
    </row>
    <row r="82" spans="2:15" ht="15.75" thickBot="1" x14ac:dyDescent="0.3">
      <c r="B82" s="218" t="s">
        <v>671</v>
      </c>
      <c r="C82" s="315" t="s">
        <v>513</v>
      </c>
      <c r="D82" s="218">
        <f>'4. Capacity&amp;Demand'!H159</f>
        <v>0</v>
      </c>
      <c r="E82" s="218">
        <f>'4. Capacity&amp;Demand'!I159</f>
        <v>0</v>
      </c>
      <c r="F82" s="218">
        <f>'4. Capacity&amp;Demand'!J159</f>
        <v>0</v>
      </c>
      <c r="G82" s="218">
        <f>'4. Capacity&amp;Demand'!K159</f>
        <v>0</v>
      </c>
      <c r="H82" s="218">
        <f>'4. Capacity&amp;Demand'!L159</f>
        <v>0</v>
      </c>
      <c r="I82" s="218">
        <f>'4. Capacity&amp;Demand'!M159</f>
        <v>0</v>
      </c>
      <c r="J82" s="218">
        <f>'4. Capacity&amp;Demand'!N159</f>
        <v>0</v>
      </c>
      <c r="K82" s="218">
        <f>'4. Capacity&amp;Demand'!O159</f>
        <v>0</v>
      </c>
      <c r="L82" s="218">
        <f>'4. Capacity&amp;Demand'!P159</f>
        <v>0</v>
      </c>
      <c r="M82" s="218">
        <f>'4. Capacity&amp;Demand'!Q159</f>
        <v>0</v>
      </c>
      <c r="N82" s="218">
        <f>'4. Capacity&amp;Demand'!R159</f>
        <v>0</v>
      </c>
      <c r="O82" s="218">
        <f>'4. Capacity&amp;Demand'!S159</f>
        <v>0</v>
      </c>
    </row>
    <row r="83" spans="2:15" ht="15.75" thickBot="1" x14ac:dyDescent="0.3">
      <c r="B83" s="218" t="s">
        <v>673</v>
      </c>
      <c r="C83" s="315" t="s">
        <v>513</v>
      </c>
      <c r="D83" s="218">
        <f>'4. Capacity&amp;Demand'!H160</f>
        <v>0</v>
      </c>
      <c r="E83" s="218">
        <f>'4. Capacity&amp;Demand'!I160</f>
        <v>0</v>
      </c>
      <c r="F83" s="218">
        <f>'4. Capacity&amp;Demand'!J160</f>
        <v>0</v>
      </c>
      <c r="G83" s="218">
        <f>'4. Capacity&amp;Demand'!K160</f>
        <v>0</v>
      </c>
      <c r="H83" s="218">
        <f>'4. Capacity&amp;Demand'!L160</f>
        <v>0</v>
      </c>
      <c r="I83" s="218">
        <f>'4. Capacity&amp;Demand'!M160</f>
        <v>0</v>
      </c>
      <c r="J83" s="218">
        <f>'4. Capacity&amp;Demand'!N160</f>
        <v>0</v>
      </c>
      <c r="K83" s="218">
        <f>'4. Capacity&amp;Demand'!O160</f>
        <v>0</v>
      </c>
      <c r="L83" s="218">
        <f>'4. Capacity&amp;Demand'!P160</f>
        <v>0</v>
      </c>
      <c r="M83" s="218">
        <f>'4. Capacity&amp;Demand'!Q160</f>
        <v>0</v>
      </c>
      <c r="N83" s="218">
        <f>'4. Capacity&amp;Demand'!R160</f>
        <v>0</v>
      </c>
      <c r="O83" s="218">
        <f>'4. Capacity&amp;Demand'!S160</f>
        <v>0</v>
      </c>
    </row>
    <row r="84" spans="2:15" ht="15.75" thickBot="1" x14ac:dyDescent="0.3">
      <c r="B84" s="218" t="s">
        <v>675</v>
      </c>
      <c r="C84" s="315" t="s">
        <v>513</v>
      </c>
      <c r="D84" s="218">
        <f>'4. Capacity&amp;Demand'!H161</f>
        <v>0</v>
      </c>
      <c r="E84" s="218">
        <f>'4. Capacity&amp;Demand'!I161</f>
        <v>0</v>
      </c>
      <c r="F84" s="218">
        <f>'4. Capacity&amp;Demand'!J161</f>
        <v>0</v>
      </c>
      <c r="G84" s="218">
        <f>'4. Capacity&amp;Demand'!K161</f>
        <v>0</v>
      </c>
      <c r="H84" s="218">
        <f>'4. Capacity&amp;Demand'!L161</f>
        <v>0</v>
      </c>
      <c r="I84" s="218">
        <f>'4. Capacity&amp;Demand'!M161</f>
        <v>0</v>
      </c>
      <c r="J84" s="218">
        <f>'4. Capacity&amp;Demand'!N161</f>
        <v>0</v>
      </c>
      <c r="K84" s="218">
        <f>'4. Capacity&amp;Demand'!O161</f>
        <v>0</v>
      </c>
      <c r="L84" s="218">
        <f>'4. Capacity&amp;Demand'!P161</f>
        <v>0</v>
      </c>
      <c r="M84" s="218">
        <f>'4. Capacity&amp;Demand'!Q161</f>
        <v>0</v>
      </c>
      <c r="N84" s="218">
        <f>'4. Capacity&amp;Demand'!R161</f>
        <v>0</v>
      </c>
      <c r="O84" s="218">
        <f>'4. Capacity&amp;Demand'!S161</f>
        <v>0</v>
      </c>
    </row>
    <row r="85" spans="2:15" ht="15.75" thickBot="1" x14ac:dyDescent="0.3">
      <c r="B85" s="218" t="s">
        <v>677</v>
      </c>
      <c r="C85" s="315" t="s">
        <v>513</v>
      </c>
      <c r="D85" s="218">
        <f>'4. Capacity&amp;Demand'!H162</f>
        <v>0</v>
      </c>
      <c r="E85" s="218">
        <f>'4. Capacity&amp;Demand'!I162</f>
        <v>0</v>
      </c>
      <c r="F85" s="218">
        <f>'4. Capacity&amp;Demand'!J162</f>
        <v>0</v>
      </c>
      <c r="G85" s="218">
        <f>'4. Capacity&amp;Demand'!K162</f>
        <v>0</v>
      </c>
      <c r="H85" s="218">
        <f>'4. Capacity&amp;Demand'!L162</f>
        <v>0</v>
      </c>
      <c r="I85" s="218">
        <f>'4. Capacity&amp;Demand'!M162</f>
        <v>0</v>
      </c>
      <c r="J85" s="218">
        <f>'4. Capacity&amp;Demand'!N162</f>
        <v>0</v>
      </c>
      <c r="K85" s="218">
        <f>'4. Capacity&amp;Demand'!O162</f>
        <v>0</v>
      </c>
      <c r="L85" s="218">
        <f>'4. Capacity&amp;Demand'!P162</f>
        <v>0</v>
      </c>
      <c r="M85" s="218">
        <f>'4. Capacity&amp;Demand'!Q162</f>
        <v>0</v>
      </c>
      <c r="N85" s="218">
        <f>'4. Capacity&amp;Demand'!R162</f>
        <v>0</v>
      </c>
      <c r="O85" s="218">
        <f>'4. Capacity&amp;Demand'!S162</f>
        <v>0</v>
      </c>
    </row>
    <row r="86" spans="2:15" ht="15.75" thickBot="1" x14ac:dyDescent="0.3">
      <c r="B86" s="218" t="s">
        <v>679</v>
      </c>
      <c r="C86" s="315" t="s">
        <v>513</v>
      </c>
      <c r="D86" s="218">
        <f>'4. Capacity&amp;Demand'!H163</f>
        <v>0</v>
      </c>
      <c r="E86" s="218">
        <f>'4. Capacity&amp;Demand'!I163</f>
        <v>0</v>
      </c>
      <c r="F86" s="218">
        <f>'4. Capacity&amp;Demand'!J163</f>
        <v>0</v>
      </c>
      <c r="G86" s="218">
        <f>'4. Capacity&amp;Demand'!K163</f>
        <v>0</v>
      </c>
      <c r="H86" s="218">
        <f>'4. Capacity&amp;Demand'!L163</f>
        <v>0</v>
      </c>
      <c r="I86" s="218">
        <f>'4. Capacity&amp;Demand'!M163</f>
        <v>0</v>
      </c>
      <c r="J86" s="218">
        <f>'4. Capacity&amp;Demand'!N163</f>
        <v>0</v>
      </c>
      <c r="K86" s="218">
        <f>'4. Capacity&amp;Demand'!O163</f>
        <v>0</v>
      </c>
      <c r="L86" s="218">
        <f>'4. Capacity&amp;Demand'!P163</f>
        <v>0</v>
      </c>
      <c r="M86" s="218">
        <f>'4. Capacity&amp;Demand'!Q163</f>
        <v>0</v>
      </c>
      <c r="N86" s="218">
        <f>'4. Capacity&amp;Demand'!R163</f>
        <v>0</v>
      </c>
      <c r="O86" s="218">
        <f>'4. Capacity&amp;Demand'!S163</f>
        <v>0</v>
      </c>
    </row>
    <row r="87" spans="2:15" ht="15.75" thickBot="1" x14ac:dyDescent="0.3">
      <c r="B87" s="218" t="s">
        <v>681</v>
      </c>
      <c r="C87" s="315" t="s">
        <v>513</v>
      </c>
      <c r="D87" s="218">
        <f>'4. Capacity&amp;Demand'!H164</f>
        <v>0</v>
      </c>
      <c r="E87" s="218">
        <f>'4. Capacity&amp;Demand'!I164</f>
        <v>0</v>
      </c>
      <c r="F87" s="218">
        <f>'4. Capacity&amp;Demand'!J164</f>
        <v>0</v>
      </c>
      <c r="G87" s="218">
        <f>'4. Capacity&amp;Demand'!K164</f>
        <v>0</v>
      </c>
      <c r="H87" s="218">
        <f>'4. Capacity&amp;Demand'!L164</f>
        <v>0</v>
      </c>
      <c r="I87" s="218">
        <f>'4. Capacity&amp;Demand'!M164</f>
        <v>0</v>
      </c>
      <c r="J87" s="218">
        <f>'4. Capacity&amp;Demand'!N164</f>
        <v>0</v>
      </c>
      <c r="K87" s="218">
        <f>'4. Capacity&amp;Demand'!O164</f>
        <v>0</v>
      </c>
      <c r="L87" s="218">
        <f>'4. Capacity&amp;Demand'!P164</f>
        <v>0</v>
      </c>
      <c r="M87" s="218">
        <f>'4. Capacity&amp;Demand'!Q164</f>
        <v>0</v>
      </c>
      <c r="N87" s="218">
        <f>'4. Capacity&amp;Demand'!R164</f>
        <v>0</v>
      </c>
      <c r="O87" s="218">
        <f>'4. Capacity&amp;Demand'!S164</f>
        <v>0</v>
      </c>
    </row>
    <row r="88" spans="2:15" ht="15.75" thickBot="1" x14ac:dyDescent="0.3">
      <c r="B88" s="218" t="s">
        <v>683</v>
      </c>
      <c r="C88" s="315" t="s">
        <v>513</v>
      </c>
      <c r="D88" s="218">
        <f>'4. Capacity&amp;Demand'!H165</f>
        <v>0</v>
      </c>
      <c r="E88" s="218">
        <f>'4. Capacity&amp;Demand'!I165</f>
        <v>0</v>
      </c>
      <c r="F88" s="218">
        <f>'4. Capacity&amp;Demand'!J165</f>
        <v>0</v>
      </c>
      <c r="G88" s="218">
        <f>'4. Capacity&amp;Demand'!K165</f>
        <v>0</v>
      </c>
      <c r="H88" s="218">
        <f>'4. Capacity&amp;Demand'!L165</f>
        <v>0</v>
      </c>
      <c r="I88" s="218">
        <f>'4. Capacity&amp;Demand'!M165</f>
        <v>0</v>
      </c>
      <c r="J88" s="218">
        <f>'4. Capacity&amp;Demand'!N165</f>
        <v>0</v>
      </c>
      <c r="K88" s="218">
        <f>'4. Capacity&amp;Demand'!O165</f>
        <v>0</v>
      </c>
      <c r="L88" s="218">
        <f>'4. Capacity&amp;Demand'!P165</f>
        <v>0</v>
      </c>
      <c r="M88" s="218">
        <f>'4. Capacity&amp;Demand'!Q165</f>
        <v>0</v>
      </c>
      <c r="N88" s="218">
        <f>'4. Capacity&amp;Demand'!R165</f>
        <v>0</v>
      </c>
      <c r="O88" s="218">
        <f>'4. Capacity&amp;Demand'!S165</f>
        <v>0</v>
      </c>
    </row>
    <row r="89" spans="2:15" ht="15.75" thickBot="1" x14ac:dyDescent="0.3">
      <c r="B89" s="218" t="s">
        <v>685</v>
      </c>
      <c r="C89" s="315" t="s">
        <v>513</v>
      </c>
      <c r="D89" s="218">
        <f>'4. Capacity&amp;Demand'!H166</f>
        <v>0</v>
      </c>
      <c r="E89" s="218">
        <f>'4. Capacity&amp;Demand'!I166</f>
        <v>0</v>
      </c>
      <c r="F89" s="218">
        <f>'4. Capacity&amp;Demand'!J166</f>
        <v>0</v>
      </c>
      <c r="G89" s="218">
        <f>'4. Capacity&amp;Demand'!K166</f>
        <v>0</v>
      </c>
      <c r="H89" s="218">
        <f>'4. Capacity&amp;Demand'!L166</f>
        <v>0</v>
      </c>
      <c r="I89" s="218">
        <f>'4. Capacity&amp;Demand'!M166</f>
        <v>0</v>
      </c>
      <c r="J89" s="218">
        <f>'4. Capacity&amp;Demand'!N166</f>
        <v>0</v>
      </c>
      <c r="K89" s="218">
        <f>'4. Capacity&amp;Demand'!O166</f>
        <v>0</v>
      </c>
      <c r="L89" s="218">
        <f>'4. Capacity&amp;Demand'!P166</f>
        <v>0</v>
      </c>
      <c r="M89" s="218">
        <f>'4. Capacity&amp;Demand'!Q166</f>
        <v>0</v>
      </c>
      <c r="N89" s="218">
        <f>'4. Capacity&amp;Demand'!R166</f>
        <v>0</v>
      </c>
      <c r="O89" s="218">
        <f>'4. Capacity&amp;Demand'!S166</f>
        <v>0</v>
      </c>
    </row>
    <row r="90" spans="2:15" ht="15.75" thickBot="1" x14ac:dyDescent="0.3">
      <c r="B90" s="218" t="s">
        <v>687</v>
      </c>
      <c r="C90" s="315" t="s">
        <v>513</v>
      </c>
      <c r="D90" s="218">
        <f>'4. Capacity&amp;Demand'!H167</f>
        <v>0</v>
      </c>
      <c r="E90" s="218">
        <f>'4. Capacity&amp;Demand'!I167</f>
        <v>0</v>
      </c>
      <c r="F90" s="218">
        <f>'4. Capacity&amp;Demand'!J167</f>
        <v>0</v>
      </c>
      <c r="G90" s="218">
        <f>'4. Capacity&amp;Demand'!K167</f>
        <v>0</v>
      </c>
      <c r="H90" s="218">
        <f>'4. Capacity&amp;Demand'!L167</f>
        <v>0</v>
      </c>
      <c r="I90" s="218">
        <f>'4. Capacity&amp;Demand'!M167</f>
        <v>0</v>
      </c>
      <c r="J90" s="218">
        <f>'4. Capacity&amp;Demand'!N167</f>
        <v>0</v>
      </c>
      <c r="K90" s="218">
        <f>'4. Capacity&amp;Demand'!O167</f>
        <v>0</v>
      </c>
      <c r="L90" s="218">
        <f>'4. Capacity&amp;Demand'!P167</f>
        <v>0</v>
      </c>
      <c r="M90" s="218">
        <f>'4. Capacity&amp;Demand'!Q167</f>
        <v>0</v>
      </c>
      <c r="N90" s="218">
        <f>'4. Capacity&amp;Demand'!R167</f>
        <v>0</v>
      </c>
      <c r="O90" s="218">
        <f>'4. Capacity&amp;Demand'!S167</f>
        <v>0</v>
      </c>
    </row>
    <row r="91" spans="2:15" ht="15.75" thickBot="1" x14ac:dyDescent="0.3">
      <c r="B91" s="218" t="s">
        <v>689</v>
      </c>
      <c r="C91" s="315" t="s">
        <v>513</v>
      </c>
      <c r="D91" s="218">
        <f>'4. Capacity&amp;Demand'!H168</f>
        <v>0</v>
      </c>
      <c r="E91" s="218">
        <f>'4. Capacity&amp;Demand'!I168</f>
        <v>0</v>
      </c>
      <c r="F91" s="218">
        <f>'4. Capacity&amp;Demand'!J168</f>
        <v>0</v>
      </c>
      <c r="G91" s="218">
        <f>'4. Capacity&amp;Demand'!K168</f>
        <v>0</v>
      </c>
      <c r="H91" s="218">
        <f>'4. Capacity&amp;Demand'!L168</f>
        <v>0</v>
      </c>
      <c r="I91" s="218">
        <f>'4. Capacity&amp;Demand'!M168</f>
        <v>0</v>
      </c>
      <c r="J91" s="218">
        <f>'4. Capacity&amp;Demand'!N168</f>
        <v>0</v>
      </c>
      <c r="K91" s="218">
        <f>'4. Capacity&amp;Demand'!O168</f>
        <v>0</v>
      </c>
      <c r="L91" s="218">
        <f>'4. Capacity&amp;Demand'!P168</f>
        <v>0</v>
      </c>
      <c r="M91" s="218">
        <f>'4. Capacity&amp;Demand'!Q168</f>
        <v>0</v>
      </c>
      <c r="N91" s="218">
        <f>'4. Capacity&amp;Demand'!R168</f>
        <v>0</v>
      </c>
      <c r="O91" s="218">
        <f>'4. Capacity&amp;Demand'!S168</f>
        <v>0</v>
      </c>
    </row>
    <row r="92" spans="2:15" ht="15.75" thickBot="1" x14ac:dyDescent="0.3">
      <c r="B92" s="218" t="s">
        <v>691</v>
      </c>
      <c r="C92" s="315" t="s">
        <v>513</v>
      </c>
      <c r="D92" s="218">
        <f>'4. Capacity&amp;Demand'!H169</f>
        <v>0</v>
      </c>
      <c r="E92" s="218">
        <f>'4. Capacity&amp;Demand'!I169</f>
        <v>0</v>
      </c>
      <c r="F92" s="218">
        <f>'4. Capacity&amp;Demand'!J169</f>
        <v>0</v>
      </c>
      <c r="G92" s="218">
        <f>'4. Capacity&amp;Demand'!K169</f>
        <v>0</v>
      </c>
      <c r="H92" s="218">
        <f>'4. Capacity&amp;Demand'!L169</f>
        <v>0</v>
      </c>
      <c r="I92" s="218">
        <f>'4. Capacity&amp;Demand'!M169</f>
        <v>0</v>
      </c>
      <c r="J92" s="218">
        <f>'4. Capacity&amp;Demand'!N169</f>
        <v>0</v>
      </c>
      <c r="K92" s="218">
        <f>'4. Capacity&amp;Demand'!O169</f>
        <v>0</v>
      </c>
      <c r="L92" s="218">
        <f>'4. Capacity&amp;Demand'!P169</f>
        <v>0</v>
      </c>
      <c r="M92" s="218">
        <f>'4. Capacity&amp;Demand'!Q169</f>
        <v>0</v>
      </c>
      <c r="N92" s="218">
        <f>'4. Capacity&amp;Demand'!R169</f>
        <v>0</v>
      </c>
      <c r="O92" s="218">
        <f>'4. Capacity&amp;Demand'!S169</f>
        <v>0</v>
      </c>
    </row>
    <row r="93" spans="2:15" ht="15.75" thickBot="1" x14ac:dyDescent="0.3">
      <c r="B93" s="218" t="s">
        <v>693</v>
      </c>
      <c r="C93" s="315" t="s">
        <v>513</v>
      </c>
      <c r="D93" s="218">
        <f>'4. Capacity&amp;Demand'!H170</f>
        <v>0</v>
      </c>
      <c r="E93" s="218">
        <f>'4. Capacity&amp;Demand'!I170</f>
        <v>0</v>
      </c>
      <c r="F93" s="218">
        <f>'4. Capacity&amp;Demand'!J170</f>
        <v>0</v>
      </c>
      <c r="G93" s="218">
        <f>'4. Capacity&amp;Demand'!K170</f>
        <v>0</v>
      </c>
      <c r="H93" s="218">
        <f>'4. Capacity&amp;Demand'!L170</f>
        <v>0</v>
      </c>
      <c r="I93" s="218">
        <f>'4. Capacity&amp;Demand'!M170</f>
        <v>0</v>
      </c>
      <c r="J93" s="218">
        <f>'4. Capacity&amp;Demand'!N170</f>
        <v>0</v>
      </c>
      <c r="K93" s="218">
        <f>'4. Capacity&amp;Demand'!O170</f>
        <v>0</v>
      </c>
      <c r="L93" s="218">
        <f>'4. Capacity&amp;Demand'!P170</f>
        <v>0</v>
      </c>
      <c r="M93" s="218">
        <f>'4. Capacity&amp;Demand'!Q170</f>
        <v>0</v>
      </c>
      <c r="N93" s="218">
        <f>'4. Capacity&amp;Demand'!R170</f>
        <v>0</v>
      </c>
      <c r="O93" s="218">
        <f>'4. Capacity&amp;Demand'!S170</f>
        <v>0</v>
      </c>
    </row>
    <row r="94" spans="2:15" ht="15.75" thickBot="1" x14ac:dyDescent="0.3">
      <c r="B94" s="218" t="s">
        <v>695</v>
      </c>
      <c r="C94" s="315" t="s">
        <v>513</v>
      </c>
      <c r="D94" s="218">
        <f>'4. Capacity&amp;Demand'!H171</f>
        <v>0</v>
      </c>
      <c r="E94" s="218">
        <f>'4. Capacity&amp;Demand'!I171</f>
        <v>0</v>
      </c>
      <c r="F94" s="218">
        <f>'4. Capacity&amp;Demand'!J171</f>
        <v>0</v>
      </c>
      <c r="G94" s="218">
        <f>'4. Capacity&amp;Demand'!K171</f>
        <v>0</v>
      </c>
      <c r="H94" s="218">
        <f>'4. Capacity&amp;Demand'!L171</f>
        <v>0</v>
      </c>
      <c r="I94" s="218">
        <f>'4. Capacity&amp;Demand'!M171</f>
        <v>0</v>
      </c>
      <c r="J94" s="218">
        <f>'4. Capacity&amp;Demand'!N171</f>
        <v>0</v>
      </c>
      <c r="K94" s="218">
        <f>'4. Capacity&amp;Demand'!O171</f>
        <v>0</v>
      </c>
      <c r="L94" s="218">
        <f>'4. Capacity&amp;Demand'!P171</f>
        <v>0</v>
      </c>
      <c r="M94" s="218">
        <f>'4. Capacity&amp;Demand'!Q171</f>
        <v>0</v>
      </c>
      <c r="N94" s="218">
        <f>'4. Capacity&amp;Demand'!R171</f>
        <v>0</v>
      </c>
      <c r="O94" s="218">
        <f>'4. Capacity&amp;Demand'!S171</f>
        <v>0</v>
      </c>
    </row>
    <row r="95" spans="2:15" ht="15.75" thickBot="1" x14ac:dyDescent="0.3">
      <c r="B95" s="218" t="s">
        <v>697</v>
      </c>
      <c r="C95" s="315" t="s">
        <v>513</v>
      </c>
      <c r="D95" s="218">
        <f>'4. Capacity&amp;Demand'!H172</f>
        <v>0</v>
      </c>
      <c r="E95" s="218">
        <f>'4. Capacity&amp;Demand'!I172</f>
        <v>0</v>
      </c>
      <c r="F95" s="218">
        <f>'4. Capacity&amp;Demand'!J172</f>
        <v>0</v>
      </c>
      <c r="G95" s="218">
        <f>'4. Capacity&amp;Demand'!K172</f>
        <v>0</v>
      </c>
      <c r="H95" s="218">
        <f>'4. Capacity&amp;Demand'!L172</f>
        <v>0</v>
      </c>
      <c r="I95" s="218">
        <f>'4. Capacity&amp;Demand'!M172</f>
        <v>0</v>
      </c>
      <c r="J95" s="218">
        <f>'4. Capacity&amp;Demand'!N172</f>
        <v>0</v>
      </c>
      <c r="K95" s="218">
        <f>'4. Capacity&amp;Demand'!O172</f>
        <v>0</v>
      </c>
      <c r="L95" s="218">
        <f>'4. Capacity&amp;Demand'!P172</f>
        <v>0</v>
      </c>
      <c r="M95" s="218">
        <f>'4. Capacity&amp;Demand'!Q172</f>
        <v>0</v>
      </c>
      <c r="N95" s="218">
        <f>'4. Capacity&amp;Demand'!R172</f>
        <v>0</v>
      </c>
      <c r="O95" s="218">
        <f>'4. Capacity&amp;Demand'!S172</f>
        <v>0</v>
      </c>
    </row>
    <row r="96" spans="2:15" ht="15.75" thickBot="1" x14ac:dyDescent="0.3">
      <c r="B96" s="218" t="s">
        <v>699</v>
      </c>
      <c r="C96" s="315" t="s">
        <v>513</v>
      </c>
      <c r="D96" s="218">
        <f>'4. Capacity&amp;Demand'!H173</f>
        <v>0</v>
      </c>
      <c r="E96" s="218">
        <f>'4. Capacity&amp;Demand'!I173</f>
        <v>0</v>
      </c>
      <c r="F96" s="218">
        <f>'4. Capacity&amp;Demand'!J173</f>
        <v>0</v>
      </c>
      <c r="G96" s="218">
        <f>'4. Capacity&amp;Demand'!K173</f>
        <v>0</v>
      </c>
      <c r="H96" s="218">
        <f>'4. Capacity&amp;Demand'!L173</f>
        <v>0</v>
      </c>
      <c r="I96" s="218">
        <f>'4. Capacity&amp;Demand'!M173</f>
        <v>0</v>
      </c>
      <c r="J96" s="218">
        <f>'4. Capacity&amp;Demand'!N173</f>
        <v>0</v>
      </c>
      <c r="K96" s="218">
        <f>'4. Capacity&amp;Demand'!O173</f>
        <v>0</v>
      </c>
      <c r="L96" s="218">
        <f>'4. Capacity&amp;Demand'!P173</f>
        <v>0</v>
      </c>
      <c r="M96" s="218">
        <f>'4. Capacity&amp;Demand'!Q173</f>
        <v>0</v>
      </c>
      <c r="N96" s="218">
        <f>'4. Capacity&amp;Demand'!R173</f>
        <v>0</v>
      </c>
      <c r="O96" s="218">
        <f>'4. Capacity&amp;Demand'!S173</f>
        <v>0</v>
      </c>
    </row>
    <row r="97" spans="2:15" ht="15.75" thickBot="1" x14ac:dyDescent="0.3">
      <c r="B97" s="218" t="s">
        <v>701</v>
      </c>
      <c r="C97" s="315" t="s">
        <v>513</v>
      </c>
      <c r="D97" s="218">
        <f>'4. Capacity&amp;Demand'!H174</f>
        <v>0</v>
      </c>
      <c r="E97" s="218">
        <f>'4. Capacity&amp;Demand'!I174</f>
        <v>0</v>
      </c>
      <c r="F97" s="218">
        <f>'4. Capacity&amp;Demand'!J174</f>
        <v>0</v>
      </c>
      <c r="G97" s="218">
        <f>'4. Capacity&amp;Demand'!K174</f>
        <v>0</v>
      </c>
      <c r="H97" s="218">
        <f>'4. Capacity&amp;Demand'!L174</f>
        <v>0</v>
      </c>
      <c r="I97" s="218">
        <f>'4. Capacity&amp;Demand'!M174</f>
        <v>0</v>
      </c>
      <c r="J97" s="218">
        <f>'4. Capacity&amp;Demand'!N174</f>
        <v>0</v>
      </c>
      <c r="K97" s="218">
        <f>'4. Capacity&amp;Demand'!O174</f>
        <v>0</v>
      </c>
      <c r="L97" s="218">
        <f>'4. Capacity&amp;Demand'!P174</f>
        <v>0</v>
      </c>
      <c r="M97" s="218">
        <f>'4. Capacity&amp;Demand'!Q174</f>
        <v>0</v>
      </c>
      <c r="N97" s="218">
        <f>'4. Capacity&amp;Demand'!R174</f>
        <v>0</v>
      </c>
      <c r="O97" s="218">
        <f>'4. Capacity&amp;Demand'!S174</f>
        <v>0</v>
      </c>
    </row>
    <row r="98" spans="2:15" ht="15.75" thickBot="1" x14ac:dyDescent="0.3">
      <c r="B98" s="218" t="s">
        <v>703</v>
      </c>
      <c r="C98" s="315" t="s">
        <v>513</v>
      </c>
      <c r="D98" s="218">
        <f>'4. Capacity&amp;Demand'!H175</f>
        <v>0</v>
      </c>
      <c r="E98" s="218">
        <f>'4. Capacity&amp;Demand'!I175</f>
        <v>0</v>
      </c>
      <c r="F98" s="218">
        <f>'4. Capacity&amp;Demand'!J175</f>
        <v>0</v>
      </c>
      <c r="G98" s="218">
        <f>'4. Capacity&amp;Demand'!K175</f>
        <v>0</v>
      </c>
      <c r="H98" s="218">
        <f>'4. Capacity&amp;Demand'!L175</f>
        <v>0</v>
      </c>
      <c r="I98" s="218">
        <f>'4. Capacity&amp;Demand'!M175</f>
        <v>0</v>
      </c>
      <c r="J98" s="218">
        <f>'4. Capacity&amp;Demand'!N175</f>
        <v>0</v>
      </c>
      <c r="K98" s="218">
        <f>'4. Capacity&amp;Demand'!O175</f>
        <v>0</v>
      </c>
      <c r="L98" s="218">
        <f>'4. Capacity&amp;Demand'!P175</f>
        <v>0</v>
      </c>
      <c r="M98" s="218">
        <f>'4. Capacity&amp;Demand'!Q175</f>
        <v>0</v>
      </c>
      <c r="N98" s="218">
        <f>'4. Capacity&amp;Demand'!R175</f>
        <v>0</v>
      </c>
      <c r="O98" s="218">
        <f>'4. Capacity&amp;Demand'!S175</f>
        <v>0</v>
      </c>
    </row>
    <row r="99" spans="2:15" ht="15.75" thickBot="1" x14ac:dyDescent="0.3">
      <c r="B99" s="218" t="s">
        <v>705</v>
      </c>
      <c r="C99" s="315" t="s">
        <v>513</v>
      </c>
      <c r="D99" s="218">
        <f>'4. Capacity&amp;Demand'!H176</f>
        <v>0</v>
      </c>
      <c r="E99" s="218">
        <f>'4. Capacity&amp;Demand'!I176</f>
        <v>0</v>
      </c>
      <c r="F99" s="218">
        <f>'4. Capacity&amp;Demand'!J176</f>
        <v>0</v>
      </c>
      <c r="G99" s="218">
        <f>'4. Capacity&amp;Demand'!K176</f>
        <v>0</v>
      </c>
      <c r="H99" s="218">
        <f>'4. Capacity&amp;Demand'!L176</f>
        <v>0</v>
      </c>
      <c r="I99" s="218">
        <f>'4. Capacity&amp;Demand'!M176</f>
        <v>0</v>
      </c>
      <c r="J99" s="218">
        <f>'4. Capacity&amp;Demand'!N176</f>
        <v>0</v>
      </c>
      <c r="K99" s="218">
        <f>'4. Capacity&amp;Demand'!O176</f>
        <v>0</v>
      </c>
      <c r="L99" s="218">
        <f>'4. Capacity&amp;Demand'!P176</f>
        <v>0</v>
      </c>
      <c r="M99" s="218">
        <f>'4. Capacity&amp;Demand'!Q176</f>
        <v>0</v>
      </c>
      <c r="N99" s="218">
        <f>'4. Capacity&amp;Demand'!R176</f>
        <v>0</v>
      </c>
      <c r="O99" s="218">
        <f>'4. Capacity&amp;Demand'!S176</f>
        <v>0</v>
      </c>
    </row>
    <row r="100" spans="2:15" ht="15.75" thickBot="1" x14ac:dyDescent="0.3">
      <c r="B100" s="218" t="s">
        <v>707</v>
      </c>
      <c r="C100" s="315" t="s">
        <v>513</v>
      </c>
      <c r="D100" s="218">
        <f>'4. Capacity&amp;Demand'!H177</f>
        <v>0</v>
      </c>
      <c r="E100" s="218">
        <f>'4. Capacity&amp;Demand'!I177</f>
        <v>0</v>
      </c>
      <c r="F100" s="218">
        <f>'4. Capacity&amp;Demand'!J177</f>
        <v>0</v>
      </c>
      <c r="G100" s="218">
        <f>'4. Capacity&amp;Demand'!K177</f>
        <v>0</v>
      </c>
      <c r="H100" s="218">
        <f>'4. Capacity&amp;Demand'!L177</f>
        <v>0</v>
      </c>
      <c r="I100" s="218">
        <f>'4. Capacity&amp;Demand'!M177</f>
        <v>0</v>
      </c>
      <c r="J100" s="218">
        <f>'4. Capacity&amp;Demand'!N177</f>
        <v>0</v>
      </c>
      <c r="K100" s="218">
        <f>'4. Capacity&amp;Demand'!O177</f>
        <v>0</v>
      </c>
      <c r="L100" s="218">
        <f>'4. Capacity&amp;Demand'!P177</f>
        <v>0</v>
      </c>
      <c r="M100" s="218">
        <f>'4. Capacity&amp;Demand'!Q177</f>
        <v>0</v>
      </c>
      <c r="N100" s="218">
        <f>'4. Capacity&amp;Demand'!R177</f>
        <v>0</v>
      </c>
      <c r="O100" s="218">
        <f>'4. Capacity&amp;Demand'!S177</f>
        <v>0</v>
      </c>
    </row>
    <row r="101" spans="2:15" ht="15.75" thickBot="1" x14ac:dyDescent="0.3">
      <c r="B101" s="218" t="s">
        <v>709</v>
      </c>
      <c r="C101" s="315" t="s">
        <v>513</v>
      </c>
      <c r="D101" s="218">
        <f>'4. Capacity&amp;Demand'!H178</f>
        <v>0</v>
      </c>
      <c r="E101" s="218">
        <f>'4. Capacity&amp;Demand'!I178</f>
        <v>0</v>
      </c>
      <c r="F101" s="218">
        <f>'4. Capacity&amp;Demand'!J178</f>
        <v>0</v>
      </c>
      <c r="G101" s="218">
        <f>'4. Capacity&amp;Demand'!K178</f>
        <v>0</v>
      </c>
      <c r="H101" s="218">
        <f>'4. Capacity&amp;Demand'!L178</f>
        <v>0</v>
      </c>
      <c r="I101" s="218">
        <f>'4. Capacity&amp;Demand'!M178</f>
        <v>0</v>
      </c>
      <c r="J101" s="218">
        <f>'4. Capacity&amp;Demand'!N178</f>
        <v>0</v>
      </c>
      <c r="K101" s="218">
        <f>'4. Capacity&amp;Demand'!O178</f>
        <v>0</v>
      </c>
      <c r="L101" s="218">
        <f>'4. Capacity&amp;Demand'!P178</f>
        <v>0</v>
      </c>
      <c r="M101" s="218">
        <f>'4. Capacity&amp;Demand'!Q178</f>
        <v>0</v>
      </c>
      <c r="N101" s="218">
        <f>'4. Capacity&amp;Demand'!R178</f>
        <v>0</v>
      </c>
      <c r="O101" s="218">
        <f>'4. Capacity&amp;Demand'!S178</f>
        <v>0</v>
      </c>
    </row>
    <row r="102" spans="2:15" ht="15.75" thickBot="1" x14ac:dyDescent="0.3">
      <c r="B102" s="218" t="s">
        <v>711</v>
      </c>
      <c r="C102" s="315" t="s">
        <v>513</v>
      </c>
      <c r="D102" s="218">
        <f>'4. Capacity&amp;Demand'!H179</f>
        <v>0</v>
      </c>
      <c r="E102" s="218">
        <f>'4. Capacity&amp;Demand'!I179</f>
        <v>0</v>
      </c>
      <c r="F102" s="218">
        <f>'4. Capacity&amp;Demand'!J179</f>
        <v>0</v>
      </c>
      <c r="G102" s="218">
        <f>'4. Capacity&amp;Demand'!K179</f>
        <v>0</v>
      </c>
      <c r="H102" s="218">
        <f>'4. Capacity&amp;Demand'!L179</f>
        <v>0</v>
      </c>
      <c r="I102" s="218">
        <f>'4. Capacity&amp;Demand'!M179</f>
        <v>0</v>
      </c>
      <c r="J102" s="218">
        <f>'4. Capacity&amp;Demand'!N179</f>
        <v>0</v>
      </c>
      <c r="K102" s="218">
        <f>'4. Capacity&amp;Demand'!O179</f>
        <v>0</v>
      </c>
      <c r="L102" s="218">
        <f>'4. Capacity&amp;Demand'!P179</f>
        <v>0</v>
      </c>
      <c r="M102" s="218">
        <f>'4. Capacity&amp;Demand'!Q179</f>
        <v>0</v>
      </c>
      <c r="N102" s="218">
        <f>'4. Capacity&amp;Demand'!R179</f>
        <v>0</v>
      </c>
      <c r="O102" s="218">
        <f>'4. Capacity&amp;Demand'!S179</f>
        <v>0</v>
      </c>
    </row>
    <row r="103" spans="2:15" ht="15.75" thickBot="1" x14ac:dyDescent="0.3">
      <c r="B103" s="218" t="s">
        <v>713</v>
      </c>
      <c r="C103" s="315" t="s">
        <v>513</v>
      </c>
      <c r="D103" s="218">
        <f>'4. Capacity&amp;Demand'!H180</f>
        <v>0</v>
      </c>
      <c r="E103" s="218">
        <f>'4. Capacity&amp;Demand'!I180</f>
        <v>0</v>
      </c>
      <c r="F103" s="218">
        <f>'4. Capacity&amp;Demand'!J180</f>
        <v>0</v>
      </c>
      <c r="G103" s="218">
        <f>'4. Capacity&amp;Demand'!K180</f>
        <v>0</v>
      </c>
      <c r="H103" s="218">
        <f>'4. Capacity&amp;Demand'!L180</f>
        <v>0</v>
      </c>
      <c r="I103" s="218">
        <f>'4. Capacity&amp;Demand'!M180</f>
        <v>0</v>
      </c>
      <c r="J103" s="218">
        <f>'4. Capacity&amp;Demand'!N180</f>
        <v>0</v>
      </c>
      <c r="K103" s="218">
        <f>'4. Capacity&amp;Demand'!O180</f>
        <v>0</v>
      </c>
      <c r="L103" s="218">
        <f>'4. Capacity&amp;Demand'!P180</f>
        <v>0</v>
      </c>
      <c r="M103" s="218">
        <f>'4. Capacity&amp;Demand'!Q180</f>
        <v>0</v>
      </c>
      <c r="N103" s="218">
        <f>'4. Capacity&amp;Demand'!R180</f>
        <v>0</v>
      </c>
      <c r="O103" s="218">
        <f>'4. Capacity&amp;Demand'!S180</f>
        <v>0</v>
      </c>
    </row>
    <row r="104" spans="2:15" ht="15.75" thickBot="1" x14ac:dyDescent="0.3">
      <c r="B104" s="218" t="s">
        <v>715</v>
      </c>
      <c r="C104" s="315" t="s">
        <v>513</v>
      </c>
      <c r="D104" s="218">
        <f>'4. Capacity&amp;Demand'!H181</f>
        <v>0</v>
      </c>
      <c r="E104" s="218">
        <f>'4. Capacity&amp;Demand'!I181</f>
        <v>0</v>
      </c>
      <c r="F104" s="218">
        <f>'4. Capacity&amp;Demand'!J181</f>
        <v>0</v>
      </c>
      <c r="G104" s="218">
        <f>'4. Capacity&amp;Demand'!K181</f>
        <v>0</v>
      </c>
      <c r="H104" s="218">
        <f>'4. Capacity&amp;Demand'!L181</f>
        <v>0</v>
      </c>
      <c r="I104" s="218">
        <f>'4. Capacity&amp;Demand'!M181</f>
        <v>0</v>
      </c>
      <c r="J104" s="218">
        <f>'4. Capacity&amp;Demand'!N181</f>
        <v>0</v>
      </c>
      <c r="K104" s="218">
        <f>'4. Capacity&amp;Demand'!O181</f>
        <v>0</v>
      </c>
      <c r="L104" s="218">
        <f>'4. Capacity&amp;Demand'!P181</f>
        <v>0</v>
      </c>
      <c r="M104" s="218">
        <f>'4. Capacity&amp;Demand'!Q181</f>
        <v>0</v>
      </c>
      <c r="N104" s="218">
        <f>'4. Capacity&amp;Demand'!R181</f>
        <v>0</v>
      </c>
      <c r="O104" s="218">
        <f>'4. Capacity&amp;Demand'!S181</f>
        <v>0</v>
      </c>
    </row>
    <row r="105" spans="2:15" ht="15.75" thickBot="1" x14ac:dyDescent="0.3">
      <c r="B105" s="218" t="s">
        <v>717</v>
      </c>
      <c r="C105" s="315" t="s">
        <v>513</v>
      </c>
      <c r="D105" s="218">
        <f>'4. Capacity&amp;Demand'!H182</f>
        <v>0</v>
      </c>
      <c r="E105" s="218">
        <f>'4. Capacity&amp;Demand'!I182</f>
        <v>0</v>
      </c>
      <c r="F105" s="218">
        <f>'4. Capacity&amp;Demand'!J182</f>
        <v>0</v>
      </c>
      <c r="G105" s="218">
        <f>'4. Capacity&amp;Demand'!K182</f>
        <v>0</v>
      </c>
      <c r="H105" s="218">
        <f>'4. Capacity&amp;Demand'!L182</f>
        <v>0</v>
      </c>
      <c r="I105" s="218">
        <f>'4. Capacity&amp;Demand'!M182</f>
        <v>0</v>
      </c>
      <c r="J105" s="218">
        <f>'4. Capacity&amp;Demand'!N182</f>
        <v>0</v>
      </c>
      <c r="K105" s="218">
        <f>'4. Capacity&amp;Demand'!O182</f>
        <v>0</v>
      </c>
      <c r="L105" s="218">
        <f>'4. Capacity&amp;Demand'!P182</f>
        <v>0</v>
      </c>
      <c r="M105" s="218">
        <f>'4. Capacity&amp;Demand'!Q182</f>
        <v>0</v>
      </c>
      <c r="N105" s="218">
        <f>'4. Capacity&amp;Demand'!R182</f>
        <v>0</v>
      </c>
      <c r="O105" s="218">
        <f>'4. Capacity&amp;Demand'!S182</f>
        <v>0</v>
      </c>
    </row>
    <row r="106" spans="2:15" ht="15.75" thickBot="1" x14ac:dyDescent="0.3">
      <c r="B106" s="218" t="s">
        <v>719</v>
      </c>
      <c r="C106" s="315" t="s">
        <v>513</v>
      </c>
      <c r="D106" s="218">
        <f>'4. Capacity&amp;Demand'!H183</f>
        <v>0</v>
      </c>
      <c r="E106" s="218">
        <f>'4. Capacity&amp;Demand'!I183</f>
        <v>0</v>
      </c>
      <c r="F106" s="218">
        <f>'4. Capacity&amp;Demand'!J183</f>
        <v>0</v>
      </c>
      <c r="G106" s="218">
        <f>'4. Capacity&amp;Demand'!K183</f>
        <v>0</v>
      </c>
      <c r="H106" s="218">
        <f>'4. Capacity&amp;Demand'!L183</f>
        <v>0</v>
      </c>
      <c r="I106" s="218">
        <f>'4. Capacity&amp;Demand'!M183</f>
        <v>0</v>
      </c>
      <c r="J106" s="218">
        <f>'4. Capacity&amp;Demand'!N183</f>
        <v>0</v>
      </c>
      <c r="K106" s="218">
        <f>'4. Capacity&amp;Demand'!O183</f>
        <v>0</v>
      </c>
      <c r="L106" s="218">
        <f>'4. Capacity&amp;Demand'!P183</f>
        <v>0</v>
      </c>
      <c r="M106" s="218">
        <f>'4. Capacity&amp;Demand'!Q183</f>
        <v>0</v>
      </c>
      <c r="N106" s="218">
        <f>'4. Capacity&amp;Demand'!R183</f>
        <v>0</v>
      </c>
      <c r="O106" s="218">
        <f>'4. Capacity&amp;Demand'!S183</f>
        <v>0</v>
      </c>
    </row>
    <row r="107" spans="2:15" ht="15.75" thickBot="1" x14ac:dyDescent="0.3">
      <c r="B107" s="218" t="s">
        <v>721</v>
      </c>
      <c r="C107" s="315" t="s">
        <v>513</v>
      </c>
      <c r="D107" s="218">
        <f>'4. Capacity&amp;Demand'!H184</f>
        <v>0</v>
      </c>
      <c r="E107" s="218">
        <f>'4. Capacity&amp;Demand'!I184</f>
        <v>0</v>
      </c>
      <c r="F107" s="218">
        <f>'4. Capacity&amp;Demand'!J184</f>
        <v>0</v>
      </c>
      <c r="G107" s="218">
        <f>'4. Capacity&amp;Demand'!K184</f>
        <v>0</v>
      </c>
      <c r="H107" s="218">
        <f>'4. Capacity&amp;Demand'!L184</f>
        <v>0</v>
      </c>
      <c r="I107" s="218">
        <f>'4. Capacity&amp;Demand'!M184</f>
        <v>0</v>
      </c>
      <c r="J107" s="218">
        <f>'4. Capacity&amp;Demand'!N184</f>
        <v>0</v>
      </c>
      <c r="K107" s="218">
        <f>'4. Capacity&amp;Demand'!O184</f>
        <v>0</v>
      </c>
      <c r="L107" s="218">
        <f>'4. Capacity&amp;Demand'!P184</f>
        <v>0</v>
      </c>
      <c r="M107" s="218">
        <f>'4. Capacity&amp;Demand'!Q184</f>
        <v>0</v>
      </c>
      <c r="N107" s="218">
        <f>'4. Capacity&amp;Demand'!R184</f>
        <v>0</v>
      </c>
      <c r="O107" s="218">
        <f>'4. Capacity&amp;Demand'!S184</f>
        <v>0</v>
      </c>
    </row>
    <row r="108" spans="2:15" ht="15.75" thickBot="1" x14ac:dyDescent="0.3">
      <c r="B108" s="218" t="s">
        <v>723</v>
      </c>
      <c r="C108" s="315" t="s">
        <v>513</v>
      </c>
      <c r="D108" s="218">
        <f>'4. Capacity&amp;Demand'!H185</f>
        <v>0</v>
      </c>
      <c r="E108" s="218">
        <f>'4. Capacity&amp;Demand'!I185</f>
        <v>0</v>
      </c>
      <c r="F108" s="218">
        <f>'4. Capacity&amp;Demand'!J185</f>
        <v>0</v>
      </c>
      <c r="G108" s="218">
        <f>'4. Capacity&amp;Demand'!K185</f>
        <v>0</v>
      </c>
      <c r="H108" s="218">
        <f>'4. Capacity&amp;Demand'!L185</f>
        <v>0</v>
      </c>
      <c r="I108" s="218">
        <f>'4. Capacity&amp;Demand'!M185</f>
        <v>0</v>
      </c>
      <c r="J108" s="218">
        <f>'4. Capacity&amp;Demand'!N185</f>
        <v>0</v>
      </c>
      <c r="K108" s="218">
        <f>'4. Capacity&amp;Demand'!O185</f>
        <v>0</v>
      </c>
      <c r="L108" s="218">
        <f>'4. Capacity&amp;Demand'!P185</f>
        <v>0</v>
      </c>
      <c r="M108" s="218">
        <f>'4. Capacity&amp;Demand'!Q185</f>
        <v>0</v>
      </c>
      <c r="N108" s="218">
        <f>'4. Capacity&amp;Demand'!R185</f>
        <v>0</v>
      </c>
      <c r="O108" s="218">
        <f>'4. Capacity&amp;Demand'!S185</f>
        <v>0</v>
      </c>
    </row>
    <row r="109" spans="2:15" ht="15.75" thickBot="1" x14ac:dyDescent="0.3">
      <c r="B109" s="218" t="s">
        <v>725</v>
      </c>
      <c r="C109" s="315" t="s">
        <v>513</v>
      </c>
      <c r="D109" s="218">
        <f>'4. Capacity&amp;Demand'!H186</f>
        <v>0</v>
      </c>
      <c r="E109" s="218">
        <f>'4. Capacity&amp;Demand'!I186</f>
        <v>0</v>
      </c>
      <c r="F109" s="218">
        <f>'4. Capacity&amp;Demand'!J186</f>
        <v>0</v>
      </c>
      <c r="G109" s="218">
        <f>'4. Capacity&amp;Demand'!K186</f>
        <v>0</v>
      </c>
      <c r="H109" s="218">
        <f>'4. Capacity&amp;Demand'!L186</f>
        <v>0</v>
      </c>
      <c r="I109" s="218">
        <f>'4. Capacity&amp;Demand'!M186</f>
        <v>0</v>
      </c>
      <c r="J109" s="218">
        <f>'4. Capacity&amp;Demand'!N186</f>
        <v>0</v>
      </c>
      <c r="K109" s="218">
        <f>'4. Capacity&amp;Demand'!O186</f>
        <v>0</v>
      </c>
      <c r="L109" s="218">
        <f>'4. Capacity&amp;Demand'!P186</f>
        <v>0</v>
      </c>
      <c r="M109" s="218">
        <f>'4. Capacity&amp;Demand'!Q186</f>
        <v>0</v>
      </c>
      <c r="N109" s="218">
        <f>'4. Capacity&amp;Demand'!R186</f>
        <v>0</v>
      </c>
      <c r="O109" s="218">
        <f>'4. Capacity&amp;Demand'!S186</f>
        <v>0</v>
      </c>
    </row>
    <row r="110" spans="2:15" ht="15.75" thickBot="1" x14ac:dyDescent="0.3">
      <c r="B110" s="218" t="s">
        <v>727</v>
      </c>
      <c r="C110" s="315" t="s">
        <v>513</v>
      </c>
      <c r="D110" s="218">
        <f>'4. Capacity&amp;Demand'!H187</f>
        <v>0</v>
      </c>
      <c r="E110" s="218">
        <f>'4. Capacity&amp;Demand'!I187</f>
        <v>0</v>
      </c>
      <c r="F110" s="218">
        <f>'4. Capacity&amp;Demand'!J187</f>
        <v>0</v>
      </c>
      <c r="G110" s="218">
        <f>'4. Capacity&amp;Demand'!K187</f>
        <v>0</v>
      </c>
      <c r="H110" s="218">
        <f>'4. Capacity&amp;Demand'!L187</f>
        <v>0</v>
      </c>
      <c r="I110" s="218">
        <f>'4. Capacity&amp;Demand'!M187</f>
        <v>0</v>
      </c>
      <c r="J110" s="218">
        <f>'4. Capacity&amp;Demand'!N187</f>
        <v>0</v>
      </c>
      <c r="K110" s="218">
        <f>'4. Capacity&amp;Demand'!O187</f>
        <v>0</v>
      </c>
      <c r="L110" s="218">
        <f>'4. Capacity&amp;Demand'!P187</f>
        <v>0</v>
      </c>
      <c r="M110" s="218">
        <f>'4. Capacity&amp;Demand'!Q187</f>
        <v>0</v>
      </c>
      <c r="N110" s="218">
        <f>'4. Capacity&amp;Demand'!R187</f>
        <v>0</v>
      </c>
      <c r="O110" s="218">
        <f>'4. Capacity&amp;Demand'!S187</f>
        <v>0</v>
      </c>
    </row>
    <row r="111" spans="2:15" ht="15.75" thickBot="1" x14ac:dyDescent="0.3">
      <c r="B111" s="218" t="s">
        <v>729</v>
      </c>
      <c r="C111" s="315" t="s">
        <v>513</v>
      </c>
      <c r="D111" s="218">
        <f>'4. Capacity&amp;Demand'!H188</f>
        <v>0</v>
      </c>
      <c r="E111" s="218">
        <f>'4. Capacity&amp;Demand'!I188</f>
        <v>0</v>
      </c>
      <c r="F111" s="218">
        <f>'4. Capacity&amp;Demand'!J188</f>
        <v>0</v>
      </c>
      <c r="G111" s="218">
        <f>'4. Capacity&amp;Demand'!K188</f>
        <v>0</v>
      </c>
      <c r="H111" s="218">
        <f>'4. Capacity&amp;Demand'!L188</f>
        <v>0</v>
      </c>
      <c r="I111" s="218">
        <f>'4. Capacity&amp;Demand'!M188</f>
        <v>0</v>
      </c>
      <c r="J111" s="218">
        <f>'4. Capacity&amp;Demand'!N188</f>
        <v>0</v>
      </c>
      <c r="K111" s="218">
        <f>'4. Capacity&amp;Demand'!O188</f>
        <v>0</v>
      </c>
      <c r="L111" s="218">
        <f>'4. Capacity&amp;Demand'!P188</f>
        <v>0</v>
      </c>
      <c r="M111" s="218">
        <f>'4. Capacity&amp;Demand'!Q188</f>
        <v>0</v>
      </c>
      <c r="N111" s="218">
        <f>'4. Capacity&amp;Demand'!R188</f>
        <v>0</v>
      </c>
      <c r="O111" s="218">
        <f>'4. Capacity&amp;Demand'!S188</f>
        <v>0</v>
      </c>
    </row>
    <row r="112" spans="2:15" ht="15.75" thickBot="1" x14ac:dyDescent="0.3">
      <c r="B112" s="218" t="s">
        <v>731</v>
      </c>
      <c r="C112" s="315" t="s">
        <v>513</v>
      </c>
      <c r="D112" s="218">
        <f>'4. Capacity&amp;Demand'!H189</f>
        <v>0</v>
      </c>
      <c r="E112" s="218">
        <f>'4. Capacity&amp;Demand'!I189</f>
        <v>0</v>
      </c>
      <c r="F112" s="218">
        <f>'4. Capacity&amp;Demand'!J189</f>
        <v>0</v>
      </c>
      <c r="G112" s="218">
        <f>'4. Capacity&amp;Demand'!K189</f>
        <v>0</v>
      </c>
      <c r="H112" s="218">
        <f>'4. Capacity&amp;Demand'!L189</f>
        <v>0</v>
      </c>
      <c r="I112" s="218">
        <f>'4. Capacity&amp;Demand'!M189</f>
        <v>0</v>
      </c>
      <c r="J112" s="218">
        <f>'4. Capacity&amp;Demand'!N189</f>
        <v>0</v>
      </c>
      <c r="K112" s="218">
        <f>'4. Capacity&amp;Demand'!O189</f>
        <v>0</v>
      </c>
      <c r="L112" s="218">
        <f>'4. Capacity&amp;Demand'!P189</f>
        <v>0</v>
      </c>
      <c r="M112" s="218">
        <f>'4. Capacity&amp;Demand'!Q189</f>
        <v>0</v>
      </c>
      <c r="N112" s="218">
        <f>'4. Capacity&amp;Demand'!R189</f>
        <v>0</v>
      </c>
      <c r="O112" s="218">
        <f>'4. Capacity&amp;Demand'!S189</f>
        <v>0</v>
      </c>
    </row>
    <row r="113" spans="2:15" ht="15.75" thickBot="1" x14ac:dyDescent="0.3">
      <c r="B113" s="218" t="s">
        <v>733</v>
      </c>
      <c r="C113" s="315" t="s">
        <v>513</v>
      </c>
      <c r="D113" s="218">
        <f>'4. Capacity&amp;Demand'!H190</f>
        <v>0</v>
      </c>
      <c r="E113" s="218">
        <f>'4. Capacity&amp;Demand'!I190</f>
        <v>0</v>
      </c>
      <c r="F113" s="218">
        <f>'4. Capacity&amp;Demand'!J190</f>
        <v>0</v>
      </c>
      <c r="G113" s="218">
        <f>'4. Capacity&amp;Demand'!K190</f>
        <v>0</v>
      </c>
      <c r="H113" s="218">
        <f>'4. Capacity&amp;Demand'!L190</f>
        <v>0</v>
      </c>
      <c r="I113" s="218">
        <f>'4. Capacity&amp;Demand'!M190</f>
        <v>0</v>
      </c>
      <c r="J113" s="218">
        <f>'4. Capacity&amp;Demand'!N190</f>
        <v>0</v>
      </c>
      <c r="K113" s="218">
        <f>'4. Capacity&amp;Demand'!O190</f>
        <v>0</v>
      </c>
      <c r="L113" s="218">
        <f>'4. Capacity&amp;Demand'!P190</f>
        <v>0</v>
      </c>
      <c r="M113" s="218">
        <f>'4. Capacity&amp;Demand'!Q190</f>
        <v>0</v>
      </c>
      <c r="N113" s="218">
        <f>'4. Capacity&amp;Demand'!R190</f>
        <v>0</v>
      </c>
      <c r="O113" s="218">
        <f>'4. Capacity&amp;Demand'!S190</f>
        <v>0</v>
      </c>
    </row>
    <row r="114" spans="2:15" ht="15.75" thickBot="1" x14ac:dyDescent="0.3">
      <c r="B114" s="218" t="s">
        <v>735</v>
      </c>
      <c r="C114" s="315" t="s">
        <v>513</v>
      </c>
      <c r="D114" s="218">
        <f>'4. Capacity&amp;Demand'!H191</f>
        <v>0</v>
      </c>
      <c r="E114" s="218">
        <f>'4. Capacity&amp;Demand'!I191</f>
        <v>0</v>
      </c>
      <c r="F114" s="218">
        <f>'4. Capacity&amp;Demand'!J191</f>
        <v>0</v>
      </c>
      <c r="G114" s="218">
        <f>'4. Capacity&amp;Demand'!K191</f>
        <v>0</v>
      </c>
      <c r="H114" s="218">
        <f>'4. Capacity&amp;Demand'!L191</f>
        <v>0</v>
      </c>
      <c r="I114" s="218">
        <f>'4. Capacity&amp;Demand'!M191</f>
        <v>0</v>
      </c>
      <c r="J114" s="218">
        <f>'4. Capacity&amp;Demand'!N191</f>
        <v>0</v>
      </c>
      <c r="K114" s="218">
        <f>'4. Capacity&amp;Demand'!O191</f>
        <v>0</v>
      </c>
      <c r="L114" s="218">
        <f>'4. Capacity&amp;Demand'!P191</f>
        <v>0</v>
      </c>
      <c r="M114" s="218">
        <f>'4. Capacity&amp;Demand'!Q191</f>
        <v>0</v>
      </c>
      <c r="N114" s="218">
        <f>'4. Capacity&amp;Demand'!R191</f>
        <v>0</v>
      </c>
      <c r="O114" s="218">
        <f>'4. Capacity&amp;Demand'!S191</f>
        <v>0</v>
      </c>
    </row>
    <row r="115" spans="2:15" ht="15.75" thickBot="1" x14ac:dyDescent="0.3">
      <c r="B115" s="218" t="s">
        <v>737</v>
      </c>
      <c r="C115" s="315" t="s">
        <v>513</v>
      </c>
      <c r="D115" s="218">
        <f>'4. Capacity&amp;Demand'!H192</f>
        <v>0</v>
      </c>
      <c r="E115" s="218">
        <f>'4. Capacity&amp;Demand'!I192</f>
        <v>0</v>
      </c>
      <c r="F115" s="218">
        <f>'4. Capacity&amp;Demand'!J192</f>
        <v>0</v>
      </c>
      <c r="G115" s="218">
        <f>'4. Capacity&amp;Demand'!K192</f>
        <v>0</v>
      </c>
      <c r="H115" s="218">
        <f>'4. Capacity&amp;Demand'!L192</f>
        <v>0</v>
      </c>
      <c r="I115" s="218">
        <f>'4. Capacity&amp;Demand'!M192</f>
        <v>0</v>
      </c>
      <c r="J115" s="218">
        <f>'4. Capacity&amp;Demand'!N192</f>
        <v>0</v>
      </c>
      <c r="K115" s="218">
        <f>'4. Capacity&amp;Demand'!O192</f>
        <v>0</v>
      </c>
      <c r="L115" s="218">
        <f>'4. Capacity&amp;Demand'!P192</f>
        <v>0</v>
      </c>
      <c r="M115" s="218">
        <f>'4. Capacity&amp;Demand'!Q192</f>
        <v>0</v>
      </c>
      <c r="N115" s="218">
        <f>'4. Capacity&amp;Demand'!R192</f>
        <v>0</v>
      </c>
      <c r="O115" s="218">
        <f>'4. Capacity&amp;Demand'!S192</f>
        <v>0</v>
      </c>
    </row>
    <row r="116" spans="2:15" ht="15.75" thickBot="1" x14ac:dyDescent="0.3">
      <c r="B116" s="218" t="s">
        <v>739</v>
      </c>
      <c r="C116" s="315" t="s">
        <v>513</v>
      </c>
      <c r="D116" s="218">
        <f>'4. Capacity&amp;Demand'!H193</f>
        <v>0</v>
      </c>
      <c r="E116" s="218">
        <f>'4. Capacity&amp;Demand'!I193</f>
        <v>0</v>
      </c>
      <c r="F116" s="218">
        <f>'4. Capacity&amp;Demand'!J193</f>
        <v>0</v>
      </c>
      <c r="G116" s="218">
        <f>'4. Capacity&amp;Demand'!K193</f>
        <v>0</v>
      </c>
      <c r="H116" s="218">
        <f>'4. Capacity&amp;Demand'!L193</f>
        <v>0</v>
      </c>
      <c r="I116" s="218">
        <f>'4. Capacity&amp;Demand'!M193</f>
        <v>0</v>
      </c>
      <c r="J116" s="218">
        <f>'4. Capacity&amp;Demand'!N193</f>
        <v>0</v>
      </c>
      <c r="K116" s="218">
        <f>'4. Capacity&amp;Demand'!O193</f>
        <v>0</v>
      </c>
      <c r="L116" s="218">
        <f>'4. Capacity&amp;Demand'!P193</f>
        <v>0</v>
      </c>
      <c r="M116" s="218">
        <f>'4. Capacity&amp;Demand'!Q193</f>
        <v>0</v>
      </c>
      <c r="N116" s="218">
        <f>'4. Capacity&amp;Demand'!R193</f>
        <v>0</v>
      </c>
      <c r="O116" s="218">
        <f>'4. Capacity&amp;Demand'!S193</f>
        <v>0</v>
      </c>
    </row>
    <row r="117" spans="2:15" ht="15.75" thickBot="1" x14ac:dyDescent="0.3">
      <c r="B117" s="218" t="s">
        <v>741</v>
      </c>
      <c r="C117" s="315" t="s">
        <v>513</v>
      </c>
      <c r="D117" s="218">
        <f>'4. Capacity&amp;Demand'!H194</f>
        <v>0</v>
      </c>
      <c r="E117" s="218">
        <f>'4. Capacity&amp;Demand'!I194</f>
        <v>0</v>
      </c>
      <c r="F117" s="218">
        <f>'4. Capacity&amp;Demand'!J194</f>
        <v>0</v>
      </c>
      <c r="G117" s="218">
        <f>'4. Capacity&amp;Demand'!K194</f>
        <v>0</v>
      </c>
      <c r="H117" s="218">
        <f>'4. Capacity&amp;Demand'!L194</f>
        <v>0</v>
      </c>
      <c r="I117" s="218">
        <f>'4. Capacity&amp;Demand'!M194</f>
        <v>0</v>
      </c>
      <c r="J117" s="218">
        <f>'4. Capacity&amp;Demand'!N194</f>
        <v>0</v>
      </c>
      <c r="K117" s="218">
        <f>'4. Capacity&amp;Demand'!O194</f>
        <v>0</v>
      </c>
      <c r="L117" s="218">
        <f>'4. Capacity&amp;Demand'!P194</f>
        <v>0</v>
      </c>
      <c r="M117" s="218">
        <f>'4. Capacity&amp;Demand'!Q194</f>
        <v>0</v>
      </c>
      <c r="N117" s="218">
        <f>'4. Capacity&amp;Demand'!R194</f>
        <v>0</v>
      </c>
      <c r="O117" s="218">
        <f>'4. Capacity&amp;Demand'!S194</f>
        <v>0</v>
      </c>
    </row>
    <row r="118" spans="2:15" ht="15.75" thickBot="1" x14ac:dyDescent="0.3">
      <c r="B118" s="218" t="s">
        <v>743</v>
      </c>
      <c r="C118" s="315" t="s">
        <v>513</v>
      </c>
      <c r="D118" s="218">
        <f>'4. Capacity&amp;Demand'!H195</f>
        <v>0</v>
      </c>
      <c r="E118" s="218">
        <f>'4. Capacity&amp;Demand'!I195</f>
        <v>0</v>
      </c>
      <c r="F118" s="218">
        <f>'4. Capacity&amp;Demand'!J195</f>
        <v>0</v>
      </c>
      <c r="G118" s="218">
        <f>'4. Capacity&amp;Demand'!K195</f>
        <v>0</v>
      </c>
      <c r="H118" s="218">
        <f>'4. Capacity&amp;Demand'!L195</f>
        <v>0</v>
      </c>
      <c r="I118" s="218">
        <f>'4. Capacity&amp;Demand'!M195</f>
        <v>0</v>
      </c>
      <c r="J118" s="218">
        <f>'4. Capacity&amp;Demand'!N195</f>
        <v>0</v>
      </c>
      <c r="K118" s="218">
        <f>'4. Capacity&amp;Demand'!O195</f>
        <v>0</v>
      </c>
      <c r="L118" s="218">
        <f>'4. Capacity&amp;Demand'!P195</f>
        <v>0</v>
      </c>
      <c r="M118" s="218">
        <f>'4. Capacity&amp;Demand'!Q195</f>
        <v>0</v>
      </c>
      <c r="N118" s="218">
        <f>'4. Capacity&amp;Demand'!R195</f>
        <v>0</v>
      </c>
      <c r="O118" s="218">
        <f>'4. Capacity&amp;Demand'!S195</f>
        <v>0</v>
      </c>
    </row>
    <row r="119" spans="2:15" ht="15.75" thickBot="1" x14ac:dyDescent="0.3">
      <c r="B119" s="218" t="s">
        <v>745</v>
      </c>
      <c r="C119" s="315" t="s">
        <v>513</v>
      </c>
      <c r="D119" s="218">
        <f>'4. Capacity&amp;Demand'!H196</f>
        <v>0</v>
      </c>
      <c r="E119" s="218">
        <f>'4. Capacity&amp;Demand'!I196</f>
        <v>0</v>
      </c>
      <c r="F119" s="218">
        <f>'4. Capacity&amp;Demand'!J196</f>
        <v>0</v>
      </c>
      <c r="G119" s="218">
        <f>'4. Capacity&amp;Demand'!K196</f>
        <v>0</v>
      </c>
      <c r="H119" s="218">
        <f>'4. Capacity&amp;Demand'!L196</f>
        <v>0</v>
      </c>
      <c r="I119" s="218">
        <f>'4. Capacity&amp;Demand'!M196</f>
        <v>0</v>
      </c>
      <c r="J119" s="218">
        <f>'4. Capacity&amp;Demand'!N196</f>
        <v>0</v>
      </c>
      <c r="K119" s="218">
        <f>'4. Capacity&amp;Demand'!O196</f>
        <v>0</v>
      </c>
      <c r="L119" s="218">
        <f>'4. Capacity&amp;Demand'!P196</f>
        <v>0</v>
      </c>
      <c r="M119" s="218">
        <f>'4. Capacity&amp;Demand'!Q196</f>
        <v>0</v>
      </c>
      <c r="N119" s="218">
        <f>'4. Capacity&amp;Demand'!R196</f>
        <v>0</v>
      </c>
      <c r="O119" s="218">
        <f>'4. Capacity&amp;Demand'!S196</f>
        <v>0</v>
      </c>
    </row>
    <row r="120" spans="2:15" ht="15.75" thickBot="1" x14ac:dyDescent="0.3">
      <c r="B120" s="218" t="s">
        <v>747</v>
      </c>
      <c r="C120" s="315" t="s">
        <v>513</v>
      </c>
      <c r="D120" s="218">
        <f>'4. Capacity&amp;Demand'!H197</f>
        <v>64</v>
      </c>
      <c r="E120" s="218">
        <f>'4. Capacity&amp;Demand'!I197</f>
        <v>68</v>
      </c>
      <c r="F120" s="218">
        <f>'4. Capacity&amp;Demand'!J197</f>
        <v>67</v>
      </c>
      <c r="G120" s="218">
        <f>'4. Capacity&amp;Demand'!K197</f>
        <v>66</v>
      </c>
      <c r="H120" s="218">
        <f>'4. Capacity&amp;Demand'!L197</f>
        <v>66</v>
      </c>
      <c r="I120" s="218">
        <f>'4. Capacity&amp;Demand'!M197</f>
        <v>67</v>
      </c>
      <c r="J120" s="218">
        <f>'4. Capacity&amp;Demand'!N197</f>
        <v>69</v>
      </c>
      <c r="K120" s="218">
        <f>'4. Capacity&amp;Demand'!O197</f>
        <v>71</v>
      </c>
      <c r="L120" s="218">
        <f>'4. Capacity&amp;Demand'!P197</f>
        <v>67</v>
      </c>
      <c r="M120" s="218">
        <f>'4. Capacity&amp;Demand'!Q197</f>
        <v>62</v>
      </c>
      <c r="N120" s="218">
        <f>'4. Capacity&amp;Demand'!R197</f>
        <v>69</v>
      </c>
      <c r="O120" s="218">
        <f>'4. Capacity&amp;Demand'!S197</f>
        <v>67</v>
      </c>
    </row>
    <row r="121" spans="2:15" ht="15.75" thickBot="1" x14ac:dyDescent="0.3">
      <c r="B121" s="218" t="s">
        <v>749</v>
      </c>
      <c r="C121" s="315" t="s">
        <v>513</v>
      </c>
      <c r="D121" s="218">
        <f>'4. Capacity&amp;Demand'!H198</f>
        <v>0</v>
      </c>
      <c r="E121" s="218">
        <f>'4. Capacity&amp;Demand'!I198</f>
        <v>0</v>
      </c>
      <c r="F121" s="218">
        <f>'4. Capacity&amp;Demand'!J198</f>
        <v>0</v>
      </c>
      <c r="G121" s="218">
        <f>'4. Capacity&amp;Demand'!K198</f>
        <v>0</v>
      </c>
      <c r="H121" s="218">
        <f>'4. Capacity&amp;Demand'!L198</f>
        <v>0</v>
      </c>
      <c r="I121" s="218">
        <f>'4. Capacity&amp;Demand'!M198</f>
        <v>0</v>
      </c>
      <c r="J121" s="218">
        <f>'4. Capacity&amp;Demand'!N198</f>
        <v>0</v>
      </c>
      <c r="K121" s="218">
        <f>'4. Capacity&amp;Demand'!O198</f>
        <v>0</v>
      </c>
      <c r="L121" s="218">
        <f>'4. Capacity&amp;Demand'!P198</f>
        <v>0</v>
      </c>
      <c r="M121" s="218">
        <f>'4. Capacity&amp;Demand'!Q198</f>
        <v>0</v>
      </c>
      <c r="N121" s="218">
        <f>'4. Capacity&amp;Demand'!R198</f>
        <v>0</v>
      </c>
      <c r="O121" s="218">
        <f>'4. Capacity&amp;Demand'!S198</f>
        <v>0</v>
      </c>
    </row>
    <row r="122" spans="2:15" ht="15.75" thickBot="1" x14ac:dyDescent="0.3">
      <c r="B122" s="218" t="s">
        <v>751</v>
      </c>
      <c r="C122" s="315" t="s">
        <v>513</v>
      </c>
      <c r="D122" s="218">
        <f>'4. Capacity&amp;Demand'!H199</f>
        <v>0</v>
      </c>
      <c r="E122" s="218">
        <f>'4. Capacity&amp;Demand'!I199</f>
        <v>0</v>
      </c>
      <c r="F122" s="218">
        <f>'4. Capacity&amp;Demand'!J199</f>
        <v>0</v>
      </c>
      <c r="G122" s="218">
        <f>'4. Capacity&amp;Demand'!K199</f>
        <v>0</v>
      </c>
      <c r="H122" s="218">
        <f>'4. Capacity&amp;Demand'!L199</f>
        <v>0</v>
      </c>
      <c r="I122" s="218">
        <f>'4. Capacity&amp;Demand'!M199</f>
        <v>0</v>
      </c>
      <c r="J122" s="218">
        <f>'4. Capacity&amp;Demand'!N199</f>
        <v>0</v>
      </c>
      <c r="K122" s="218">
        <f>'4. Capacity&amp;Demand'!O199</f>
        <v>0</v>
      </c>
      <c r="L122" s="218">
        <f>'4. Capacity&amp;Demand'!P199</f>
        <v>0</v>
      </c>
      <c r="M122" s="218">
        <f>'4. Capacity&amp;Demand'!Q199</f>
        <v>0</v>
      </c>
      <c r="N122" s="218">
        <f>'4. Capacity&amp;Demand'!R199</f>
        <v>0</v>
      </c>
      <c r="O122" s="218">
        <f>'4. Capacity&amp;Demand'!S199</f>
        <v>0</v>
      </c>
    </row>
    <row r="123" spans="2:15" ht="15.75" thickBot="1" x14ac:dyDescent="0.3">
      <c r="B123" s="218" t="s">
        <v>753</v>
      </c>
      <c r="C123" s="315" t="s">
        <v>513</v>
      </c>
      <c r="D123" s="218">
        <f>'4. Capacity&amp;Demand'!H200</f>
        <v>0</v>
      </c>
      <c r="E123" s="218">
        <f>'4. Capacity&amp;Demand'!I200</f>
        <v>0</v>
      </c>
      <c r="F123" s="218">
        <f>'4. Capacity&amp;Demand'!J200</f>
        <v>0</v>
      </c>
      <c r="G123" s="218">
        <f>'4. Capacity&amp;Demand'!K200</f>
        <v>0</v>
      </c>
      <c r="H123" s="218">
        <f>'4. Capacity&amp;Demand'!L200</f>
        <v>0</v>
      </c>
      <c r="I123" s="218">
        <f>'4. Capacity&amp;Demand'!M200</f>
        <v>0</v>
      </c>
      <c r="J123" s="218">
        <f>'4. Capacity&amp;Demand'!N200</f>
        <v>0</v>
      </c>
      <c r="K123" s="218">
        <f>'4. Capacity&amp;Demand'!O200</f>
        <v>0</v>
      </c>
      <c r="L123" s="218">
        <f>'4. Capacity&amp;Demand'!P200</f>
        <v>0</v>
      </c>
      <c r="M123" s="218">
        <f>'4. Capacity&amp;Demand'!Q200</f>
        <v>0</v>
      </c>
      <c r="N123" s="218">
        <f>'4. Capacity&amp;Demand'!R200</f>
        <v>0</v>
      </c>
      <c r="O123" s="218">
        <f>'4. Capacity&amp;Demand'!S200</f>
        <v>0</v>
      </c>
    </row>
    <row r="124" spans="2:15" ht="15.75" thickBot="1" x14ac:dyDescent="0.3">
      <c r="B124" s="218" t="s">
        <v>755</v>
      </c>
      <c r="C124" s="315" t="s">
        <v>513</v>
      </c>
      <c r="D124" s="218">
        <f>'4. Capacity&amp;Demand'!H201</f>
        <v>0</v>
      </c>
      <c r="E124" s="218">
        <f>'4. Capacity&amp;Demand'!I201</f>
        <v>0</v>
      </c>
      <c r="F124" s="218">
        <f>'4. Capacity&amp;Demand'!J201</f>
        <v>0</v>
      </c>
      <c r="G124" s="218">
        <f>'4. Capacity&amp;Demand'!K201</f>
        <v>0</v>
      </c>
      <c r="H124" s="218">
        <f>'4. Capacity&amp;Demand'!L201</f>
        <v>0</v>
      </c>
      <c r="I124" s="218">
        <f>'4. Capacity&amp;Demand'!M201</f>
        <v>0</v>
      </c>
      <c r="J124" s="218">
        <f>'4. Capacity&amp;Demand'!N201</f>
        <v>0</v>
      </c>
      <c r="K124" s="218">
        <f>'4. Capacity&amp;Demand'!O201</f>
        <v>0</v>
      </c>
      <c r="L124" s="218">
        <f>'4. Capacity&amp;Demand'!P201</f>
        <v>0</v>
      </c>
      <c r="M124" s="218">
        <f>'4. Capacity&amp;Demand'!Q201</f>
        <v>0</v>
      </c>
      <c r="N124" s="218">
        <f>'4. Capacity&amp;Demand'!R201</f>
        <v>0</v>
      </c>
      <c r="O124" s="218">
        <f>'4. Capacity&amp;Demand'!S201</f>
        <v>0</v>
      </c>
    </row>
    <row r="125" spans="2:15" ht="15.75" thickBot="1" x14ac:dyDescent="0.3">
      <c r="B125" s="218" t="s">
        <v>757</v>
      </c>
      <c r="C125" s="315" t="s">
        <v>513</v>
      </c>
      <c r="D125" s="218">
        <f>'4. Capacity&amp;Demand'!H202</f>
        <v>0</v>
      </c>
      <c r="E125" s="218">
        <f>'4. Capacity&amp;Demand'!I202</f>
        <v>0</v>
      </c>
      <c r="F125" s="218">
        <f>'4. Capacity&amp;Demand'!J202</f>
        <v>0</v>
      </c>
      <c r="G125" s="218">
        <f>'4. Capacity&amp;Demand'!K202</f>
        <v>0</v>
      </c>
      <c r="H125" s="218">
        <f>'4. Capacity&amp;Demand'!L202</f>
        <v>0</v>
      </c>
      <c r="I125" s="218">
        <f>'4. Capacity&amp;Demand'!M202</f>
        <v>0</v>
      </c>
      <c r="J125" s="218">
        <f>'4. Capacity&amp;Demand'!N202</f>
        <v>0</v>
      </c>
      <c r="K125" s="218">
        <f>'4. Capacity&amp;Demand'!O202</f>
        <v>0</v>
      </c>
      <c r="L125" s="218">
        <f>'4. Capacity&amp;Demand'!P202</f>
        <v>0</v>
      </c>
      <c r="M125" s="218">
        <f>'4. Capacity&amp;Demand'!Q202</f>
        <v>0</v>
      </c>
      <c r="N125" s="218">
        <f>'4. Capacity&amp;Demand'!R202</f>
        <v>0</v>
      </c>
      <c r="O125" s="218">
        <f>'4. Capacity&amp;Demand'!S202</f>
        <v>0</v>
      </c>
    </row>
    <row r="126" spans="2:15" ht="15.75" thickBot="1" x14ac:dyDescent="0.3">
      <c r="B126" s="218" t="s">
        <v>759</v>
      </c>
      <c r="C126" s="315" t="s">
        <v>513</v>
      </c>
      <c r="D126" s="218">
        <f>'4. Capacity&amp;Demand'!H203</f>
        <v>0</v>
      </c>
      <c r="E126" s="218">
        <f>'4. Capacity&amp;Demand'!I203</f>
        <v>0</v>
      </c>
      <c r="F126" s="218">
        <f>'4. Capacity&amp;Demand'!J203</f>
        <v>0</v>
      </c>
      <c r="G126" s="218">
        <f>'4. Capacity&amp;Demand'!K203</f>
        <v>0</v>
      </c>
      <c r="H126" s="218">
        <f>'4. Capacity&amp;Demand'!L203</f>
        <v>0</v>
      </c>
      <c r="I126" s="218">
        <f>'4. Capacity&amp;Demand'!M203</f>
        <v>0</v>
      </c>
      <c r="J126" s="218">
        <f>'4. Capacity&amp;Demand'!N203</f>
        <v>0</v>
      </c>
      <c r="K126" s="218">
        <f>'4. Capacity&amp;Demand'!O203</f>
        <v>0</v>
      </c>
      <c r="L126" s="218">
        <f>'4. Capacity&amp;Demand'!P203</f>
        <v>0</v>
      </c>
      <c r="M126" s="218">
        <f>'4. Capacity&amp;Demand'!Q203</f>
        <v>0</v>
      </c>
      <c r="N126" s="218">
        <f>'4. Capacity&amp;Demand'!R203</f>
        <v>0</v>
      </c>
      <c r="O126" s="218">
        <f>'4. Capacity&amp;Demand'!S203</f>
        <v>0</v>
      </c>
    </row>
    <row r="127" spans="2:15" ht="15.75" thickBot="1" x14ac:dyDescent="0.3">
      <c r="B127" s="218" t="s">
        <v>761</v>
      </c>
      <c r="C127" s="315" t="s">
        <v>513</v>
      </c>
      <c r="D127" s="218">
        <f>'4. Capacity&amp;Demand'!H204</f>
        <v>0</v>
      </c>
      <c r="E127" s="218">
        <f>'4. Capacity&amp;Demand'!I204</f>
        <v>0</v>
      </c>
      <c r="F127" s="218">
        <f>'4. Capacity&amp;Demand'!J204</f>
        <v>0</v>
      </c>
      <c r="G127" s="218">
        <f>'4. Capacity&amp;Demand'!K204</f>
        <v>0</v>
      </c>
      <c r="H127" s="218">
        <f>'4. Capacity&amp;Demand'!L204</f>
        <v>0</v>
      </c>
      <c r="I127" s="218">
        <f>'4. Capacity&amp;Demand'!M204</f>
        <v>0</v>
      </c>
      <c r="J127" s="218">
        <f>'4. Capacity&amp;Demand'!N204</f>
        <v>0</v>
      </c>
      <c r="K127" s="218">
        <f>'4. Capacity&amp;Demand'!O204</f>
        <v>0</v>
      </c>
      <c r="L127" s="218">
        <f>'4. Capacity&amp;Demand'!P204</f>
        <v>0</v>
      </c>
      <c r="M127" s="218">
        <f>'4. Capacity&amp;Demand'!Q204</f>
        <v>0</v>
      </c>
      <c r="N127" s="218">
        <f>'4. Capacity&amp;Demand'!R204</f>
        <v>0</v>
      </c>
      <c r="O127" s="218">
        <f>'4. Capacity&amp;Demand'!S204</f>
        <v>0</v>
      </c>
    </row>
    <row r="128" spans="2:15" ht="15.75" thickBot="1" x14ac:dyDescent="0.3">
      <c r="B128" s="218" t="s">
        <v>763</v>
      </c>
      <c r="C128" s="315" t="s">
        <v>513</v>
      </c>
      <c r="D128" s="218">
        <f>'4. Capacity&amp;Demand'!H205</f>
        <v>0</v>
      </c>
      <c r="E128" s="218">
        <f>'4. Capacity&amp;Demand'!I205</f>
        <v>0</v>
      </c>
      <c r="F128" s="218">
        <f>'4. Capacity&amp;Demand'!J205</f>
        <v>0</v>
      </c>
      <c r="G128" s="218">
        <f>'4. Capacity&amp;Demand'!K205</f>
        <v>0</v>
      </c>
      <c r="H128" s="218">
        <f>'4. Capacity&amp;Demand'!L205</f>
        <v>0</v>
      </c>
      <c r="I128" s="218">
        <f>'4. Capacity&amp;Demand'!M205</f>
        <v>0</v>
      </c>
      <c r="J128" s="218">
        <f>'4. Capacity&amp;Demand'!N205</f>
        <v>0</v>
      </c>
      <c r="K128" s="218">
        <f>'4. Capacity&amp;Demand'!O205</f>
        <v>0</v>
      </c>
      <c r="L128" s="218">
        <f>'4. Capacity&amp;Demand'!P205</f>
        <v>0</v>
      </c>
      <c r="M128" s="218">
        <f>'4. Capacity&amp;Demand'!Q205</f>
        <v>0</v>
      </c>
      <c r="N128" s="218">
        <f>'4. Capacity&amp;Demand'!R205</f>
        <v>0</v>
      </c>
      <c r="O128" s="218">
        <f>'4. Capacity&amp;Demand'!S205</f>
        <v>0</v>
      </c>
    </row>
    <row r="129" spans="2:15" ht="15.75" thickBot="1" x14ac:dyDescent="0.3">
      <c r="B129" s="218" t="s">
        <v>765</v>
      </c>
      <c r="C129" s="315" t="s">
        <v>513</v>
      </c>
      <c r="D129" s="218">
        <f>'4. Capacity&amp;Demand'!H206</f>
        <v>0</v>
      </c>
      <c r="E129" s="218">
        <f>'4. Capacity&amp;Demand'!I206</f>
        <v>0</v>
      </c>
      <c r="F129" s="218">
        <f>'4. Capacity&amp;Demand'!J206</f>
        <v>0</v>
      </c>
      <c r="G129" s="218">
        <f>'4. Capacity&amp;Demand'!K206</f>
        <v>0</v>
      </c>
      <c r="H129" s="218">
        <f>'4. Capacity&amp;Demand'!L206</f>
        <v>0</v>
      </c>
      <c r="I129" s="218">
        <f>'4. Capacity&amp;Demand'!M206</f>
        <v>0</v>
      </c>
      <c r="J129" s="218">
        <f>'4. Capacity&amp;Demand'!N206</f>
        <v>0</v>
      </c>
      <c r="K129" s="218">
        <f>'4. Capacity&amp;Demand'!O206</f>
        <v>0</v>
      </c>
      <c r="L129" s="218">
        <f>'4. Capacity&amp;Demand'!P206</f>
        <v>0</v>
      </c>
      <c r="M129" s="218">
        <f>'4. Capacity&amp;Demand'!Q206</f>
        <v>0</v>
      </c>
      <c r="N129" s="218">
        <f>'4. Capacity&amp;Demand'!R206</f>
        <v>0</v>
      </c>
      <c r="O129" s="218">
        <f>'4. Capacity&amp;Demand'!S206</f>
        <v>0</v>
      </c>
    </row>
    <row r="130" spans="2:15" ht="15.75" thickBot="1" x14ac:dyDescent="0.3">
      <c r="B130" s="218" t="s">
        <v>767</v>
      </c>
      <c r="C130" s="315" t="s">
        <v>513</v>
      </c>
      <c r="D130" s="218">
        <f>'4. Capacity&amp;Demand'!H207</f>
        <v>0</v>
      </c>
      <c r="E130" s="218">
        <f>'4. Capacity&amp;Demand'!I207</f>
        <v>0</v>
      </c>
      <c r="F130" s="218">
        <f>'4. Capacity&amp;Demand'!J207</f>
        <v>0</v>
      </c>
      <c r="G130" s="218">
        <f>'4. Capacity&amp;Demand'!K207</f>
        <v>0</v>
      </c>
      <c r="H130" s="218">
        <f>'4. Capacity&amp;Demand'!L207</f>
        <v>0</v>
      </c>
      <c r="I130" s="218">
        <f>'4. Capacity&amp;Demand'!M207</f>
        <v>0</v>
      </c>
      <c r="J130" s="218">
        <f>'4. Capacity&amp;Demand'!N207</f>
        <v>0</v>
      </c>
      <c r="K130" s="218">
        <f>'4. Capacity&amp;Demand'!O207</f>
        <v>0</v>
      </c>
      <c r="L130" s="218">
        <f>'4. Capacity&amp;Demand'!P207</f>
        <v>0</v>
      </c>
      <c r="M130" s="218">
        <f>'4. Capacity&amp;Demand'!Q207</f>
        <v>0</v>
      </c>
      <c r="N130" s="218">
        <f>'4. Capacity&amp;Demand'!R207</f>
        <v>0</v>
      </c>
      <c r="O130" s="218">
        <f>'4. Capacity&amp;Demand'!S207</f>
        <v>0</v>
      </c>
    </row>
    <row r="131" spans="2:15" ht="15.75" thickBot="1" x14ac:dyDescent="0.3">
      <c r="B131" s="218" t="s">
        <v>769</v>
      </c>
      <c r="C131" s="315" t="s">
        <v>513</v>
      </c>
      <c r="D131" s="218">
        <f>'4. Capacity&amp;Demand'!H208</f>
        <v>0</v>
      </c>
      <c r="E131" s="218">
        <f>'4. Capacity&amp;Demand'!I208</f>
        <v>0</v>
      </c>
      <c r="F131" s="218">
        <f>'4. Capacity&amp;Demand'!J208</f>
        <v>0</v>
      </c>
      <c r="G131" s="218">
        <f>'4. Capacity&amp;Demand'!K208</f>
        <v>0</v>
      </c>
      <c r="H131" s="218">
        <f>'4. Capacity&amp;Demand'!L208</f>
        <v>0</v>
      </c>
      <c r="I131" s="218">
        <f>'4. Capacity&amp;Demand'!M208</f>
        <v>0</v>
      </c>
      <c r="J131" s="218">
        <f>'4. Capacity&amp;Demand'!N208</f>
        <v>0</v>
      </c>
      <c r="K131" s="218">
        <f>'4. Capacity&amp;Demand'!O208</f>
        <v>0</v>
      </c>
      <c r="L131" s="218">
        <f>'4. Capacity&amp;Demand'!P208</f>
        <v>0</v>
      </c>
      <c r="M131" s="218">
        <f>'4. Capacity&amp;Demand'!Q208</f>
        <v>0</v>
      </c>
      <c r="N131" s="218">
        <f>'4. Capacity&amp;Demand'!R208</f>
        <v>0</v>
      </c>
      <c r="O131" s="218">
        <f>'4. Capacity&amp;Demand'!S208</f>
        <v>0</v>
      </c>
    </row>
    <row r="132" spans="2:15" ht="15.75" thickBot="1" x14ac:dyDescent="0.3">
      <c r="B132" s="218" t="s">
        <v>771</v>
      </c>
      <c r="C132" s="315" t="s">
        <v>513</v>
      </c>
      <c r="D132" s="218">
        <f>'4. Capacity&amp;Demand'!H209</f>
        <v>0</v>
      </c>
      <c r="E132" s="218">
        <f>'4. Capacity&amp;Demand'!I209</f>
        <v>0</v>
      </c>
      <c r="F132" s="218">
        <f>'4. Capacity&amp;Demand'!J209</f>
        <v>0</v>
      </c>
      <c r="G132" s="218">
        <f>'4. Capacity&amp;Demand'!K209</f>
        <v>0</v>
      </c>
      <c r="H132" s="218">
        <f>'4. Capacity&amp;Demand'!L209</f>
        <v>0</v>
      </c>
      <c r="I132" s="218">
        <f>'4. Capacity&amp;Demand'!M209</f>
        <v>0</v>
      </c>
      <c r="J132" s="218">
        <f>'4. Capacity&amp;Demand'!N209</f>
        <v>0</v>
      </c>
      <c r="K132" s="218">
        <f>'4. Capacity&amp;Demand'!O209</f>
        <v>0</v>
      </c>
      <c r="L132" s="218">
        <f>'4. Capacity&amp;Demand'!P209</f>
        <v>0</v>
      </c>
      <c r="M132" s="218">
        <f>'4. Capacity&amp;Demand'!Q209</f>
        <v>0</v>
      </c>
      <c r="N132" s="218">
        <f>'4. Capacity&amp;Demand'!R209</f>
        <v>0</v>
      </c>
      <c r="O132" s="218">
        <f>'4. Capacity&amp;Demand'!S209</f>
        <v>0</v>
      </c>
    </row>
    <row r="133" spans="2:15" ht="15.75" thickBot="1" x14ac:dyDescent="0.3">
      <c r="B133" s="218" t="s">
        <v>773</v>
      </c>
      <c r="C133" s="315" t="s">
        <v>513</v>
      </c>
      <c r="D133" s="218">
        <f>'4. Capacity&amp;Demand'!H210</f>
        <v>0</v>
      </c>
      <c r="E133" s="218">
        <f>'4. Capacity&amp;Demand'!I210</f>
        <v>0</v>
      </c>
      <c r="F133" s="218">
        <f>'4. Capacity&amp;Demand'!J210</f>
        <v>0</v>
      </c>
      <c r="G133" s="218">
        <f>'4. Capacity&amp;Demand'!K210</f>
        <v>0</v>
      </c>
      <c r="H133" s="218">
        <f>'4. Capacity&amp;Demand'!L210</f>
        <v>0</v>
      </c>
      <c r="I133" s="218">
        <f>'4. Capacity&amp;Demand'!M210</f>
        <v>0</v>
      </c>
      <c r="J133" s="218">
        <f>'4. Capacity&amp;Demand'!N210</f>
        <v>0</v>
      </c>
      <c r="K133" s="218">
        <f>'4. Capacity&amp;Demand'!O210</f>
        <v>0</v>
      </c>
      <c r="L133" s="218">
        <f>'4. Capacity&amp;Demand'!P210</f>
        <v>0</v>
      </c>
      <c r="M133" s="218">
        <f>'4. Capacity&amp;Demand'!Q210</f>
        <v>0</v>
      </c>
      <c r="N133" s="218">
        <f>'4. Capacity&amp;Demand'!R210</f>
        <v>0</v>
      </c>
      <c r="O133" s="218">
        <f>'4. Capacity&amp;Demand'!S210</f>
        <v>0</v>
      </c>
    </row>
    <row r="134" spans="2:15" ht="15.75" thickBot="1" x14ac:dyDescent="0.3">
      <c r="B134" s="218" t="s">
        <v>775</v>
      </c>
      <c r="C134" s="315" t="s">
        <v>513</v>
      </c>
      <c r="D134" s="218">
        <f>'4. Capacity&amp;Demand'!H211</f>
        <v>0</v>
      </c>
      <c r="E134" s="218">
        <f>'4. Capacity&amp;Demand'!I211</f>
        <v>0</v>
      </c>
      <c r="F134" s="218">
        <f>'4. Capacity&amp;Demand'!J211</f>
        <v>0</v>
      </c>
      <c r="G134" s="218">
        <f>'4. Capacity&amp;Demand'!K211</f>
        <v>0</v>
      </c>
      <c r="H134" s="218">
        <f>'4. Capacity&amp;Demand'!L211</f>
        <v>0</v>
      </c>
      <c r="I134" s="218">
        <f>'4. Capacity&amp;Demand'!M211</f>
        <v>0</v>
      </c>
      <c r="J134" s="218">
        <f>'4. Capacity&amp;Demand'!N211</f>
        <v>0</v>
      </c>
      <c r="K134" s="218">
        <f>'4. Capacity&amp;Demand'!O211</f>
        <v>0</v>
      </c>
      <c r="L134" s="218">
        <f>'4. Capacity&amp;Demand'!P211</f>
        <v>0</v>
      </c>
      <c r="M134" s="218">
        <f>'4. Capacity&amp;Demand'!Q211</f>
        <v>0</v>
      </c>
      <c r="N134" s="218">
        <f>'4. Capacity&amp;Demand'!R211</f>
        <v>0</v>
      </c>
      <c r="O134" s="218">
        <f>'4. Capacity&amp;Demand'!S211</f>
        <v>0</v>
      </c>
    </row>
    <row r="135" spans="2:15" ht="15.75" thickBot="1" x14ac:dyDescent="0.3">
      <c r="B135" s="218" t="s">
        <v>777</v>
      </c>
      <c r="C135" s="315" t="s">
        <v>513</v>
      </c>
      <c r="D135" s="218">
        <f>'4. Capacity&amp;Demand'!H212</f>
        <v>0</v>
      </c>
      <c r="E135" s="218">
        <f>'4. Capacity&amp;Demand'!I212</f>
        <v>0</v>
      </c>
      <c r="F135" s="218">
        <f>'4. Capacity&amp;Demand'!J212</f>
        <v>0</v>
      </c>
      <c r="G135" s="218">
        <f>'4. Capacity&amp;Demand'!K212</f>
        <v>0</v>
      </c>
      <c r="H135" s="218">
        <f>'4. Capacity&amp;Demand'!L212</f>
        <v>0</v>
      </c>
      <c r="I135" s="218">
        <f>'4. Capacity&amp;Demand'!M212</f>
        <v>0</v>
      </c>
      <c r="J135" s="218">
        <f>'4. Capacity&amp;Demand'!N212</f>
        <v>0</v>
      </c>
      <c r="K135" s="218">
        <f>'4. Capacity&amp;Demand'!O212</f>
        <v>0</v>
      </c>
      <c r="L135" s="218">
        <f>'4. Capacity&amp;Demand'!P212</f>
        <v>0</v>
      </c>
      <c r="M135" s="218">
        <f>'4. Capacity&amp;Demand'!Q212</f>
        <v>0</v>
      </c>
      <c r="N135" s="218">
        <f>'4. Capacity&amp;Demand'!R212</f>
        <v>0</v>
      </c>
      <c r="O135" s="218">
        <f>'4. Capacity&amp;Demand'!S212</f>
        <v>0</v>
      </c>
    </row>
    <row r="136" spans="2:15" ht="15.75" thickBot="1" x14ac:dyDescent="0.3">
      <c r="B136" s="218" t="s">
        <v>779</v>
      </c>
      <c r="C136" s="315" t="s">
        <v>513</v>
      </c>
      <c r="D136" s="218">
        <f>'4. Capacity&amp;Demand'!H213</f>
        <v>0</v>
      </c>
      <c r="E136" s="218">
        <f>'4. Capacity&amp;Demand'!I213</f>
        <v>0</v>
      </c>
      <c r="F136" s="218">
        <f>'4. Capacity&amp;Demand'!J213</f>
        <v>0</v>
      </c>
      <c r="G136" s="218">
        <f>'4. Capacity&amp;Demand'!K213</f>
        <v>0</v>
      </c>
      <c r="H136" s="218">
        <f>'4. Capacity&amp;Demand'!L213</f>
        <v>0</v>
      </c>
      <c r="I136" s="218">
        <f>'4. Capacity&amp;Demand'!M213</f>
        <v>0</v>
      </c>
      <c r="J136" s="218">
        <f>'4. Capacity&amp;Demand'!N213</f>
        <v>0</v>
      </c>
      <c r="K136" s="218">
        <f>'4. Capacity&amp;Demand'!O213</f>
        <v>0</v>
      </c>
      <c r="L136" s="218">
        <f>'4. Capacity&amp;Demand'!P213</f>
        <v>0</v>
      </c>
      <c r="M136" s="218">
        <f>'4. Capacity&amp;Demand'!Q213</f>
        <v>0</v>
      </c>
      <c r="N136" s="218">
        <f>'4. Capacity&amp;Demand'!R213</f>
        <v>0</v>
      </c>
      <c r="O136" s="218">
        <f>'4. Capacity&amp;Demand'!S213</f>
        <v>0</v>
      </c>
    </row>
    <row r="137" spans="2:15" ht="15.75" thickBot="1" x14ac:dyDescent="0.3">
      <c r="B137" s="218" t="s">
        <v>781</v>
      </c>
      <c r="C137" s="315" t="s">
        <v>513</v>
      </c>
      <c r="D137" s="218">
        <f>'4. Capacity&amp;Demand'!H214</f>
        <v>0</v>
      </c>
      <c r="E137" s="218">
        <f>'4. Capacity&amp;Demand'!I214</f>
        <v>0</v>
      </c>
      <c r="F137" s="218">
        <f>'4. Capacity&amp;Demand'!J214</f>
        <v>0</v>
      </c>
      <c r="G137" s="218">
        <f>'4. Capacity&amp;Demand'!K214</f>
        <v>0</v>
      </c>
      <c r="H137" s="218">
        <f>'4. Capacity&amp;Demand'!L214</f>
        <v>0</v>
      </c>
      <c r="I137" s="218">
        <f>'4. Capacity&amp;Demand'!M214</f>
        <v>0</v>
      </c>
      <c r="J137" s="218">
        <f>'4. Capacity&amp;Demand'!N214</f>
        <v>0</v>
      </c>
      <c r="K137" s="218">
        <f>'4. Capacity&amp;Demand'!O214</f>
        <v>0</v>
      </c>
      <c r="L137" s="218">
        <f>'4. Capacity&amp;Demand'!P214</f>
        <v>0</v>
      </c>
      <c r="M137" s="218">
        <f>'4. Capacity&amp;Demand'!Q214</f>
        <v>0</v>
      </c>
      <c r="N137" s="218">
        <f>'4. Capacity&amp;Demand'!R214</f>
        <v>0</v>
      </c>
      <c r="O137" s="218">
        <f>'4. Capacity&amp;Demand'!S214</f>
        <v>0</v>
      </c>
    </row>
    <row r="138" spans="2:15" ht="15.75" thickBot="1" x14ac:dyDescent="0.3">
      <c r="B138" s="218" t="s">
        <v>783</v>
      </c>
      <c r="C138" s="315" t="s">
        <v>513</v>
      </c>
      <c r="D138" s="218">
        <f>'4. Capacity&amp;Demand'!H215</f>
        <v>0</v>
      </c>
      <c r="E138" s="218">
        <f>'4. Capacity&amp;Demand'!I215</f>
        <v>0</v>
      </c>
      <c r="F138" s="218">
        <f>'4. Capacity&amp;Demand'!J215</f>
        <v>0</v>
      </c>
      <c r="G138" s="218">
        <f>'4. Capacity&amp;Demand'!K215</f>
        <v>0</v>
      </c>
      <c r="H138" s="218">
        <f>'4. Capacity&amp;Demand'!L215</f>
        <v>0</v>
      </c>
      <c r="I138" s="218">
        <f>'4. Capacity&amp;Demand'!M215</f>
        <v>0</v>
      </c>
      <c r="J138" s="218">
        <f>'4. Capacity&amp;Demand'!N215</f>
        <v>0</v>
      </c>
      <c r="K138" s="218">
        <f>'4. Capacity&amp;Demand'!O215</f>
        <v>0</v>
      </c>
      <c r="L138" s="218">
        <f>'4. Capacity&amp;Demand'!P215</f>
        <v>0</v>
      </c>
      <c r="M138" s="218">
        <f>'4. Capacity&amp;Demand'!Q215</f>
        <v>0</v>
      </c>
      <c r="N138" s="218">
        <f>'4. Capacity&amp;Demand'!R215</f>
        <v>0</v>
      </c>
      <c r="O138" s="218">
        <f>'4. Capacity&amp;Demand'!S215</f>
        <v>0</v>
      </c>
    </row>
    <row r="139" spans="2:15" ht="15.75" thickBot="1" x14ac:dyDescent="0.3">
      <c r="B139" s="218" t="s">
        <v>785</v>
      </c>
      <c r="C139" s="315" t="s">
        <v>513</v>
      </c>
      <c r="D139" s="218">
        <f>'4. Capacity&amp;Demand'!H216</f>
        <v>0</v>
      </c>
      <c r="E139" s="218">
        <f>'4. Capacity&amp;Demand'!I216</f>
        <v>0</v>
      </c>
      <c r="F139" s="218">
        <f>'4. Capacity&amp;Demand'!J216</f>
        <v>0</v>
      </c>
      <c r="G139" s="218">
        <f>'4. Capacity&amp;Demand'!K216</f>
        <v>0</v>
      </c>
      <c r="H139" s="218">
        <f>'4. Capacity&amp;Demand'!L216</f>
        <v>0</v>
      </c>
      <c r="I139" s="218">
        <f>'4. Capacity&amp;Demand'!M216</f>
        <v>0</v>
      </c>
      <c r="J139" s="218">
        <f>'4. Capacity&amp;Demand'!N216</f>
        <v>0</v>
      </c>
      <c r="K139" s="218">
        <f>'4. Capacity&amp;Demand'!O216</f>
        <v>0</v>
      </c>
      <c r="L139" s="218">
        <f>'4. Capacity&amp;Demand'!P216</f>
        <v>0</v>
      </c>
      <c r="M139" s="218">
        <f>'4. Capacity&amp;Demand'!Q216</f>
        <v>0</v>
      </c>
      <c r="N139" s="218">
        <f>'4. Capacity&amp;Demand'!R216</f>
        <v>0</v>
      </c>
      <c r="O139" s="218">
        <f>'4. Capacity&amp;Demand'!S216</f>
        <v>0</v>
      </c>
    </row>
    <row r="140" spans="2:15" ht="15.75" thickBot="1" x14ac:dyDescent="0.3">
      <c r="B140" s="218" t="s">
        <v>787</v>
      </c>
      <c r="C140" s="315" t="s">
        <v>513</v>
      </c>
      <c r="D140" s="218">
        <f>'4. Capacity&amp;Demand'!H217</f>
        <v>0</v>
      </c>
      <c r="E140" s="218">
        <f>'4. Capacity&amp;Demand'!I217</f>
        <v>0</v>
      </c>
      <c r="F140" s="218">
        <f>'4. Capacity&amp;Demand'!J217</f>
        <v>0</v>
      </c>
      <c r="G140" s="218">
        <f>'4. Capacity&amp;Demand'!K217</f>
        <v>0</v>
      </c>
      <c r="H140" s="218">
        <f>'4. Capacity&amp;Demand'!L217</f>
        <v>0</v>
      </c>
      <c r="I140" s="218">
        <f>'4. Capacity&amp;Demand'!M217</f>
        <v>0</v>
      </c>
      <c r="J140" s="218">
        <f>'4. Capacity&amp;Demand'!N217</f>
        <v>0</v>
      </c>
      <c r="K140" s="218">
        <f>'4. Capacity&amp;Demand'!O217</f>
        <v>0</v>
      </c>
      <c r="L140" s="218">
        <f>'4. Capacity&amp;Demand'!P217</f>
        <v>0</v>
      </c>
      <c r="M140" s="218">
        <f>'4. Capacity&amp;Demand'!Q217</f>
        <v>0</v>
      </c>
      <c r="N140" s="218">
        <f>'4. Capacity&amp;Demand'!R217</f>
        <v>0</v>
      </c>
      <c r="O140" s="218">
        <f>'4. Capacity&amp;Demand'!S217</f>
        <v>0</v>
      </c>
    </row>
    <row r="141" spans="2:15" ht="15.75" thickBot="1" x14ac:dyDescent="0.3">
      <c r="B141" s="218" t="s">
        <v>789</v>
      </c>
      <c r="C141" s="315" t="s">
        <v>513</v>
      </c>
      <c r="D141" s="218">
        <f>'4. Capacity&amp;Demand'!H218</f>
        <v>0</v>
      </c>
      <c r="E141" s="218">
        <f>'4. Capacity&amp;Demand'!I218</f>
        <v>0</v>
      </c>
      <c r="F141" s="218">
        <f>'4. Capacity&amp;Demand'!J218</f>
        <v>0</v>
      </c>
      <c r="G141" s="218">
        <f>'4. Capacity&amp;Demand'!K218</f>
        <v>0</v>
      </c>
      <c r="H141" s="218">
        <f>'4. Capacity&amp;Demand'!L218</f>
        <v>0</v>
      </c>
      <c r="I141" s="218">
        <f>'4. Capacity&amp;Demand'!M218</f>
        <v>0</v>
      </c>
      <c r="J141" s="218">
        <f>'4. Capacity&amp;Demand'!N218</f>
        <v>0</v>
      </c>
      <c r="K141" s="218">
        <f>'4. Capacity&amp;Demand'!O218</f>
        <v>0</v>
      </c>
      <c r="L141" s="218">
        <f>'4. Capacity&amp;Demand'!P218</f>
        <v>0</v>
      </c>
      <c r="M141" s="218">
        <f>'4. Capacity&amp;Demand'!Q218</f>
        <v>0</v>
      </c>
      <c r="N141" s="218">
        <f>'4. Capacity&amp;Demand'!R218</f>
        <v>0</v>
      </c>
      <c r="O141" s="218">
        <f>'4. Capacity&amp;Demand'!S218</f>
        <v>0</v>
      </c>
    </row>
    <row r="142" spans="2:15" ht="15.75" thickBot="1" x14ac:dyDescent="0.3">
      <c r="B142" s="218" t="s">
        <v>791</v>
      </c>
      <c r="C142" s="315" t="s">
        <v>513</v>
      </c>
      <c r="D142" s="218">
        <f>'4. Capacity&amp;Demand'!H219</f>
        <v>0</v>
      </c>
      <c r="E142" s="218">
        <f>'4. Capacity&amp;Demand'!I219</f>
        <v>0</v>
      </c>
      <c r="F142" s="218">
        <f>'4. Capacity&amp;Demand'!J219</f>
        <v>0</v>
      </c>
      <c r="G142" s="218">
        <f>'4. Capacity&amp;Demand'!K219</f>
        <v>0</v>
      </c>
      <c r="H142" s="218">
        <f>'4. Capacity&amp;Demand'!L219</f>
        <v>0</v>
      </c>
      <c r="I142" s="218">
        <f>'4. Capacity&amp;Demand'!M219</f>
        <v>0</v>
      </c>
      <c r="J142" s="218">
        <f>'4. Capacity&amp;Demand'!N219</f>
        <v>0</v>
      </c>
      <c r="K142" s="218">
        <f>'4. Capacity&amp;Demand'!O219</f>
        <v>0</v>
      </c>
      <c r="L142" s="218">
        <f>'4. Capacity&amp;Demand'!P219</f>
        <v>0</v>
      </c>
      <c r="M142" s="218">
        <f>'4. Capacity&amp;Demand'!Q219</f>
        <v>0</v>
      </c>
      <c r="N142" s="218">
        <f>'4. Capacity&amp;Demand'!R219</f>
        <v>0</v>
      </c>
      <c r="O142" s="218">
        <f>'4. Capacity&amp;Demand'!S219</f>
        <v>0</v>
      </c>
    </row>
    <row r="143" spans="2:15" ht="15.75" thickBot="1" x14ac:dyDescent="0.3">
      <c r="B143" s="218" t="s">
        <v>793</v>
      </c>
      <c r="C143" s="315" t="s">
        <v>513</v>
      </c>
      <c r="D143" s="218">
        <f>'4. Capacity&amp;Demand'!H220</f>
        <v>0</v>
      </c>
      <c r="E143" s="218">
        <f>'4. Capacity&amp;Demand'!I220</f>
        <v>0</v>
      </c>
      <c r="F143" s="218">
        <f>'4. Capacity&amp;Demand'!J220</f>
        <v>0</v>
      </c>
      <c r="G143" s="218">
        <f>'4. Capacity&amp;Demand'!K220</f>
        <v>0</v>
      </c>
      <c r="H143" s="218">
        <f>'4. Capacity&amp;Demand'!L220</f>
        <v>0</v>
      </c>
      <c r="I143" s="218">
        <f>'4. Capacity&amp;Demand'!M220</f>
        <v>0</v>
      </c>
      <c r="J143" s="218">
        <f>'4. Capacity&amp;Demand'!N220</f>
        <v>0</v>
      </c>
      <c r="K143" s="218">
        <f>'4. Capacity&amp;Demand'!O220</f>
        <v>0</v>
      </c>
      <c r="L143" s="218">
        <f>'4. Capacity&amp;Demand'!P220</f>
        <v>0</v>
      </c>
      <c r="M143" s="218">
        <f>'4. Capacity&amp;Demand'!Q220</f>
        <v>0</v>
      </c>
      <c r="N143" s="218">
        <f>'4. Capacity&amp;Demand'!R220</f>
        <v>0</v>
      </c>
      <c r="O143" s="218">
        <f>'4. Capacity&amp;Demand'!S220</f>
        <v>0</v>
      </c>
    </row>
    <row r="144" spans="2:15" ht="15.75" thickBot="1" x14ac:dyDescent="0.3">
      <c r="B144" s="218" t="s">
        <v>795</v>
      </c>
      <c r="C144" s="315" t="s">
        <v>513</v>
      </c>
      <c r="D144" s="218">
        <f>'4. Capacity&amp;Demand'!H221</f>
        <v>0</v>
      </c>
      <c r="E144" s="218">
        <f>'4. Capacity&amp;Demand'!I221</f>
        <v>0</v>
      </c>
      <c r="F144" s="218">
        <f>'4. Capacity&amp;Demand'!J221</f>
        <v>0</v>
      </c>
      <c r="G144" s="218">
        <f>'4. Capacity&amp;Demand'!K221</f>
        <v>0</v>
      </c>
      <c r="H144" s="218">
        <f>'4. Capacity&amp;Demand'!L221</f>
        <v>0</v>
      </c>
      <c r="I144" s="218">
        <f>'4. Capacity&amp;Demand'!M221</f>
        <v>0</v>
      </c>
      <c r="J144" s="218">
        <f>'4. Capacity&amp;Demand'!N221</f>
        <v>0</v>
      </c>
      <c r="K144" s="218">
        <f>'4. Capacity&amp;Demand'!O221</f>
        <v>0</v>
      </c>
      <c r="L144" s="218">
        <f>'4. Capacity&amp;Demand'!P221</f>
        <v>0</v>
      </c>
      <c r="M144" s="218">
        <f>'4. Capacity&amp;Demand'!Q221</f>
        <v>0</v>
      </c>
      <c r="N144" s="218">
        <f>'4. Capacity&amp;Demand'!R221</f>
        <v>0</v>
      </c>
      <c r="O144" s="218">
        <f>'4. Capacity&amp;Demand'!S221</f>
        <v>0</v>
      </c>
    </row>
    <row r="145" spans="2:15" ht="15.75" thickBot="1" x14ac:dyDescent="0.3">
      <c r="B145" s="218" t="s">
        <v>797</v>
      </c>
      <c r="C145" s="315" t="s">
        <v>513</v>
      </c>
      <c r="D145" s="218">
        <f>'4. Capacity&amp;Demand'!H222</f>
        <v>0</v>
      </c>
      <c r="E145" s="218">
        <f>'4. Capacity&amp;Demand'!I222</f>
        <v>0</v>
      </c>
      <c r="F145" s="218">
        <f>'4. Capacity&amp;Demand'!J222</f>
        <v>0</v>
      </c>
      <c r="G145" s="218">
        <f>'4. Capacity&amp;Demand'!K222</f>
        <v>0</v>
      </c>
      <c r="H145" s="218">
        <f>'4. Capacity&amp;Demand'!L222</f>
        <v>0</v>
      </c>
      <c r="I145" s="218">
        <f>'4. Capacity&amp;Demand'!M222</f>
        <v>0</v>
      </c>
      <c r="J145" s="218">
        <f>'4. Capacity&amp;Demand'!N222</f>
        <v>0</v>
      </c>
      <c r="K145" s="218">
        <f>'4. Capacity&amp;Demand'!O222</f>
        <v>0</v>
      </c>
      <c r="L145" s="218">
        <f>'4. Capacity&amp;Demand'!P222</f>
        <v>0</v>
      </c>
      <c r="M145" s="218">
        <f>'4. Capacity&amp;Demand'!Q222</f>
        <v>0</v>
      </c>
      <c r="N145" s="218">
        <f>'4. Capacity&amp;Demand'!R222</f>
        <v>0</v>
      </c>
      <c r="O145" s="218">
        <f>'4. Capacity&amp;Demand'!S222</f>
        <v>0</v>
      </c>
    </row>
    <row r="146" spans="2:15" ht="15.75" thickBot="1" x14ac:dyDescent="0.3">
      <c r="B146" s="218" t="s">
        <v>799</v>
      </c>
      <c r="C146" s="315" t="s">
        <v>513</v>
      </c>
      <c r="D146" s="218">
        <f>'4. Capacity&amp;Demand'!H223</f>
        <v>0</v>
      </c>
      <c r="E146" s="218">
        <f>'4. Capacity&amp;Demand'!I223</f>
        <v>0</v>
      </c>
      <c r="F146" s="218">
        <f>'4. Capacity&amp;Demand'!J223</f>
        <v>0</v>
      </c>
      <c r="G146" s="218">
        <f>'4. Capacity&amp;Demand'!K223</f>
        <v>0</v>
      </c>
      <c r="H146" s="218">
        <f>'4. Capacity&amp;Demand'!L223</f>
        <v>0</v>
      </c>
      <c r="I146" s="218">
        <f>'4. Capacity&amp;Demand'!M223</f>
        <v>0</v>
      </c>
      <c r="J146" s="218">
        <f>'4. Capacity&amp;Demand'!N223</f>
        <v>0</v>
      </c>
      <c r="K146" s="218">
        <f>'4. Capacity&amp;Demand'!O223</f>
        <v>0</v>
      </c>
      <c r="L146" s="218">
        <f>'4. Capacity&amp;Demand'!P223</f>
        <v>0</v>
      </c>
      <c r="M146" s="218">
        <f>'4. Capacity&amp;Demand'!Q223</f>
        <v>0</v>
      </c>
      <c r="N146" s="218">
        <f>'4. Capacity&amp;Demand'!R223</f>
        <v>0</v>
      </c>
      <c r="O146" s="218">
        <f>'4. Capacity&amp;Demand'!S223</f>
        <v>0</v>
      </c>
    </row>
    <row r="147" spans="2:15" ht="15.75" thickBot="1" x14ac:dyDescent="0.3">
      <c r="B147" s="218" t="s">
        <v>801</v>
      </c>
      <c r="C147" s="315" t="s">
        <v>513</v>
      </c>
      <c r="D147" s="218">
        <f>'4. Capacity&amp;Demand'!H224</f>
        <v>0</v>
      </c>
      <c r="E147" s="218">
        <f>'4. Capacity&amp;Demand'!I224</f>
        <v>0</v>
      </c>
      <c r="F147" s="218">
        <f>'4. Capacity&amp;Demand'!J224</f>
        <v>0</v>
      </c>
      <c r="G147" s="218">
        <f>'4. Capacity&amp;Demand'!K224</f>
        <v>0</v>
      </c>
      <c r="H147" s="218">
        <f>'4. Capacity&amp;Demand'!L224</f>
        <v>0</v>
      </c>
      <c r="I147" s="218">
        <f>'4. Capacity&amp;Demand'!M224</f>
        <v>0</v>
      </c>
      <c r="J147" s="218">
        <f>'4. Capacity&amp;Demand'!N224</f>
        <v>0</v>
      </c>
      <c r="K147" s="218">
        <f>'4. Capacity&amp;Demand'!O224</f>
        <v>0</v>
      </c>
      <c r="L147" s="218">
        <f>'4. Capacity&amp;Demand'!P224</f>
        <v>0</v>
      </c>
      <c r="M147" s="218">
        <f>'4. Capacity&amp;Demand'!Q224</f>
        <v>0</v>
      </c>
      <c r="N147" s="218">
        <f>'4. Capacity&amp;Demand'!R224</f>
        <v>0</v>
      </c>
      <c r="O147" s="218">
        <f>'4. Capacity&amp;Demand'!S224</f>
        <v>0</v>
      </c>
    </row>
    <row r="148" spans="2:15" ht="15.75" thickBot="1" x14ac:dyDescent="0.3">
      <c r="B148" s="218" t="s">
        <v>803</v>
      </c>
      <c r="C148" s="315" t="s">
        <v>513</v>
      </c>
      <c r="D148" s="218">
        <f>'4. Capacity&amp;Demand'!H225</f>
        <v>0</v>
      </c>
      <c r="E148" s="218">
        <f>'4. Capacity&amp;Demand'!I225</f>
        <v>0</v>
      </c>
      <c r="F148" s="218">
        <f>'4. Capacity&amp;Demand'!J225</f>
        <v>0</v>
      </c>
      <c r="G148" s="218">
        <f>'4. Capacity&amp;Demand'!K225</f>
        <v>0</v>
      </c>
      <c r="H148" s="218">
        <f>'4. Capacity&amp;Demand'!L225</f>
        <v>0</v>
      </c>
      <c r="I148" s="218">
        <f>'4. Capacity&amp;Demand'!M225</f>
        <v>0</v>
      </c>
      <c r="J148" s="218">
        <f>'4. Capacity&amp;Demand'!N225</f>
        <v>0</v>
      </c>
      <c r="K148" s="218">
        <f>'4. Capacity&amp;Demand'!O225</f>
        <v>0</v>
      </c>
      <c r="L148" s="218">
        <f>'4. Capacity&amp;Demand'!P225</f>
        <v>0</v>
      </c>
      <c r="M148" s="218">
        <f>'4. Capacity&amp;Demand'!Q225</f>
        <v>0</v>
      </c>
      <c r="N148" s="218">
        <f>'4. Capacity&amp;Demand'!R225</f>
        <v>0</v>
      </c>
      <c r="O148" s="218">
        <f>'4. Capacity&amp;Demand'!S225</f>
        <v>0</v>
      </c>
    </row>
    <row r="149" spans="2:15" ht="15.75" thickBot="1" x14ac:dyDescent="0.3">
      <c r="B149" s="218" t="s">
        <v>805</v>
      </c>
      <c r="C149" s="315" t="s">
        <v>513</v>
      </c>
      <c r="D149" s="218">
        <f>'4. Capacity&amp;Demand'!H226</f>
        <v>0</v>
      </c>
      <c r="E149" s="218">
        <f>'4. Capacity&amp;Demand'!I226</f>
        <v>0</v>
      </c>
      <c r="F149" s="218">
        <f>'4. Capacity&amp;Demand'!J226</f>
        <v>0</v>
      </c>
      <c r="G149" s="218">
        <f>'4. Capacity&amp;Demand'!K226</f>
        <v>0</v>
      </c>
      <c r="H149" s="218">
        <f>'4. Capacity&amp;Demand'!L226</f>
        <v>0</v>
      </c>
      <c r="I149" s="218">
        <f>'4. Capacity&amp;Demand'!M226</f>
        <v>0</v>
      </c>
      <c r="J149" s="218">
        <f>'4. Capacity&amp;Demand'!N226</f>
        <v>0</v>
      </c>
      <c r="K149" s="218">
        <f>'4. Capacity&amp;Demand'!O226</f>
        <v>0</v>
      </c>
      <c r="L149" s="218">
        <f>'4. Capacity&amp;Demand'!P226</f>
        <v>0</v>
      </c>
      <c r="M149" s="218">
        <f>'4. Capacity&amp;Demand'!Q226</f>
        <v>0</v>
      </c>
      <c r="N149" s="218">
        <f>'4. Capacity&amp;Demand'!R226</f>
        <v>0</v>
      </c>
      <c r="O149" s="218">
        <f>'4. Capacity&amp;Demand'!S226</f>
        <v>0</v>
      </c>
    </row>
    <row r="150" spans="2:15" ht="15.75" thickBot="1" x14ac:dyDescent="0.3">
      <c r="B150" s="218" t="s">
        <v>807</v>
      </c>
      <c r="C150" s="315" t="s">
        <v>513</v>
      </c>
      <c r="D150" s="218">
        <f>'4. Capacity&amp;Demand'!H227</f>
        <v>0</v>
      </c>
      <c r="E150" s="218">
        <f>'4. Capacity&amp;Demand'!I227</f>
        <v>0</v>
      </c>
      <c r="F150" s="218">
        <f>'4. Capacity&amp;Demand'!J227</f>
        <v>0</v>
      </c>
      <c r="G150" s="218">
        <f>'4. Capacity&amp;Demand'!K227</f>
        <v>0</v>
      </c>
      <c r="H150" s="218">
        <f>'4. Capacity&amp;Demand'!L227</f>
        <v>0</v>
      </c>
      <c r="I150" s="218">
        <f>'4. Capacity&amp;Demand'!M227</f>
        <v>0</v>
      </c>
      <c r="J150" s="218">
        <f>'4. Capacity&amp;Demand'!N227</f>
        <v>0</v>
      </c>
      <c r="K150" s="218">
        <f>'4. Capacity&amp;Demand'!O227</f>
        <v>0</v>
      </c>
      <c r="L150" s="218">
        <f>'4. Capacity&amp;Demand'!P227</f>
        <v>0</v>
      </c>
      <c r="M150" s="218">
        <f>'4. Capacity&amp;Demand'!Q227</f>
        <v>0</v>
      </c>
      <c r="N150" s="218">
        <f>'4. Capacity&amp;Demand'!R227</f>
        <v>0</v>
      </c>
      <c r="O150" s="218">
        <f>'4. Capacity&amp;Demand'!S227</f>
        <v>0</v>
      </c>
    </row>
    <row r="151" spans="2:15" ht="15.75" thickBot="1" x14ac:dyDescent="0.3">
      <c r="B151" s="218" t="s">
        <v>809</v>
      </c>
      <c r="C151" s="315" t="s">
        <v>513</v>
      </c>
      <c r="D151" s="218">
        <f>'4. Capacity&amp;Demand'!H228</f>
        <v>0</v>
      </c>
      <c r="E151" s="218">
        <f>'4. Capacity&amp;Demand'!I228</f>
        <v>0</v>
      </c>
      <c r="F151" s="218">
        <f>'4. Capacity&amp;Demand'!J228</f>
        <v>0</v>
      </c>
      <c r="G151" s="218">
        <f>'4. Capacity&amp;Demand'!K228</f>
        <v>0</v>
      </c>
      <c r="H151" s="218">
        <f>'4. Capacity&amp;Demand'!L228</f>
        <v>0</v>
      </c>
      <c r="I151" s="218">
        <f>'4. Capacity&amp;Demand'!M228</f>
        <v>0</v>
      </c>
      <c r="J151" s="218">
        <f>'4. Capacity&amp;Demand'!N228</f>
        <v>0</v>
      </c>
      <c r="K151" s="218">
        <f>'4. Capacity&amp;Demand'!O228</f>
        <v>0</v>
      </c>
      <c r="L151" s="218">
        <f>'4. Capacity&amp;Demand'!P228</f>
        <v>0</v>
      </c>
      <c r="M151" s="218">
        <f>'4. Capacity&amp;Demand'!Q228</f>
        <v>0</v>
      </c>
      <c r="N151" s="218">
        <f>'4. Capacity&amp;Demand'!R228</f>
        <v>0</v>
      </c>
      <c r="O151" s="218">
        <f>'4. Capacity&amp;Demand'!S228</f>
        <v>0</v>
      </c>
    </row>
    <row r="152" spans="2:15" ht="15.75" thickBot="1" x14ac:dyDescent="0.3">
      <c r="B152" s="218" t="s">
        <v>811</v>
      </c>
      <c r="C152" s="315" t="s">
        <v>513</v>
      </c>
      <c r="D152" s="218">
        <f>'4. Capacity&amp;Demand'!H229</f>
        <v>0</v>
      </c>
      <c r="E152" s="218">
        <f>'4. Capacity&amp;Demand'!I229</f>
        <v>0</v>
      </c>
      <c r="F152" s="218">
        <f>'4. Capacity&amp;Demand'!J229</f>
        <v>0</v>
      </c>
      <c r="G152" s="218">
        <f>'4. Capacity&amp;Demand'!K229</f>
        <v>0</v>
      </c>
      <c r="H152" s="218">
        <f>'4. Capacity&amp;Demand'!L229</f>
        <v>0</v>
      </c>
      <c r="I152" s="218">
        <f>'4. Capacity&amp;Demand'!M229</f>
        <v>0</v>
      </c>
      <c r="J152" s="218">
        <f>'4. Capacity&amp;Demand'!N229</f>
        <v>0</v>
      </c>
      <c r="K152" s="218">
        <f>'4. Capacity&amp;Demand'!O229</f>
        <v>0</v>
      </c>
      <c r="L152" s="218">
        <f>'4. Capacity&amp;Demand'!P229</f>
        <v>0</v>
      </c>
      <c r="M152" s="218">
        <f>'4. Capacity&amp;Demand'!Q229</f>
        <v>0</v>
      </c>
      <c r="N152" s="218">
        <f>'4. Capacity&amp;Demand'!R229</f>
        <v>0</v>
      </c>
      <c r="O152" s="218">
        <f>'4. Capacity&amp;Demand'!S229</f>
        <v>0</v>
      </c>
    </row>
    <row r="153" spans="2:15" ht="15.75" thickBot="1" x14ac:dyDescent="0.3">
      <c r="B153" s="218" t="s">
        <v>813</v>
      </c>
      <c r="C153" s="315" t="s">
        <v>513</v>
      </c>
      <c r="D153" s="218">
        <f>'4. Capacity&amp;Demand'!H230</f>
        <v>0</v>
      </c>
      <c r="E153" s="218">
        <f>'4. Capacity&amp;Demand'!I230</f>
        <v>0</v>
      </c>
      <c r="F153" s="218">
        <f>'4. Capacity&amp;Demand'!J230</f>
        <v>0</v>
      </c>
      <c r="G153" s="218">
        <f>'4. Capacity&amp;Demand'!K230</f>
        <v>0</v>
      </c>
      <c r="H153" s="218">
        <f>'4. Capacity&amp;Demand'!L230</f>
        <v>0</v>
      </c>
      <c r="I153" s="218">
        <f>'4. Capacity&amp;Demand'!M230</f>
        <v>0</v>
      </c>
      <c r="J153" s="218">
        <f>'4. Capacity&amp;Demand'!N230</f>
        <v>0</v>
      </c>
      <c r="K153" s="218">
        <f>'4. Capacity&amp;Demand'!O230</f>
        <v>0</v>
      </c>
      <c r="L153" s="218">
        <f>'4. Capacity&amp;Demand'!P230</f>
        <v>0</v>
      </c>
      <c r="M153" s="218">
        <f>'4. Capacity&amp;Demand'!Q230</f>
        <v>0</v>
      </c>
      <c r="N153" s="218">
        <f>'4. Capacity&amp;Demand'!R230</f>
        <v>0</v>
      </c>
      <c r="O153" s="218">
        <f>'4. Capacity&amp;Demand'!S230</f>
        <v>0</v>
      </c>
    </row>
    <row r="154" spans="2:15" ht="15.75" thickBot="1" x14ac:dyDescent="0.3">
      <c r="B154" s="218" t="s">
        <v>815</v>
      </c>
      <c r="C154" s="315" t="s">
        <v>513</v>
      </c>
      <c r="D154" s="218">
        <f>'4. Capacity&amp;Demand'!H231</f>
        <v>0</v>
      </c>
      <c r="E154" s="218">
        <f>'4. Capacity&amp;Demand'!I231</f>
        <v>0</v>
      </c>
      <c r="F154" s="218">
        <f>'4. Capacity&amp;Demand'!J231</f>
        <v>0</v>
      </c>
      <c r="G154" s="218">
        <f>'4. Capacity&amp;Demand'!K231</f>
        <v>0</v>
      </c>
      <c r="H154" s="218">
        <f>'4. Capacity&amp;Demand'!L231</f>
        <v>0</v>
      </c>
      <c r="I154" s="218">
        <f>'4. Capacity&amp;Demand'!M231</f>
        <v>0</v>
      </c>
      <c r="J154" s="218">
        <f>'4. Capacity&amp;Demand'!N231</f>
        <v>0</v>
      </c>
      <c r="K154" s="218">
        <f>'4. Capacity&amp;Demand'!O231</f>
        <v>0</v>
      </c>
      <c r="L154" s="218">
        <f>'4. Capacity&amp;Demand'!P231</f>
        <v>0</v>
      </c>
      <c r="M154" s="218">
        <f>'4. Capacity&amp;Demand'!Q231</f>
        <v>0</v>
      </c>
      <c r="N154" s="218">
        <f>'4. Capacity&amp;Demand'!R231</f>
        <v>0</v>
      </c>
      <c r="O154" s="218">
        <f>'4. Capacity&amp;Demand'!S231</f>
        <v>0</v>
      </c>
    </row>
    <row r="155" spans="2:15" ht="15.75" thickBot="1" x14ac:dyDescent="0.3">
      <c r="B155" s="218" t="s">
        <v>817</v>
      </c>
      <c r="C155" s="315" t="s">
        <v>513</v>
      </c>
      <c r="D155" s="218">
        <f>'4. Capacity&amp;Demand'!H232</f>
        <v>0</v>
      </c>
      <c r="E155" s="218">
        <f>'4. Capacity&amp;Demand'!I232</f>
        <v>0</v>
      </c>
      <c r="F155" s="218">
        <f>'4. Capacity&amp;Demand'!J232</f>
        <v>0</v>
      </c>
      <c r="G155" s="218">
        <f>'4. Capacity&amp;Demand'!K232</f>
        <v>0</v>
      </c>
      <c r="H155" s="218">
        <f>'4. Capacity&amp;Demand'!L232</f>
        <v>0</v>
      </c>
      <c r="I155" s="218">
        <f>'4. Capacity&amp;Demand'!M232</f>
        <v>0</v>
      </c>
      <c r="J155" s="218">
        <f>'4. Capacity&amp;Demand'!N232</f>
        <v>0</v>
      </c>
      <c r="K155" s="218">
        <f>'4. Capacity&amp;Demand'!O232</f>
        <v>0</v>
      </c>
      <c r="L155" s="218">
        <f>'4. Capacity&amp;Demand'!P232</f>
        <v>0</v>
      </c>
      <c r="M155" s="218">
        <f>'4. Capacity&amp;Demand'!Q232</f>
        <v>0</v>
      </c>
      <c r="N155" s="218">
        <f>'4. Capacity&amp;Demand'!R232</f>
        <v>0</v>
      </c>
      <c r="O155" s="218">
        <f>'4. Capacity&amp;Demand'!S232</f>
        <v>0</v>
      </c>
    </row>
    <row r="156" spans="2:15" ht="15.75" thickBot="1" x14ac:dyDescent="0.3">
      <c r="B156" s="218" t="s">
        <v>819</v>
      </c>
      <c r="C156" s="315" t="s">
        <v>513</v>
      </c>
      <c r="D156" s="218">
        <f>'4. Capacity&amp;Demand'!H233</f>
        <v>0</v>
      </c>
      <c r="E156" s="218">
        <f>'4. Capacity&amp;Demand'!I233</f>
        <v>0</v>
      </c>
      <c r="F156" s="218">
        <f>'4. Capacity&amp;Demand'!J233</f>
        <v>0</v>
      </c>
      <c r="G156" s="218">
        <f>'4. Capacity&amp;Demand'!K233</f>
        <v>0</v>
      </c>
      <c r="H156" s="218">
        <f>'4. Capacity&amp;Demand'!L233</f>
        <v>0</v>
      </c>
      <c r="I156" s="218">
        <f>'4. Capacity&amp;Demand'!M233</f>
        <v>0</v>
      </c>
      <c r="J156" s="218">
        <f>'4. Capacity&amp;Demand'!N233</f>
        <v>0</v>
      </c>
      <c r="K156" s="218">
        <f>'4. Capacity&amp;Demand'!O233</f>
        <v>0</v>
      </c>
      <c r="L156" s="218">
        <f>'4. Capacity&amp;Demand'!P233</f>
        <v>0</v>
      </c>
      <c r="M156" s="218">
        <f>'4. Capacity&amp;Demand'!Q233</f>
        <v>0</v>
      </c>
      <c r="N156" s="218">
        <f>'4. Capacity&amp;Demand'!R233</f>
        <v>0</v>
      </c>
      <c r="O156" s="218">
        <f>'4. Capacity&amp;Demand'!S233</f>
        <v>0</v>
      </c>
    </row>
    <row r="157" spans="2:15" ht="15.75" thickBot="1" x14ac:dyDescent="0.3">
      <c r="B157" s="218" t="s">
        <v>821</v>
      </c>
      <c r="C157" s="315" t="s">
        <v>513</v>
      </c>
      <c r="D157" s="218">
        <f>'4. Capacity&amp;Demand'!H234</f>
        <v>0</v>
      </c>
      <c r="E157" s="218">
        <f>'4. Capacity&amp;Demand'!I234</f>
        <v>0</v>
      </c>
      <c r="F157" s="218">
        <f>'4. Capacity&amp;Demand'!J234</f>
        <v>0</v>
      </c>
      <c r="G157" s="218">
        <f>'4. Capacity&amp;Demand'!K234</f>
        <v>0</v>
      </c>
      <c r="H157" s="218">
        <f>'4. Capacity&amp;Demand'!L234</f>
        <v>0</v>
      </c>
      <c r="I157" s="218">
        <f>'4. Capacity&amp;Demand'!M234</f>
        <v>0</v>
      </c>
      <c r="J157" s="218">
        <f>'4. Capacity&amp;Demand'!N234</f>
        <v>0</v>
      </c>
      <c r="K157" s="218">
        <f>'4. Capacity&amp;Demand'!O234</f>
        <v>0</v>
      </c>
      <c r="L157" s="218">
        <f>'4. Capacity&amp;Demand'!P234</f>
        <v>0</v>
      </c>
      <c r="M157" s="218">
        <f>'4. Capacity&amp;Demand'!Q234</f>
        <v>0</v>
      </c>
      <c r="N157" s="218">
        <f>'4. Capacity&amp;Demand'!R234</f>
        <v>0</v>
      </c>
      <c r="O157" s="218">
        <f>'4. Capacity&amp;Demand'!S234</f>
        <v>0</v>
      </c>
    </row>
    <row r="158" spans="2:15" ht="15.75" thickBot="1" x14ac:dyDescent="0.3">
      <c r="B158" s="218" t="s">
        <v>823</v>
      </c>
      <c r="C158" s="315" t="s">
        <v>513</v>
      </c>
      <c r="D158" s="218">
        <f>'4. Capacity&amp;Demand'!H235</f>
        <v>0</v>
      </c>
      <c r="E158" s="218">
        <f>'4. Capacity&amp;Demand'!I235</f>
        <v>0</v>
      </c>
      <c r="F158" s="218">
        <f>'4. Capacity&amp;Demand'!J235</f>
        <v>0</v>
      </c>
      <c r="G158" s="218">
        <f>'4. Capacity&amp;Demand'!K235</f>
        <v>0</v>
      </c>
      <c r="H158" s="218">
        <f>'4. Capacity&amp;Demand'!L235</f>
        <v>0</v>
      </c>
      <c r="I158" s="218">
        <f>'4. Capacity&amp;Demand'!M235</f>
        <v>0</v>
      </c>
      <c r="J158" s="218">
        <f>'4. Capacity&amp;Demand'!N235</f>
        <v>0</v>
      </c>
      <c r="K158" s="218">
        <f>'4. Capacity&amp;Demand'!O235</f>
        <v>0</v>
      </c>
      <c r="L158" s="218">
        <f>'4. Capacity&amp;Demand'!P235</f>
        <v>0</v>
      </c>
      <c r="M158" s="218">
        <f>'4. Capacity&amp;Demand'!Q235</f>
        <v>0</v>
      </c>
      <c r="N158" s="218">
        <f>'4. Capacity&amp;Demand'!R235</f>
        <v>0</v>
      </c>
      <c r="O158" s="218">
        <f>'4. Capacity&amp;Demand'!S235</f>
        <v>0</v>
      </c>
    </row>
    <row r="159" spans="2:15" ht="15.75" thickBot="1" x14ac:dyDescent="0.3">
      <c r="B159" s="218" t="s">
        <v>825</v>
      </c>
      <c r="C159" s="315" t="s">
        <v>513</v>
      </c>
      <c r="D159" s="218">
        <f>'4. Capacity&amp;Demand'!H236</f>
        <v>0</v>
      </c>
      <c r="E159" s="218">
        <f>'4. Capacity&amp;Demand'!I236</f>
        <v>0</v>
      </c>
      <c r="F159" s="218">
        <f>'4. Capacity&amp;Demand'!J236</f>
        <v>0</v>
      </c>
      <c r="G159" s="218">
        <f>'4. Capacity&amp;Demand'!K236</f>
        <v>0</v>
      </c>
      <c r="H159" s="218">
        <f>'4. Capacity&amp;Demand'!L236</f>
        <v>0</v>
      </c>
      <c r="I159" s="218">
        <f>'4. Capacity&amp;Demand'!M236</f>
        <v>0</v>
      </c>
      <c r="J159" s="218">
        <f>'4. Capacity&amp;Demand'!N236</f>
        <v>0</v>
      </c>
      <c r="K159" s="218">
        <f>'4. Capacity&amp;Demand'!O236</f>
        <v>0</v>
      </c>
      <c r="L159" s="218">
        <f>'4. Capacity&amp;Demand'!P236</f>
        <v>0</v>
      </c>
      <c r="M159" s="218">
        <f>'4. Capacity&amp;Demand'!Q236</f>
        <v>0</v>
      </c>
      <c r="N159" s="218">
        <f>'4. Capacity&amp;Demand'!R236</f>
        <v>0</v>
      </c>
      <c r="O159" s="218">
        <f>'4. Capacity&amp;Demand'!S236</f>
        <v>0</v>
      </c>
    </row>
    <row r="160" spans="2:15" ht="15.75" thickBot="1" x14ac:dyDescent="0.3">
      <c r="B160" s="218" t="s">
        <v>827</v>
      </c>
      <c r="C160" s="315" t="s">
        <v>513</v>
      </c>
      <c r="D160" s="218">
        <f>'4. Capacity&amp;Demand'!H237</f>
        <v>0</v>
      </c>
      <c r="E160" s="218">
        <f>'4. Capacity&amp;Demand'!I237</f>
        <v>0</v>
      </c>
      <c r="F160" s="218">
        <f>'4. Capacity&amp;Demand'!J237</f>
        <v>0</v>
      </c>
      <c r="G160" s="218">
        <f>'4. Capacity&amp;Demand'!K237</f>
        <v>0</v>
      </c>
      <c r="H160" s="218">
        <f>'4. Capacity&amp;Demand'!L237</f>
        <v>0</v>
      </c>
      <c r="I160" s="218">
        <f>'4. Capacity&amp;Demand'!M237</f>
        <v>0</v>
      </c>
      <c r="J160" s="218">
        <f>'4. Capacity&amp;Demand'!N237</f>
        <v>0</v>
      </c>
      <c r="K160" s="218">
        <f>'4. Capacity&amp;Demand'!O237</f>
        <v>0</v>
      </c>
      <c r="L160" s="218">
        <f>'4. Capacity&amp;Demand'!P237</f>
        <v>0</v>
      </c>
      <c r="M160" s="218">
        <f>'4. Capacity&amp;Demand'!Q237</f>
        <v>0</v>
      </c>
      <c r="N160" s="218">
        <f>'4. Capacity&amp;Demand'!R237</f>
        <v>0</v>
      </c>
      <c r="O160" s="218">
        <f>'4. Capacity&amp;Demand'!S237</f>
        <v>0</v>
      </c>
    </row>
    <row r="161" spans="2:15" ht="15.75" thickBot="1" x14ac:dyDescent="0.3">
      <c r="B161" s="218" t="s">
        <v>829</v>
      </c>
      <c r="C161" s="315" t="s">
        <v>513</v>
      </c>
      <c r="D161" s="218">
        <f>'4. Capacity&amp;Demand'!H238</f>
        <v>0</v>
      </c>
      <c r="E161" s="218">
        <f>'4. Capacity&amp;Demand'!I238</f>
        <v>0</v>
      </c>
      <c r="F161" s="218">
        <f>'4. Capacity&amp;Demand'!J238</f>
        <v>0</v>
      </c>
      <c r="G161" s="218">
        <f>'4. Capacity&amp;Demand'!K238</f>
        <v>0</v>
      </c>
      <c r="H161" s="218">
        <f>'4. Capacity&amp;Demand'!L238</f>
        <v>0</v>
      </c>
      <c r="I161" s="218">
        <f>'4. Capacity&amp;Demand'!M238</f>
        <v>0</v>
      </c>
      <c r="J161" s="218">
        <f>'4. Capacity&amp;Demand'!N238</f>
        <v>0</v>
      </c>
      <c r="K161" s="218">
        <f>'4. Capacity&amp;Demand'!O238</f>
        <v>0</v>
      </c>
      <c r="L161" s="218">
        <f>'4. Capacity&amp;Demand'!P238</f>
        <v>0</v>
      </c>
      <c r="M161" s="218">
        <f>'4. Capacity&amp;Demand'!Q238</f>
        <v>0</v>
      </c>
      <c r="N161" s="218">
        <f>'4. Capacity&amp;Demand'!R238</f>
        <v>0</v>
      </c>
      <c r="O161" s="218">
        <f>'4. Capacity&amp;Demand'!S238</f>
        <v>0</v>
      </c>
    </row>
    <row r="162" spans="2:15" ht="15.75" thickBot="1" x14ac:dyDescent="0.3">
      <c r="B162" s="218" t="s">
        <v>831</v>
      </c>
      <c r="C162" s="315" t="s">
        <v>513</v>
      </c>
      <c r="D162" s="218">
        <f>'4. Capacity&amp;Demand'!H239</f>
        <v>0</v>
      </c>
      <c r="E162" s="218">
        <f>'4. Capacity&amp;Demand'!I239</f>
        <v>0</v>
      </c>
      <c r="F162" s="218">
        <f>'4. Capacity&amp;Demand'!J239</f>
        <v>0</v>
      </c>
      <c r="G162" s="218">
        <f>'4. Capacity&amp;Demand'!K239</f>
        <v>0</v>
      </c>
      <c r="H162" s="218">
        <f>'4. Capacity&amp;Demand'!L239</f>
        <v>0</v>
      </c>
      <c r="I162" s="218">
        <f>'4. Capacity&amp;Demand'!M239</f>
        <v>0</v>
      </c>
      <c r="J162" s="218">
        <f>'4. Capacity&amp;Demand'!N239</f>
        <v>0</v>
      </c>
      <c r="K162" s="218">
        <f>'4. Capacity&amp;Demand'!O239</f>
        <v>0</v>
      </c>
      <c r="L162" s="218">
        <f>'4. Capacity&amp;Demand'!P239</f>
        <v>0</v>
      </c>
      <c r="M162" s="218">
        <f>'4. Capacity&amp;Demand'!Q239</f>
        <v>0</v>
      </c>
      <c r="N162" s="218">
        <f>'4. Capacity&amp;Demand'!R239</f>
        <v>0</v>
      </c>
      <c r="O162" s="218">
        <f>'4. Capacity&amp;Demand'!S239</f>
        <v>0</v>
      </c>
    </row>
    <row r="163" spans="2:15" ht="15.75" thickBot="1" x14ac:dyDescent="0.3">
      <c r="B163" s="218" t="s">
        <v>833</v>
      </c>
      <c r="C163" s="315" t="s">
        <v>513</v>
      </c>
      <c r="D163" s="218">
        <f>'4. Capacity&amp;Demand'!H240</f>
        <v>0</v>
      </c>
      <c r="E163" s="218">
        <f>'4. Capacity&amp;Demand'!I240</f>
        <v>0</v>
      </c>
      <c r="F163" s="218">
        <f>'4. Capacity&amp;Demand'!J240</f>
        <v>0</v>
      </c>
      <c r="G163" s="218">
        <f>'4. Capacity&amp;Demand'!K240</f>
        <v>0</v>
      </c>
      <c r="H163" s="218">
        <f>'4. Capacity&amp;Demand'!L240</f>
        <v>0</v>
      </c>
      <c r="I163" s="218">
        <f>'4. Capacity&amp;Demand'!M240</f>
        <v>0</v>
      </c>
      <c r="J163" s="218">
        <f>'4. Capacity&amp;Demand'!N240</f>
        <v>0</v>
      </c>
      <c r="K163" s="218">
        <f>'4. Capacity&amp;Demand'!O240</f>
        <v>0</v>
      </c>
      <c r="L163" s="218">
        <f>'4. Capacity&amp;Demand'!P240</f>
        <v>0</v>
      </c>
      <c r="M163" s="218">
        <f>'4. Capacity&amp;Demand'!Q240</f>
        <v>0</v>
      </c>
      <c r="N163" s="218">
        <f>'4. Capacity&amp;Demand'!R240</f>
        <v>0</v>
      </c>
      <c r="O163" s="218">
        <f>'4. Capacity&amp;Demand'!S240</f>
        <v>0</v>
      </c>
    </row>
    <row r="164" spans="2:15" ht="15.75" thickBot="1" x14ac:dyDescent="0.3">
      <c r="B164" s="218" t="s">
        <v>835</v>
      </c>
      <c r="C164" s="315" t="s">
        <v>513</v>
      </c>
      <c r="D164" s="218">
        <f>'4. Capacity&amp;Demand'!H241</f>
        <v>0</v>
      </c>
      <c r="E164" s="218">
        <f>'4. Capacity&amp;Demand'!I241</f>
        <v>0</v>
      </c>
      <c r="F164" s="218">
        <f>'4. Capacity&amp;Demand'!J241</f>
        <v>0</v>
      </c>
      <c r="G164" s="218">
        <f>'4. Capacity&amp;Demand'!K241</f>
        <v>0</v>
      </c>
      <c r="H164" s="218">
        <f>'4. Capacity&amp;Demand'!L241</f>
        <v>0</v>
      </c>
      <c r="I164" s="218">
        <f>'4. Capacity&amp;Demand'!M241</f>
        <v>0</v>
      </c>
      <c r="J164" s="218">
        <f>'4. Capacity&amp;Demand'!N241</f>
        <v>0</v>
      </c>
      <c r="K164" s="218">
        <f>'4. Capacity&amp;Demand'!O241</f>
        <v>0</v>
      </c>
      <c r="L164" s="218">
        <f>'4. Capacity&amp;Demand'!P241</f>
        <v>0</v>
      </c>
      <c r="M164" s="218">
        <f>'4. Capacity&amp;Demand'!Q241</f>
        <v>0</v>
      </c>
      <c r="N164" s="218">
        <f>'4. Capacity&amp;Demand'!R241</f>
        <v>0</v>
      </c>
      <c r="O164" s="218">
        <f>'4. Capacity&amp;Demand'!S241</f>
        <v>0</v>
      </c>
    </row>
    <row r="165" spans="2:15" ht="15.75" thickBot="1" x14ac:dyDescent="0.3">
      <c r="B165" s="218" t="s">
        <v>837</v>
      </c>
      <c r="C165" s="315" t="s">
        <v>513</v>
      </c>
      <c r="D165" s="218">
        <f>'4. Capacity&amp;Demand'!H242</f>
        <v>0</v>
      </c>
      <c r="E165" s="218">
        <f>'4. Capacity&amp;Demand'!I242</f>
        <v>0</v>
      </c>
      <c r="F165" s="218">
        <f>'4. Capacity&amp;Demand'!J242</f>
        <v>0</v>
      </c>
      <c r="G165" s="218">
        <f>'4. Capacity&amp;Demand'!K242</f>
        <v>0</v>
      </c>
      <c r="H165" s="218">
        <f>'4. Capacity&amp;Demand'!L242</f>
        <v>0</v>
      </c>
      <c r="I165" s="218">
        <f>'4. Capacity&amp;Demand'!M242</f>
        <v>0</v>
      </c>
      <c r="J165" s="218">
        <f>'4. Capacity&amp;Demand'!N242</f>
        <v>0</v>
      </c>
      <c r="K165" s="218">
        <f>'4. Capacity&amp;Demand'!O242</f>
        <v>0</v>
      </c>
      <c r="L165" s="218">
        <f>'4. Capacity&amp;Demand'!P242</f>
        <v>0</v>
      </c>
      <c r="M165" s="218">
        <f>'4. Capacity&amp;Demand'!Q242</f>
        <v>0</v>
      </c>
      <c r="N165" s="218">
        <f>'4. Capacity&amp;Demand'!R242</f>
        <v>0</v>
      </c>
      <c r="O165" s="218">
        <f>'4. Capacity&amp;Demand'!S242</f>
        <v>0</v>
      </c>
    </row>
    <row r="166" spans="2:15" ht="15.75" thickBot="1" x14ac:dyDescent="0.3">
      <c r="B166" s="218" t="s">
        <v>839</v>
      </c>
      <c r="C166" s="315" t="s">
        <v>513</v>
      </c>
      <c r="D166" s="218">
        <f>'4. Capacity&amp;Demand'!H243</f>
        <v>0</v>
      </c>
      <c r="E166" s="218">
        <f>'4. Capacity&amp;Demand'!I243</f>
        <v>0</v>
      </c>
      <c r="F166" s="218">
        <f>'4. Capacity&amp;Demand'!J243</f>
        <v>0</v>
      </c>
      <c r="G166" s="218">
        <f>'4. Capacity&amp;Demand'!K243</f>
        <v>0</v>
      </c>
      <c r="H166" s="218">
        <f>'4. Capacity&amp;Demand'!L243</f>
        <v>0</v>
      </c>
      <c r="I166" s="218">
        <f>'4. Capacity&amp;Demand'!M243</f>
        <v>0</v>
      </c>
      <c r="J166" s="218">
        <f>'4. Capacity&amp;Demand'!N243</f>
        <v>0</v>
      </c>
      <c r="K166" s="218">
        <f>'4. Capacity&amp;Demand'!O243</f>
        <v>0</v>
      </c>
      <c r="L166" s="218">
        <f>'4. Capacity&amp;Demand'!P243</f>
        <v>0</v>
      </c>
      <c r="M166" s="218">
        <f>'4. Capacity&amp;Demand'!Q243</f>
        <v>0</v>
      </c>
      <c r="N166" s="218">
        <f>'4. Capacity&amp;Demand'!R243</f>
        <v>0</v>
      </c>
      <c r="O166" s="218">
        <f>'4. Capacity&amp;Demand'!S243</f>
        <v>0</v>
      </c>
    </row>
    <row r="167" spans="2:15" ht="15.75" thickBot="1" x14ac:dyDescent="0.3">
      <c r="B167" s="218" t="s">
        <v>841</v>
      </c>
      <c r="C167" s="315" t="s">
        <v>513</v>
      </c>
      <c r="D167" s="218">
        <f>'4. Capacity&amp;Demand'!H244</f>
        <v>0</v>
      </c>
      <c r="E167" s="218">
        <f>'4. Capacity&amp;Demand'!I244</f>
        <v>0</v>
      </c>
      <c r="F167" s="218">
        <f>'4. Capacity&amp;Demand'!J244</f>
        <v>0</v>
      </c>
      <c r="G167" s="218">
        <f>'4. Capacity&amp;Demand'!K244</f>
        <v>0</v>
      </c>
      <c r="H167" s="218">
        <f>'4. Capacity&amp;Demand'!L244</f>
        <v>0</v>
      </c>
      <c r="I167" s="218">
        <f>'4. Capacity&amp;Demand'!M244</f>
        <v>0</v>
      </c>
      <c r="J167" s="218">
        <f>'4. Capacity&amp;Demand'!N244</f>
        <v>0</v>
      </c>
      <c r="K167" s="218">
        <f>'4. Capacity&amp;Demand'!O244</f>
        <v>0</v>
      </c>
      <c r="L167" s="218">
        <f>'4. Capacity&amp;Demand'!P244</f>
        <v>0</v>
      </c>
      <c r="M167" s="218">
        <f>'4. Capacity&amp;Demand'!Q244</f>
        <v>0</v>
      </c>
      <c r="N167" s="218">
        <f>'4. Capacity&amp;Demand'!R244</f>
        <v>0</v>
      </c>
      <c r="O167" s="218">
        <f>'4. Capacity&amp;Demand'!S244</f>
        <v>0</v>
      </c>
    </row>
    <row r="168" spans="2:15" ht="15.75" thickBot="1" x14ac:dyDescent="0.3">
      <c r="B168" s="218" t="s">
        <v>843</v>
      </c>
      <c r="C168" s="315" t="s">
        <v>513</v>
      </c>
      <c r="D168" s="218">
        <f>'4. Capacity&amp;Demand'!H245</f>
        <v>0</v>
      </c>
      <c r="E168" s="218">
        <f>'4. Capacity&amp;Demand'!I245</f>
        <v>0</v>
      </c>
      <c r="F168" s="218">
        <f>'4. Capacity&amp;Demand'!J245</f>
        <v>0</v>
      </c>
      <c r="G168" s="218">
        <f>'4. Capacity&amp;Demand'!K245</f>
        <v>0</v>
      </c>
      <c r="H168" s="218">
        <f>'4. Capacity&amp;Demand'!L245</f>
        <v>0</v>
      </c>
      <c r="I168" s="218">
        <f>'4. Capacity&amp;Demand'!M245</f>
        <v>0</v>
      </c>
      <c r="J168" s="218">
        <f>'4. Capacity&amp;Demand'!N245</f>
        <v>0</v>
      </c>
      <c r="K168" s="218">
        <f>'4. Capacity&amp;Demand'!O245</f>
        <v>0</v>
      </c>
      <c r="L168" s="218">
        <f>'4. Capacity&amp;Demand'!P245</f>
        <v>0</v>
      </c>
      <c r="M168" s="218">
        <f>'4. Capacity&amp;Demand'!Q245</f>
        <v>0</v>
      </c>
      <c r="N168" s="218">
        <f>'4. Capacity&amp;Demand'!R245</f>
        <v>0</v>
      </c>
      <c r="O168" s="218">
        <f>'4. Capacity&amp;Demand'!S245</f>
        <v>0</v>
      </c>
    </row>
    <row r="169" spans="2:15" ht="15.75" thickBot="1" x14ac:dyDescent="0.3">
      <c r="B169" s="218" t="s">
        <v>845</v>
      </c>
      <c r="C169" s="315" t="s">
        <v>513</v>
      </c>
      <c r="D169" s="218">
        <f>'4. Capacity&amp;Demand'!H246</f>
        <v>23</v>
      </c>
      <c r="E169" s="218">
        <f>'4. Capacity&amp;Demand'!I246</f>
        <v>24</v>
      </c>
      <c r="F169" s="218">
        <f>'4. Capacity&amp;Demand'!J246</f>
        <v>24</v>
      </c>
      <c r="G169" s="218">
        <f>'4. Capacity&amp;Demand'!K246</f>
        <v>24</v>
      </c>
      <c r="H169" s="218">
        <f>'4. Capacity&amp;Demand'!L246</f>
        <v>24</v>
      </c>
      <c r="I169" s="218">
        <f>'4. Capacity&amp;Demand'!M246</f>
        <v>24</v>
      </c>
      <c r="J169" s="218">
        <f>'4. Capacity&amp;Demand'!N246</f>
        <v>25</v>
      </c>
      <c r="K169" s="218">
        <f>'4. Capacity&amp;Demand'!O246</f>
        <v>25</v>
      </c>
      <c r="L169" s="218">
        <f>'4. Capacity&amp;Demand'!P246</f>
        <v>24</v>
      </c>
      <c r="M169" s="218">
        <f>'4. Capacity&amp;Demand'!Q246</f>
        <v>24</v>
      </c>
      <c r="N169" s="218">
        <f>'4. Capacity&amp;Demand'!R246</f>
        <v>22</v>
      </c>
      <c r="O169" s="218">
        <f>'4. Capacity&amp;Demand'!S246</f>
        <v>25</v>
      </c>
    </row>
    <row r="170" spans="2:15" ht="15.75" thickBot="1" x14ac:dyDescent="0.3">
      <c r="B170" s="218" t="s">
        <v>847</v>
      </c>
      <c r="C170" s="315" t="s">
        <v>513</v>
      </c>
      <c r="D170" s="218">
        <f>'4. Capacity&amp;Demand'!H247</f>
        <v>0</v>
      </c>
      <c r="E170" s="218">
        <f>'4. Capacity&amp;Demand'!I247</f>
        <v>0</v>
      </c>
      <c r="F170" s="218">
        <f>'4. Capacity&amp;Demand'!J247</f>
        <v>0</v>
      </c>
      <c r="G170" s="218">
        <f>'4. Capacity&amp;Demand'!K247</f>
        <v>0</v>
      </c>
      <c r="H170" s="218">
        <f>'4. Capacity&amp;Demand'!L247</f>
        <v>0</v>
      </c>
      <c r="I170" s="218">
        <f>'4. Capacity&amp;Demand'!M247</f>
        <v>0</v>
      </c>
      <c r="J170" s="218">
        <f>'4. Capacity&amp;Demand'!N247</f>
        <v>0</v>
      </c>
      <c r="K170" s="218">
        <f>'4. Capacity&amp;Demand'!O247</f>
        <v>0</v>
      </c>
      <c r="L170" s="218">
        <f>'4. Capacity&amp;Demand'!P247</f>
        <v>0</v>
      </c>
      <c r="M170" s="218">
        <f>'4. Capacity&amp;Demand'!Q247</f>
        <v>0</v>
      </c>
      <c r="N170" s="218">
        <f>'4. Capacity&amp;Demand'!R247</f>
        <v>0</v>
      </c>
      <c r="O170" s="218">
        <f>'4. Capacity&amp;Demand'!S247</f>
        <v>0</v>
      </c>
    </row>
    <row r="171" spans="2:15" ht="15.75" thickBot="1" x14ac:dyDescent="0.3">
      <c r="B171" s="218" t="s">
        <v>849</v>
      </c>
      <c r="C171" s="315" t="s">
        <v>513</v>
      </c>
      <c r="D171" s="218">
        <f>'4. Capacity&amp;Demand'!H248</f>
        <v>0</v>
      </c>
      <c r="E171" s="218">
        <f>'4. Capacity&amp;Demand'!I248</f>
        <v>0</v>
      </c>
      <c r="F171" s="218">
        <f>'4. Capacity&amp;Demand'!J248</f>
        <v>0</v>
      </c>
      <c r="G171" s="218">
        <f>'4. Capacity&amp;Demand'!K248</f>
        <v>0</v>
      </c>
      <c r="H171" s="218">
        <f>'4. Capacity&amp;Demand'!L248</f>
        <v>0</v>
      </c>
      <c r="I171" s="218">
        <f>'4. Capacity&amp;Demand'!M248</f>
        <v>0</v>
      </c>
      <c r="J171" s="218">
        <f>'4. Capacity&amp;Demand'!N248</f>
        <v>0</v>
      </c>
      <c r="K171" s="218">
        <f>'4. Capacity&amp;Demand'!O248</f>
        <v>0</v>
      </c>
      <c r="L171" s="218">
        <f>'4. Capacity&amp;Demand'!P248</f>
        <v>0</v>
      </c>
      <c r="M171" s="218">
        <f>'4. Capacity&amp;Demand'!Q248</f>
        <v>0</v>
      </c>
      <c r="N171" s="218">
        <f>'4. Capacity&amp;Demand'!R248</f>
        <v>0</v>
      </c>
      <c r="O171" s="218">
        <f>'4. Capacity&amp;Demand'!S248</f>
        <v>0</v>
      </c>
    </row>
    <row r="172" spans="2:15" ht="15.75" thickBot="1" x14ac:dyDescent="0.3">
      <c r="B172" s="218" t="s">
        <v>851</v>
      </c>
      <c r="C172" s="315" t="s">
        <v>513</v>
      </c>
      <c r="D172" s="218">
        <f>'4. Capacity&amp;Demand'!H249</f>
        <v>0</v>
      </c>
      <c r="E172" s="218">
        <f>'4. Capacity&amp;Demand'!I249</f>
        <v>0</v>
      </c>
      <c r="F172" s="218">
        <f>'4. Capacity&amp;Demand'!J249</f>
        <v>0</v>
      </c>
      <c r="G172" s="218">
        <f>'4. Capacity&amp;Demand'!K249</f>
        <v>0</v>
      </c>
      <c r="H172" s="218">
        <f>'4. Capacity&amp;Demand'!L249</f>
        <v>0</v>
      </c>
      <c r="I172" s="218">
        <f>'4. Capacity&amp;Demand'!M249</f>
        <v>0</v>
      </c>
      <c r="J172" s="218">
        <f>'4. Capacity&amp;Demand'!N249</f>
        <v>0</v>
      </c>
      <c r="K172" s="218">
        <f>'4. Capacity&amp;Demand'!O249</f>
        <v>0</v>
      </c>
      <c r="L172" s="218">
        <f>'4. Capacity&amp;Demand'!P249</f>
        <v>0</v>
      </c>
      <c r="M172" s="218">
        <f>'4. Capacity&amp;Demand'!Q249</f>
        <v>0</v>
      </c>
      <c r="N172" s="218">
        <f>'4. Capacity&amp;Demand'!R249</f>
        <v>0</v>
      </c>
      <c r="O172" s="218">
        <f>'4. Capacity&amp;Demand'!S249</f>
        <v>0</v>
      </c>
    </row>
    <row r="173" spans="2:15" ht="15.75" thickBot="1" x14ac:dyDescent="0.3">
      <c r="B173" s="218" t="s">
        <v>853</v>
      </c>
      <c r="C173" s="315" t="s">
        <v>513</v>
      </c>
      <c r="D173" s="218">
        <f>'4. Capacity&amp;Demand'!H250</f>
        <v>0</v>
      </c>
      <c r="E173" s="218">
        <f>'4. Capacity&amp;Demand'!I250</f>
        <v>0</v>
      </c>
      <c r="F173" s="218">
        <f>'4. Capacity&amp;Demand'!J250</f>
        <v>0</v>
      </c>
      <c r="G173" s="218">
        <f>'4. Capacity&amp;Demand'!K250</f>
        <v>0</v>
      </c>
      <c r="H173" s="218">
        <f>'4. Capacity&amp;Demand'!L250</f>
        <v>0</v>
      </c>
      <c r="I173" s="218">
        <f>'4. Capacity&amp;Demand'!M250</f>
        <v>0</v>
      </c>
      <c r="J173" s="218">
        <f>'4. Capacity&amp;Demand'!N250</f>
        <v>0</v>
      </c>
      <c r="K173" s="218">
        <f>'4. Capacity&amp;Demand'!O250</f>
        <v>0</v>
      </c>
      <c r="L173" s="218">
        <f>'4. Capacity&amp;Demand'!P250</f>
        <v>0</v>
      </c>
      <c r="M173" s="218">
        <f>'4. Capacity&amp;Demand'!Q250</f>
        <v>0</v>
      </c>
      <c r="N173" s="218">
        <f>'4. Capacity&amp;Demand'!R250</f>
        <v>0</v>
      </c>
      <c r="O173" s="218">
        <f>'4. Capacity&amp;Demand'!S250</f>
        <v>0</v>
      </c>
    </row>
    <row r="174" spans="2:15" ht="15.75" thickBot="1" x14ac:dyDescent="0.3">
      <c r="B174" s="218" t="s">
        <v>855</v>
      </c>
      <c r="C174" s="315" t="s">
        <v>513</v>
      </c>
      <c r="D174" s="218">
        <f>'4. Capacity&amp;Demand'!H251</f>
        <v>0</v>
      </c>
      <c r="E174" s="218">
        <f>'4. Capacity&amp;Demand'!I251</f>
        <v>0</v>
      </c>
      <c r="F174" s="218">
        <f>'4. Capacity&amp;Demand'!J251</f>
        <v>0</v>
      </c>
      <c r="G174" s="218">
        <f>'4. Capacity&amp;Demand'!K251</f>
        <v>0</v>
      </c>
      <c r="H174" s="218">
        <f>'4. Capacity&amp;Demand'!L251</f>
        <v>0</v>
      </c>
      <c r="I174" s="218">
        <f>'4. Capacity&amp;Demand'!M251</f>
        <v>0</v>
      </c>
      <c r="J174" s="218">
        <f>'4. Capacity&amp;Demand'!N251</f>
        <v>0</v>
      </c>
      <c r="K174" s="218">
        <f>'4. Capacity&amp;Demand'!O251</f>
        <v>0</v>
      </c>
      <c r="L174" s="218">
        <f>'4. Capacity&amp;Demand'!P251</f>
        <v>0</v>
      </c>
      <c r="M174" s="218">
        <f>'4. Capacity&amp;Demand'!Q251</f>
        <v>0</v>
      </c>
      <c r="N174" s="218">
        <f>'4. Capacity&amp;Demand'!R251</f>
        <v>0</v>
      </c>
      <c r="O174" s="218">
        <f>'4. Capacity&amp;Demand'!S251</f>
        <v>0</v>
      </c>
    </row>
    <row r="175" spans="2:15" ht="15.75" thickBot="1" x14ac:dyDescent="0.3">
      <c r="B175" s="218" t="s">
        <v>857</v>
      </c>
      <c r="C175" s="315" t="s">
        <v>513</v>
      </c>
      <c r="D175" s="218">
        <f>'4. Capacity&amp;Demand'!H252</f>
        <v>0</v>
      </c>
      <c r="E175" s="218">
        <f>'4. Capacity&amp;Demand'!I252</f>
        <v>0</v>
      </c>
      <c r="F175" s="218">
        <f>'4. Capacity&amp;Demand'!J252</f>
        <v>0</v>
      </c>
      <c r="G175" s="218">
        <f>'4. Capacity&amp;Demand'!K252</f>
        <v>0</v>
      </c>
      <c r="H175" s="218">
        <f>'4. Capacity&amp;Demand'!L252</f>
        <v>0</v>
      </c>
      <c r="I175" s="218">
        <f>'4. Capacity&amp;Demand'!M252</f>
        <v>0</v>
      </c>
      <c r="J175" s="218">
        <f>'4. Capacity&amp;Demand'!N252</f>
        <v>0</v>
      </c>
      <c r="K175" s="218">
        <f>'4. Capacity&amp;Demand'!O252</f>
        <v>0</v>
      </c>
      <c r="L175" s="218">
        <f>'4. Capacity&amp;Demand'!P252</f>
        <v>0</v>
      </c>
      <c r="M175" s="218">
        <f>'4. Capacity&amp;Demand'!Q252</f>
        <v>0</v>
      </c>
      <c r="N175" s="218">
        <f>'4. Capacity&amp;Demand'!R252</f>
        <v>0</v>
      </c>
      <c r="O175" s="218">
        <f>'4. Capacity&amp;Demand'!S252</f>
        <v>0</v>
      </c>
    </row>
    <row r="176" spans="2:15" ht="15.75" thickBot="1" x14ac:dyDescent="0.3">
      <c r="B176" s="218" t="s">
        <v>859</v>
      </c>
      <c r="C176" s="315" t="s">
        <v>513</v>
      </c>
      <c r="D176" s="218">
        <f>'4. Capacity&amp;Demand'!H253</f>
        <v>0</v>
      </c>
      <c r="E176" s="218">
        <f>'4. Capacity&amp;Demand'!I253</f>
        <v>0</v>
      </c>
      <c r="F176" s="218">
        <f>'4. Capacity&amp;Demand'!J253</f>
        <v>0</v>
      </c>
      <c r="G176" s="218">
        <f>'4. Capacity&amp;Demand'!K253</f>
        <v>0</v>
      </c>
      <c r="H176" s="218">
        <f>'4. Capacity&amp;Demand'!L253</f>
        <v>0</v>
      </c>
      <c r="I176" s="218">
        <f>'4. Capacity&amp;Demand'!M253</f>
        <v>0</v>
      </c>
      <c r="J176" s="218">
        <f>'4. Capacity&amp;Demand'!N253</f>
        <v>0</v>
      </c>
      <c r="K176" s="218">
        <f>'4. Capacity&amp;Demand'!O253</f>
        <v>0</v>
      </c>
      <c r="L176" s="218">
        <f>'4. Capacity&amp;Demand'!P253</f>
        <v>0</v>
      </c>
      <c r="M176" s="218">
        <f>'4. Capacity&amp;Demand'!Q253</f>
        <v>0</v>
      </c>
      <c r="N176" s="218">
        <f>'4. Capacity&amp;Demand'!R253</f>
        <v>0</v>
      </c>
      <c r="O176" s="218">
        <f>'4. Capacity&amp;Demand'!S253</f>
        <v>0</v>
      </c>
    </row>
    <row r="177" spans="2:15" ht="15.75" thickBot="1" x14ac:dyDescent="0.3">
      <c r="B177" s="218" t="s">
        <v>861</v>
      </c>
      <c r="C177" s="315" t="s">
        <v>513</v>
      </c>
      <c r="D177" s="218">
        <f>'4. Capacity&amp;Demand'!H254</f>
        <v>0</v>
      </c>
      <c r="E177" s="218">
        <f>'4. Capacity&amp;Demand'!I254</f>
        <v>0</v>
      </c>
      <c r="F177" s="218">
        <f>'4. Capacity&amp;Demand'!J254</f>
        <v>0</v>
      </c>
      <c r="G177" s="218">
        <f>'4. Capacity&amp;Demand'!K254</f>
        <v>0</v>
      </c>
      <c r="H177" s="218">
        <f>'4. Capacity&amp;Demand'!L254</f>
        <v>0</v>
      </c>
      <c r="I177" s="218">
        <f>'4. Capacity&amp;Demand'!M254</f>
        <v>0</v>
      </c>
      <c r="J177" s="218">
        <f>'4. Capacity&amp;Demand'!N254</f>
        <v>0</v>
      </c>
      <c r="K177" s="218">
        <f>'4. Capacity&amp;Demand'!O254</f>
        <v>0</v>
      </c>
      <c r="L177" s="218">
        <f>'4. Capacity&amp;Demand'!P254</f>
        <v>0</v>
      </c>
      <c r="M177" s="218">
        <f>'4. Capacity&amp;Demand'!Q254</f>
        <v>0</v>
      </c>
      <c r="N177" s="218">
        <f>'4. Capacity&amp;Demand'!R254</f>
        <v>0</v>
      </c>
      <c r="O177" s="218">
        <f>'4. Capacity&amp;Demand'!S254</f>
        <v>0</v>
      </c>
    </row>
    <row r="178" spans="2:15" ht="15.75" thickBot="1" x14ac:dyDescent="0.3">
      <c r="B178" s="218" t="s">
        <v>863</v>
      </c>
      <c r="C178" s="315" t="s">
        <v>513</v>
      </c>
      <c r="D178" s="218">
        <f>'4. Capacity&amp;Demand'!H255</f>
        <v>0</v>
      </c>
      <c r="E178" s="218">
        <f>'4. Capacity&amp;Demand'!I255</f>
        <v>0</v>
      </c>
      <c r="F178" s="218">
        <f>'4. Capacity&amp;Demand'!J255</f>
        <v>0</v>
      </c>
      <c r="G178" s="218">
        <f>'4. Capacity&amp;Demand'!K255</f>
        <v>0</v>
      </c>
      <c r="H178" s="218">
        <f>'4. Capacity&amp;Demand'!L255</f>
        <v>0</v>
      </c>
      <c r="I178" s="218">
        <f>'4. Capacity&amp;Demand'!M255</f>
        <v>0</v>
      </c>
      <c r="J178" s="218">
        <f>'4. Capacity&amp;Demand'!N255</f>
        <v>0</v>
      </c>
      <c r="K178" s="218">
        <f>'4. Capacity&amp;Demand'!O255</f>
        <v>0</v>
      </c>
      <c r="L178" s="218">
        <f>'4. Capacity&amp;Demand'!P255</f>
        <v>0</v>
      </c>
      <c r="M178" s="218">
        <f>'4. Capacity&amp;Demand'!Q255</f>
        <v>0</v>
      </c>
      <c r="N178" s="218">
        <f>'4. Capacity&amp;Demand'!R255</f>
        <v>0</v>
      </c>
      <c r="O178" s="218">
        <f>'4. Capacity&amp;Demand'!S255</f>
        <v>0</v>
      </c>
    </row>
    <row r="179" spans="2:15" ht="15.75" thickBot="1" x14ac:dyDescent="0.3">
      <c r="B179" s="218" t="s">
        <v>865</v>
      </c>
      <c r="C179" s="315" t="s">
        <v>513</v>
      </c>
      <c r="D179" s="218">
        <f>'4. Capacity&amp;Demand'!H256</f>
        <v>0</v>
      </c>
      <c r="E179" s="218">
        <f>'4. Capacity&amp;Demand'!I256</f>
        <v>0</v>
      </c>
      <c r="F179" s="218">
        <f>'4. Capacity&amp;Demand'!J256</f>
        <v>0</v>
      </c>
      <c r="G179" s="218">
        <f>'4. Capacity&amp;Demand'!K256</f>
        <v>0</v>
      </c>
      <c r="H179" s="218">
        <f>'4. Capacity&amp;Demand'!L256</f>
        <v>0</v>
      </c>
      <c r="I179" s="218">
        <f>'4. Capacity&amp;Demand'!M256</f>
        <v>0</v>
      </c>
      <c r="J179" s="218">
        <f>'4. Capacity&amp;Demand'!N256</f>
        <v>0</v>
      </c>
      <c r="K179" s="218">
        <f>'4. Capacity&amp;Demand'!O256</f>
        <v>0</v>
      </c>
      <c r="L179" s="218">
        <f>'4. Capacity&amp;Demand'!P256</f>
        <v>0</v>
      </c>
      <c r="M179" s="218">
        <f>'4. Capacity&amp;Demand'!Q256</f>
        <v>0</v>
      </c>
      <c r="N179" s="218">
        <f>'4. Capacity&amp;Demand'!R256</f>
        <v>0</v>
      </c>
      <c r="O179" s="218">
        <f>'4. Capacity&amp;Demand'!S256</f>
        <v>0</v>
      </c>
    </row>
    <row r="180" spans="2:15" ht="15.75" thickBot="1" x14ac:dyDescent="0.3">
      <c r="B180" s="218" t="s">
        <v>867</v>
      </c>
      <c r="C180" s="315" t="s">
        <v>513</v>
      </c>
      <c r="D180" s="218">
        <f>'4. Capacity&amp;Demand'!H257</f>
        <v>0</v>
      </c>
      <c r="E180" s="218">
        <f>'4. Capacity&amp;Demand'!I257</f>
        <v>0</v>
      </c>
      <c r="F180" s="218">
        <f>'4. Capacity&amp;Demand'!J257</f>
        <v>0</v>
      </c>
      <c r="G180" s="218">
        <f>'4. Capacity&amp;Demand'!K257</f>
        <v>0</v>
      </c>
      <c r="H180" s="218">
        <f>'4. Capacity&amp;Demand'!L257</f>
        <v>0</v>
      </c>
      <c r="I180" s="218">
        <f>'4. Capacity&amp;Demand'!M257</f>
        <v>0</v>
      </c>
      <c r="J180" s="218">
        <f>'4. Capacity&amp;Demand'!N257</f>
        <v>0</v>
      </c>
      <c r="K180" s="218">
        <f>'4. Capacity&amp;Demand'!O257</f>
        <v>0</v>
      </c>
      <c r="L180" s="218">
        <f>'4. Capacity&amp;Demand'!P257</f>
        <v>0</v>
      </c>
      <c r="M180" s="218">
        <f>'4. Capacity&amp;Demand'!Q257</f>
        <v>0</v>
      </c>
      <c r="N180" s="218">
        <f>'4. Capacity&amp;Demand'!R257</f>
        <v>0</v>
      </c>
      <c r="O180" s="218">
        <f>'4. Capacity&amp;Demand'!S257</f>
        <v>0</v>
      </c>
    </row>
    <row r="181" spans="2:15" ht="15.75" thickBot="1" x14ac:dyDescent="0.3">
      <c r="B181" s="218" t="s">
        <v>869</v>
      </c>
      <c r="C181" s="315" t="s">
        <v>513</v>
      </c>
      <c r="D181" s="218">
        <f>'4. Capacity&amp;Demand'!H258</f>
        <v>0</v>
      </c>
      <c r="E181" s="218">
        <f>'4. Capacity&amp;Demand'!I258</f>
        <v>0</v>
      </c>
      <c r="F181" s="218">
        <f>'4. Capacity&amp;Demand'!J258</f>
        <v>0</v>
      </c>
      <c r="G181" s="218">
        <f>'4. Capacity&amp;Demand'!K258</f>
        <v>0</v>
      </c>
      <c r="H181" s="218">
        <f>'4. Capacity&amp;Demand'!L258</f>
        <v>0</v>
      </c>
      <c r="I181" s="218">
        <f>'4. Capacity&amp;Demand'!M258</f>
        <v>0</v>
      </c>
      <c r="J181" s="218">
        <f>'4. Capacity&amp;Demand'!N258</f>
        <v>0</v>
      </c>
      <c r="K181" s="218">
        <f>'4. Capacity&amp;Demand'!O258</f>
        <v>0</v>
      </c>
      <c r="L181" s="218">
        <f>'4. Capacity&amp;Demand'!P258</f>
        <v>0</v>
      </c>
      <c r="M181" s="218">
        <f>'4. Capacity&amp;Demand'!Q258</f>
        <v>0</v>
      </c>
      <c r="N181" s="218">
        <f>'4. Capacity&amp;Demand'!R258</f>
        <v>0</v>
      </c>
      <c r="O181" s="218">
        <f>'4. Capacity&amp;Demand'!S258</f>
        <v>0</v>
      </c>
    </row>
    <row r="182" spans="2:15" ht="15.75" thickBot="1" x14ac:dyDescent="0.3">
      <c r="B182" s="218" t="s">
        <v>871</v>
      </c>
      <c r="C182" s="315" t="s">
        <v>513</v>
      </c>
      <c r="D182" s="218">
        <f>'4. Capacity&amp;Demand'!H259</f>
        <v>0</v>
      </c>
      <c r="E182" s="218">
        <f>'4. Capacity&amp;Demand'!I259</f>
        <v>0</v>
      </c>
      <c r="F182" s="218">
        <f>'4. Capacity&amp;Demand'!J259</f>
        <v>0</v>
      </c>
      <c r="G182" s="218">
        <f>'4. Capacity&amp;Demand'!K259</f>
        <v>0</v>
      </c>
      <c r="H182" s="218">
        <f>'4. Capacity&amp;Demand'!L259</f>
        <v>0</v>
      </c>
      <c r="I182" s="218">
        <f>'4. Capacity&amp;Demand'!M259</f>
        <v>0</v>
      </c>
      <c r="J182" s="218">
        <f>'4. Capacity&amp;Demand'!N259</f>
        <v>0</v>
      </c>
      <c r="K182" s="218">
        <f>'4. Capacity&amp;Demand'!O259</f>
        <v>0</v>
      </c>
      <c r="L182" s="218">
        <f>'4. Capacity&amp;Demand'!P259</f>
        <v>0</v>
      </c>
      <c r="M182" s="218">
        <f>'4. Capacity&amp;Demand'!Q259</f>
        <v>0</v>
      </c>
      <c r="N182" s="218">
        <f>'4. Capacity&amp;Demand'!R259</f>
        <v>0</v>
      </c>
      <c r="O182" s="218">
        <f>'4. Capacity&amp;Demand'!S259</f>
        <v>0</v>
      </c>
    </row>
    <row r="183" spans="2:15" ht="15.75" thickBot="1" x14ac:dyDescent="0.3">
      <c r="B183" s="218" t="s">
        <v>873</v>
      </c>
      <c r="C183" s="315" t="s">
        <v>513</v>
      </c>
      <c r="D183" s="218">
        <f>'4. Capacity&amp;Demand'!H260</f>
        <v>0</v>
      </c>
      <c r="E183" s="218">
        <f>'4. Capacity&amp;Demand'!I260</f>
        <v>0</v>
      </c>
      <c r="F183" s="218">
        <f>'4. Capacity&amp;Demand'!J260</f>
        <v>0</v>
      </c>
      <c r="G183" s="218">
        <f>'4. Capacity&amp;Demand'!K260</f>
        <v>0</v>
      </c>
      <c r="H183" s="218">
        <f>'4. Capacity&amp;Demand'!L260</f>
        <v>0</v>
      </c>
      <c r="I183" s="218">
        <f>'4. Capacity&amp;Demand'!M260</f>
        <v>0</v>
      </c>
      <c r="J183" s="218">
        <f>'4. Capacity&amp;Demand'!N260</f>
        <v>0</v>
      </c>
      <c r="K183" s="218">
        <f>'4. Capacity&amp;Demand'!O260</f>
        <v>0</v>
      </c>
      <c r="L183" s="218">
        <f>'4. Capacity&amp;Demand'!P260</f>
        <v>0</v>
      </c>
      <c r="M183" s="218">
        <f>'4. Capacity&amp;Demand'!Q260</f>
        <v>0</v>
      </c>
      <c r="N183" s="218">
        <f>'4. Capacity&amp;Demand'!R260</f>
        <v>0</v>
      </c>
      <c r="O183" s="218">
        <f>'4. Capacity&amp;Demand'!S260</f>
        <v>0</v>
      </c>
    </row>
    <row r="184" spans="2:15" ht="15.75" thickBot="1" x14ac:dyDescent="0.3">
      <c r="B184" s="218" t="s">
        <v>875</v>
      </c>
      <c r="C184" s="315" t="s">
        <v>513</v>
      </c>
      <c r="D184" s="218">
        <f>'4. Capacity&amp;Demand'!H261</f>
        <v>0</v>
      </c>
      <c r="E184" s="218">
        <f>'4. Capacity&amp;Demand'!I261</f>
        <v>0</v>
      </c>
      <c r="F184" s="218">
        <f>'4. Capacity&amp;Demand'!J261</f>
        <v>0</v>
      </c>
      <c r="G184" s="218">
        <f>'4. Capacity&amp;Demand'!K261</f>
        <v>0</v>
      </c>
      <c r="H184" s="218">
        <f>'4. Capacity&amp;Demand'!L261</f>
        <v>0</v>
      </c>
      <c r="I184" s="218">
        <f>'4. Capacity&amp;Demand'!M261</f>
        <v>0</v>
      </c>
      <c r="J184" s="218">
        <f>'4. Capacity&amp;Demand'!N261</f>
        <v>0</v>
      </c>
      <c r="K184" s="218">
        <f>'4. Capacity&amp;Demand'!O261</f>
        <v>0</v>
      </c>
      <c r="L184" s="218">
        <f>'4. Capacity&amp;Demand'!P261</f>
        <v>0</v>
      </c>
      <c r="M184" s="218">
        <f>'4. Capacity&amp;Demand'!Q261</f>
        <v>0</v>
      </c>
      <c r="N184" s="218">
        <f>'4. Capacity&amp;Demand'!R261</f>
        <v>0</v>
      </c>
      <c r="O184" s="218">
        <f>'4. Capacity&amp;Demand'!S261</f>
        <v>0</v>
      </c>
    </row>
    <row r="185" spans="2:15" ht="15.75" thickBot="1" x14ac:dyDescent="0.3">
      <c r="B185" s="218" t="s">
        <v>876</v>
      </c>
      <c r="C185" s="315" t="s">
        <v>513</v>
      </c>
      <c r="D185" s="218">
        <f>'4. Capacity&amp;Demand'!H262</f>
        <v>0</v>
      </c>
      <c r="E185" s="218">
        <f>'4. Capacity&amp;Demand'!I262</f>
        <v>0</v>
      </c>
      <c r="F185" s="218">
        <f>'4. Capacity&amp;Demand'!J262</f>
        <v>0</v>
      </c>
      <c r="G185" s="218">
        <f>'4. Capacity&amp;Demand'!K262</f>
        <v>0</v>
      </c>
      <c r="H185" s="218">
        <f>'4. Capacity&amp;Demand'!L262</f>
        <v>0</v>
      </c>
      <c r="I185" s="218">
        <f>'4. Capacity&amp;Demand'!M262</f>
        <v>0</v>
      </c>
      <c r="J185" s="218">
        <f>'4. Capacity&amp;Demand'!N262</f>
        <v>0</v>
      </c>
      <c r="K185" s="218">
        <f>'4. Capacity&amp;Demand'!O262</f>
        <v>0</v>
      </c>
      <c r="L185" s="218">
        <f>'4. Capacity&amp;Demand'!P262</f>
        <v>0</v>
      </c>
      <c r="M185" s="218">
        <f>'4. Capacity&amp;Demand'!Q262</f>
        <v>0</v>
      </c>
      <c r="N185" s="218">
        <f>'4. Capacity&amp;Demand'!R262</f>
        <v>0</v>
      </c>
      <c r="O185" s="218">
        <f>'4. Capacity&amp;Demand'!S262</f>
        <v>0</v>
      </c>
    </row>
    <row r="186" spans="2:15" ht="15.75" thickBot="1" x14ac:dyDescent="0.3">
      <c r="B186" s="218" t="s">
        <v>877</v>
      </c>
      <c r="C186" s="315" t="s">
        <v>513</v>
      </c>
      <c r="D186" s="218">
        <f>'4. Capacity&amp;Demand'!H263</f>
        <v>0</v>
      </c>
      <c r="E186" s="218">
        <f>'4. Capacity&amp;Demand'!I263</f>
        <v>0</v>
      </c>
      <c r="F186" s="218">
        <f>'4. Capacity&amp;Demand'!J263</f>
        <v>0</v>
      </c>
      <c r="G186" s="218">
        <f>'4. Capacity&amp;Demand'!K263</f>
        <v>0</v>
      </c>
      <c r="H186" s="218">
        <f>'4. Capacity&amp;Demand'!L263</f>
        <v>0</v>
      </c>
      <c r="I186" s="218">
        <f>'4. Capacity&amp;Demand'!M263</f>
        <v>0</v>
      </c>
      <c r="J186" s="218">
        <f>'4. Capacity&amp;Demand'!N263</f>
        <v>0</v>
      </c>
      <c r="K186" s="218">
        <f>'4. Capacity&amp;Demand'!O263</f>
        <v>0</v>
      </c>
      <c r="L186" s="218">
        <f>'4. Capacity&amp;Demand'!P263</f>
        <v>0</v>
      </c>
      <c r="M186" s="218">
        <f>'4. Capacity&amp;Demand'!Q263</f>
        <v>0</v>
      </c>
      <c r="N186" s="218">
        <f>'4. Capacity&amp;Demand'!R263</f>
        <v>0</v>
      </c>
      <c r="O186" s="218">
        <f>'4. Capacity&amp;Demand'!S263</f>
        <v>0</v>
      </c>
    </row>
    <row r="187" spans="2:15" ht="15.75" thickBot="1" x14ac:dyDescent="0.3">
      <c r="B187" s="218" t="s">
        <v>878</v>
      </c>
      <c r="C187" s="315" t="s">
        <v>513</v>
      </c>
      <c r="D187" s="218">
        <f>'4. Capacity&amp;Demand'!H264</f>
        <v>0</v>
      </c>
      <c r="E187" s="218">
        <f>'4. Capacity&amp;Demand'!I264</f>
        <v>0</v>
      </c>
      <c r="F187" s="218">
        <f>'4. Capacity&amp;Demand'!J264</f>
        <v>0</v>
      </c>
      <c r="G187" s="218">
        <f>'4. Capacity&amp;Demand'!K264</f>
        <v>0</v>
      </c>
      <c r="H187" s="218">
        <f>'4. Capacity&amp;Demand'!L264</f>
        <v>0</v>
      </c>
      <c r="I187" s="218">
        <f>'4. Capacity&amp;Demand'!M264</f>
        <v>0</v>
      </c>
      <c r="J187" s="218">
        <f>'4. Capacity&amp;Demand'!N264</f>
        <v>0</v>
      </c>
      <c r="K187" s="218">
        <f>'4. Capacity&amp;Demand'!O264</f>
        <v>0</v>
      </c>
      <c r="L187" s="218">
        <f>'4. Capacity&amp;Demand'!P264</f>
        <v>0</v>
      </c>
      <c r="M187" s="218">
        <f>'4. Capacity&amp;Demand'!Q264</f>
        <v>0</v>
      </c>
      <c r="N187" s="218">
        <f>'4. Capacity&amp;Demand'!R264</f>
        <v>0</v>
      </c>
      <c r="O187" s="218">
        <f>'4. Capacity&amp;Demand'!S264</f>
        <v>0</v>
      </c>
    </row>
    <row r="188" spans="2:15" ht="15.75" thickBot="1" x14ac:dyDescent="0.3">
      <c r="B188" s="218" t="s">
        <v>879</v>
      </c>
      <c r="C188" s="315" t="s">
        <v>513</v>
      </c>
      <c r="D188" s="218">
        <f>'4. Capacity&amp;Demand'!H265</f>
        <v>0</v>
      </c>
      <c r="E188" s="218">
        <f>'4. Capacity&amp;Demand'!I265</f>
        <v>0</v>
      </c>
      <c r="F188" s="218">
        <f>'4. Capacity&amp;Demand'!J265</f>
        <v>0</v>
      </c>
      <c r="G188" s="218">
        <f>'4. Capacity&amp;Demand'!K265</f>
        <v>0</v>
      </c>
      <c r="H188" s="218">
        <f>'4. Capacity&amp;Demand'!L265</f>
        <v>0</v>
      </c>
      <c r="I188" s="218">
        <f>'4. Capacity&amp;Demand'!M265</f>
        <v>0</v>
      </c>
      <c r="J188" s="218">
        <f>'4. Capacity&amp;Demand'!N265</f>
        <v>0</v>
      </c>
      <c r="K188" s="218">
        <f>'4. Capacity&amp;Demand'!O265</f>
        <v>0</v>
      </c>
      <c r="L188" s="218">
        <f>'4. Capacity&amp;Demand'!P265</f>
        <v>0</v>
      </c>
      <c r="M188" s="218">
        <f>'4. Capacity&amp;Demand'!Q265</f>
        <v>0</v>
      </c>
      <c r="N188" s="218">
        <f>'4. Capacity&amp;Demand'!R265</f>
        <v>0</v>
      </c>
      <c r="O188" s="218">
        <f>'4. Capacity&amp;Demand'!S265</f>
        <v>0</v>
      </c>
    </row>
    <row r="189" spans="2:15" ht="15.75" thickBot="1" x14ac:dyDescent="0.3">
      <c r="B189" s="218" t="s">
        <v>880</v>
      </c>
      <c r="C189" s="315" t="s">
        <v>513</v>
      </c>
      <c r="D189" s="218">
        <f>'4. Capacity&amp;Demand'!H266</f>
        <v>0</v>
      </c>
      <c r="E189" s="218">
        <f>'4. Capacity&amp;Demand'!I266</f>
        <v>0</v>
      </c>
      <c r="F189" s="218">
        <f>'4. Capacity&amp;Demand'!J266</f>
        <v>0</v>
      </c>
      <c r="G189" s="218">
        <f>'4. Capacity&amp;Demand'!K266</f>
        <v>0</v>
      </c>
      <c r="H189" s="218">
        <f>'4. Capacity&amp;Demand'!L266</f>
        <v>0</v>
      </c>
      <c r="I189" s="218">
        <f>'4. Capacity&amp;Demand'!M266</f>
        <v>0</v>
      </c>
      <c r="J189" s="218">
        <f>'4. Capacity&amp;Demand'!N266</f>
        <v>0</v>
      </c>
      <c r="K189" s="218">
        <f>'4. Capacity&amp;Demand'!O266</f>
        <v>0</v>
      </c>
      <c r="L189" s="218">
        <f>'4. Capacity&amp;Demand'!P266</f>
        <v>0</v>
      </c>
      <c r="M189" s="218">
        <f>'4. Capacity&amp;Demand'!Q266</f>
        <v>0</v>
      </c>
      <c r="N189" s="218">
        <f>'4. Capacity&amp;Demand'!R266</f>
        <v>0</v>
      </c>
      <c r="O189" s="218">
        <f>'4. Capacity&amp;Demand'!S266</f>
        <v>0</v>
      </c>
    </row>
    <row r="190" spans="2:15" ht="15.75" thickBot="1" x14ac:dyDescent="0.3">
      <c r="B190" s="218" t="s">
        <v>881</v>
      </c>
      <c r="C190" s="315" t="s">
        <v>513</v>
      </c>
      <c r="D190" s="218">
        <f>'4. Capacity&amp;Demand'!H267</f>
        <v>0</v>
      </c>
      <c r="E190" s="218">
        <f>'4. Capacity&amp;Demand'!I267</f>
        <v>0</v>
      </c>
      <c r="F190" s="218">
        <f>'4. Capacity&amp;Demand'!J267</f>
        <v>0</v>
      </c>
      <c r="G190" s="218">
        <f>'4. Capacity&amp;Demand'!K267</f>
        <v>0</v>
      </c>
      <c r="H190" s="218">
        <f>'4. Capacity&amp;Demand'!L267</f>
        <v>0</v>
      </c>
      <c r="I190" s="218">
        <f>'4. Capacity&amp;Demand'!M267</f>
        <v>0</v>
      </c>
      <c r="J190" s="218">
        <f>'4. Capacity&amp;Demand'!N267</f>
        <v>0</v>
      </c>
      <c r="K190" s="218">
        <f>'4. Capacity&amp;Demand'!O267</f>
        <v>0</v>
      </c>
      <c r="L190" s="218">
        <f>'4. Capacity&amp;Demand'!P267</f>
        <v>0</v>
      </c>
      <c r="M190" s="218">
        <f>'4. Capacity&amp;Demand'!Q267</f>
        <v>0</v>
      </c>
      <c r="N190" s="218">
        <f>'4. Capacity&amp;Demand'!R267</f>
        <v>0</v>
      </c>
      <c r="O190" s="218">
        <f>'4. Capacity&amp;Demand'!S267</f>
        <v>0</v>
      </c>
    </row>
    <row r="191" spans="2:15" ht="15.75" thickBot="1" x14ac:dyDescent="0.3">
      <c r="B191" s="218" t="s">
        <v>882</v>
      </c>
      <c r="C191" s="315" t="s">
        <v>513</v>
      </c>
      <c r="D191" s="218">
        <f>'4. Capacity&amp;Demand'!H268</f>
        <v>0</v>
      </c>
      <c r="E191" s="218">
        <f>'4. Capacity&amp;Demand'!I268</f>
        <v>0</v>
      </c>
      <c r="F191" s="218">
        <f>'4. Capacity&amp;Demand'!J268</f>
        <v>0</v>
      </c>
      <c r="G191" s="218">
        <f>'4. Capacity&amp;Demand'!K268</f>
        <v>0</v>
      </c>
      <c r="H191" s="218">
        <f>'4. Capacity&amp;Demand'!L268</f>
        <v>0</v>
      </c>
      <c r="I191" s="218">
        <f>'4. Capacity&amp;Demand'!M268</f>
        <v>0</v>
      </c>
      <c r="J191" s="218">
        <f>'4. Capacity&amp;Demand'!N268</f>
        <v>0</v>
      </c>
      <c r="K191" s="218">
        <f>'4. Capacity&amp;Demand'!O268</f>
        <v>0</v>
      </c>
      <c r="L191" s="218">
        <f>'4. Capacity&amp;Demand'!P268</f>
        <v>0</v>
      </c>
      <c r="M191" s="218">
        <f>'4. Capacity&amp;Demand'!Q268</f>
        <v>0</v>
      </c>
      <c r="N191" s="218">
        <f>'4. Capacity&amp;Demand'!R268</f>
        <v>0</v>
      </c>
      <c r="O191" s="218">
        <f>'4. Capacity&amp;Demand'!S268</f>
        <v>0</v>
      </c>
    </row>
    <row r="192" spans="2:15" ht="15.75" thickBot="1" x14ac:dyDescent="0.3">
      <c r="B192" s="218" t="s">
        <v>883</v>
      </c>
      <c r="C192" s="315" t="s">
        <v>513</v>
      </c>
      <c r="D192" s="218">
        <f>'4. Capacity&amp;Demand'!H269</f>
        <v>0</v>
      </c>
      <c r="E192" s="218">
        <f>'4. Capacity&amp;Demand'!I269</f>
        <v>0</v>
      </c>
      <c r="F192" s="218">
        <f>'4. Capacity&amp;Demand'!J269</f>
        <v>0</v>
      </c>
      <c r="G192" s="218">
        <f>'4. Capacity&amp;Demand'!K269</f>
        <v>0</v>
      </c>
      <c r="H192" s="218">
        <f>'4. Capacity&amp;Demand'!L269</f>
        <v>0</v>
      </c>
      <c r="I192" s="218">
        <f>'4. Capacity&amp;Demand'!M269</f>
        <v>0</v>
      </c>
      <c r="J192" s="218">
        <f>'4. Capacity&amp;Demand'!N269</f>
        <v>0</v>
      </c>
      <c r="K192" s="218">
        <f>'4. Capacity&amp;Demand'!O269</f>
        <v>0</v>
      </c>
      <c r="L192" s="218">
        <f>'4. Capacity&amp;Demand'!P269</f>
        <v>0</v>
      </c>
      <c r="M192" s="218">
        <f>'4. Capacity&amp;Demand'!Q269</f>
        <v>0</v>
      </c>
      <c r="N192" s="218">
        <f>'4. Capacity&amp;Demand'!R269</f>
        <v>0</v>
      </c>
      <c r="O192" s="218">
        <f>'4. Capacity&amp;Demand'!S269</f>
        <v>0</v>
      </c>
    </row>
    <row r="193" spans="2:15" ht="15.75" thickBot="1" x14ac:dyDescent="0.3">
      <c r="B193" s="218" t="s">
        <v>884</v>
      </c>
      <c r="C193" s="315" t="s">
        <v>513</v>
      </c>
      <c r="D193" s="218">
        <f>'4. Capacity&amp;Demand'!H270</f>
        <v>0</v>
      </c>
      <c r="E193" s="218">
        <f>'4. Capacity&amp;Demand'!I270</f>
        <v>0</v>
      </c>
      <c r="F193" s="218">
        <f>'4. Capacity&amp;Demand'!J270</f>
        <v>0</v>
      </c>
      <c r="G193" s="218">
        <f>'4. Capacity&amp;Demand'!K270</f>
        <v>0</v>
      </c>
      <c r="H193" s="218">
        <f>'4. Capacity&amp;Demand'!L270</f>
        <v>0</v>
      </c>
      <c r="I193" s="218">
        <f>'4. Capacity&amp;Demand'!M270</f>
        <v>0</v>
      </c>
      <c r="J193" s="218">
        <f>'4. Capacity&amp;Demand'!N270</f>
        <v>0</v>
      </c>
      <c r="K193" s="218">
        <f>'4. Capacity&amp;Demand'!O270</f>
        <v>0</v>
      </c>
      <c r="L193" s="218">
        <f>'4. Capacity&amp;Demand'!P270</f>
        <v>0</v>
      </c>
      <c r="M193" s="218">
        <f>'4. Capacity&amp;Demand'!Q270</f>
        <v>0</v>
      </c>
      <c r="N193" s="218">
        <f>'4. Capacity&amp;Demand'!R270</f>
        <v>0</v>
      </c>
      <c r="O193" s="218">
        <f>'4. Capacity&amp;Demand'!S270</f>
        <v>0</v>
      </c>
    </row>
    <row r="194" spans="2:15" ht="15.75" thickBot="1" x14ac:dyDescent="0.3">
      <c r="B194" s="218" t="s">
        <v>885</v>
      </c>
      <c r="C194" s="315" t="s">
        <v>513</v>
      </c>
      <c r="D194" s="218">
        <f>'4. Capacity&amp;Demand'!H271</f>
        <v>0</v>
      </c>
      <c r="E194" s="218">
        <f>'4. Capacity&amp;Demand'!I271</f>
        <v>0</v>
      </c>
      <c r="F194" s="218">
        <f>'4. Capacity&amp;Demand'!J271</f>
        <v>0</v>
      </c>
      <c r="G194" s="218">
        <f>'4. Capacity&amp;Demand'!K271</f>
        <v>0</v>
      </c>
      <c r="H194" s="218">
        <f>'4. Capacity&amp;Demand'!L271</f>
        <v>0</v>
      </c>
      <c r="I194" s="218">
        <f>'4. Capacity&amp;Demand'!M271</f>
        <v>0</v>
      </c>
      <c r="J194" s="218">
        <f>'4. Capacity&amp;Demand'!N271</f>
        <v>0</v>
      </c>
      <c r="K194" s="218">
        <f>'4. Capacity&amp;Demand'!O271</f>
        <v>0</v>
      </c>
      <c r="L194" s="218">
        <f>'4. Capacity&amp;Demand'!P271</f>
        <v>0</v>
      </c>
      <c r="M194" s="218">
        <f>'4. Capacity&amp;Demand'!Q271</f>
        <v>0</v>
      </c>
      <c r="N194" s="218">
        <f>'4. Capacity&amp;Demand'!R271</f>
        <v>0</v>
      </c>
      <c r="O194" s="218">
        <f>'4. Capacity&amp;Demand'!S271</f>
        <v>0</v>
      </c>
    </row>
    <row r="195" spans="2:15" ht="15.75" thickBot="1" x14ac:dyDescent="0.3">
      <c r="B195" s="218" t="s">
        <v>886</v>
      </c>
      <c r="C195" s="315" t="s">
        <v>513</v>
      </c>
      <c r="D195" s="218">
        <f>'4. Capacity&amp;Demand'!H272</f>
        <v>0</v>
      </c>
      <c r="E195" s="218">
        <f>'4. Capacity&amp;Demand'!I272</f>
        <v>0</v>
      </c>
      <c r="F195" s="218">
        <f>'4. Capacity&amp;Demand'!J272</f>
        <v>0</v>
      </c>
      <c r="G195" s="218">
        <f>'4. Capacity&amp;Demand'!K272</f>
        <v>0</v>
      </c>
      <c r="H195" s="218">
        <f>'4. Capacity&amp;Demand'!L272</f>
        <v>0</v>
      </c>
      <c r="I195" s="218">
        <f>'4. Capacity&amp;Demand'!M272</f>
        <v>0</v>
      </c>
      <c r="J195" s="218">
        <f>'4. Capacity&amp;Demand'!N272</f>
        <v>0</v>
      </c>
      <c r="K195" s="218">
        <f>'4. Capacity&amp;Demand'!O272</f>
        <v>0</v>
      </c>
      <c r="L195" s="218">
        <f>'4. Capacity&amp;Demand'!P272</f>
        <v>0</v>
      </c>
      <c r="M195" s="218">
        <f>'4. Capacity&amp;Demand'!Q272</f>
        <v>0</v>
      </c>
      <c r="N195" s="218">
        <f>'4. Capacity&amp;Demand'!R272</f>
        <v>0</v>
      </c>
      <c r="O195" s="218">
        <f>'4. Capacity&amp;Demand'!S272</f>
        <v>0</v>
      </c>
    </row>
    <row r="196" spans="2:15" ht="15.75" thickBot="1" x14ac:dyDescent="0.3">
      <c r="B196" s="218" t="s">
        <v>887</v>
      </c>
      <c r="C196" s="315" t="s">
        <v>513</v>
      </c>
      <c r="D196" s="218">
        <f>'4. Capacity&amp;Demand'!H273</f>
        <v>0</v>
      </c>
      <c r="E196" s="218">
        <f>'4. Capacity&amp;Demand'!I273</f>
        <v>0</v>
      </c>
      <c r="F196" s="218">
        <f>'4. Capacity&amp;Demand'!J273</f>
        <v>0</v>
      </c>
      <c r="G196" s="218">
        <f>'4. Capacity&amp;Demand'!K273</f>
        <v>0</v>
      </c>
      <c r="H196" s="218">
        <f>'4. Capacity&amp;Demand'!L273</f>
        <v>0</v>
      </c>
      <c r="I196" s="218">
        <f>'4. Capacity&amp;Demand'!M273</f>
        <v>0</v>
      </c>
      <c r="J196" s="218">
        <f>'4. Capacity&amp;Demand'!N273</f>
        <v>0</v>
      </c>
      <c r="K196" s="218">
        <f>'4. Capacity&amp;Demand'!O273</f>
        <v>0</v>
      </c>
      <c r="L196" s="218">
        <f>'4. Capacity&amp;Demand'!P273</f>
        <v>0</v>
      </c>
      <c r="M196" s="218">
        <f>'4. Capacity&amp;Demand'!Q273</f>
        <v>0</v>
      </c>
      <c r="N196" s="218">
        <f>'4. Capacity&amp;Demand'!R273</f>
        <v>0</v>
      </c>
      <c r="O196" s="218">
        <f>'4. Capacity&amp;Demand'!S273</f>
        <v>0</v>
      </c>
    </row>
    <row r="197" spans="2:15" ht="15.75" thickBot="1" x14ac:dyDescent="0.3">
      <c r="B197" s="218" t="s">
        <v>888</v>
      </c>
      <c r="C197" s="315" t="s">
        <v>513</v>
      </c>
      <c r="D197" s="218">
        <f>'4. Capacity&amp;Demand'!H274</f>
        <v>0</v>
      </c>
      <c r="E197" s="218">
        <f>'4. Capacity&amp;Demand'!I274</f>
        <v>0</v>
      </c>
      <c r="F197" s="218">
        <f>'4. Capacity&amp;Demand'!J274</f>
        <v>0</v>
      </c>
      <c r="G197" s="218">
        <f>'4. Capacity&amp;Demand'!K274</f>
        <v>0</v>
      </c>
      <c r="H197" s="218">
        <f>'4. Capacity&amp;Demand'!L274</f>
        <v>0</v>
      </c>
      <c r="I197" s="218">
        <f>'4. Capacity&amp;Demand'!M274</f>
        <v>0</v>
      </c>
      <c r="J197" s="218">
        <f>'4. Capacity&amp;Demand'!N274</f>
        <v>0</v>
      </c>
      <c r="K197" s="218">
        <f>'4. Capacity&amp;Demand'!O274</f>
        <v>0</v>
      </c>
      <c r="L197" s="218">
        <f>'4. Capacity&amp;Demand'!P274</f>
        <v>0</v>
      </c>
      <c r="M197" s="218">
        <f>'4. Capacity&amp;Demand'!Q274</f>
        <v>0</v>
      </c>
      <c r="N197" s="218">
        <f>'4. Capacity&amp;Demand'!R274</f>
        <v>0</v>
      </c>
      <c r="O197" s="218">
        <f>'4. Capacity&amp;Demand'!S274</f>
        <v>0</v>
      </c>
    </row>
    <row r="198" spans="2:15" ht="15.75" thickBot="1" x14ac:dyDescent="0.3">
      <c r="B198" s="218" t="s">
        <v>889</v>
      </c>
      <c r="C198" s="315" t="s">
        <v>513</v>
      </c>
      <c r="D198" s="218">
        <f>'4. Capacity&amp;Demand'!H275</f>
        <v>0</v>
      </c>
      <c r="E198" s="218">
        <f>'4. Capacity&amp;Demand'!I275</f>
        <v>0</v>
      </c>
      <c r="F198" s="218">
        <f>'4. Capacity&amp;Demand'!J275</f>
        <v>0</v>
      </c>
      <c r="G198" s="218">
        <f>'4. Capacity&amp;Demand'!K275</f>
        <v>0</v>
      </c>
      <c r="H198" s="218">
        <f>'4. Capacity&amp;Demand'!L275</f>
        <v>0</v>
      </c>
      <c r="I198" s="218">
        <f>'4. Capacity&amp;Demand'!M275</f>
        <v>0</v>
      </c>
      <c r="J198" s="218">
        <f>'4. Capacity&amp;Demand'!N275</f>
        <v>0</v>
      </c>
      <c r="K198" s="218">
        <f>'4. Capacity&amp;Demand'!O275</f>
        <v>0</v>
      </c>
      <c r="L198" s="218">
        <f>'4. Capacity&amp;Demand'!P275</f>
        <v>0</v>
      </c>
      <c r="M198" s="218">
        <f>'4. Capacity&amp;Demand'!Q275</f>
        <v>0</v>
      </c>
      <c r="N198" s="218">
        <f>'4. Capacity&amp;Demand'!R275</f>
        <v>0</v>
      </c>
      <c r="O198" s="218">
        <f>'4. Capacity&amp;Demand'!S275</f>
        <v>0</v>
      </c>
    </row>
    <row r="199" spans="2:15" ht="15.75" thickBot="1" x14ac:dyDescent="0.3">
      <c r="B199" s="218" t="s">
        <v>890</v>
      </c>
      <c r="C199" s="315" t="s">
        <v>513</v>
      </c>
      <c r="D199" s="218">
        <f>'4. Capacity&amp;Demand'!H276</f>
        <v>0</v>
      </c>
      <c r="E199" s="218">
        <f>'4. Capacity&amp;Demand'!I276</f>
        <v>0</v>
      </c>
      <c r="F199" s="218">
        <f>'4. Capacity&amp;Demand'!J276</f>
        <v>0</v>
      </c>
      <c r="G199" s="218">
        <f>'4. Capacity&amp;Demand'!K276</f>
        <v>0</v>
      </c>
      <c r="H199" s="218">
        <f>'4. Capacity&amp;Demand'!L276</f>
        <v>0</v>
      </c>
      <c r="I199" s="218">
        <f>'4. Capacity&amp;Demand'!M276</f>
        <v>0</v>
      </c>
      <c r="J199" s="218">
        <f>'4. Capacity&amp;Demand'!N276</f>
        <v>0</v>
      </c>
      <c r="K199" s="218">
        <f>'4. Capacity&amp;Demand'!O276</f>
        <v>0</v>
      </c>
      <c r="L199" s="218">
        <f>'4. Capacity&amp;Demand'!P276</f>
        <v>0</v>
      </c>
      <c r="M199" s="218">
        <f>'4. Capacity&amp;Demand'!Q276</f>
        <v>0</v>
      </c>
      <c r="N199" s="218">
        <f>'4. Capacity&amp;Demand'!R276</f>
        <v>0</v>
      </c>
      <c r="O199" s="218">
        <f>'4. Capacity&amp;Demand'!S276</f>
        <v>0</v>
      </c>
    </row>
    <row r="200" spans="2:15" ht="15.75" thickBot="1" x14ac:dyDescent="0.3">
      <c r="B200" s="218" t="s">
        <v>891</v>
      </c>
      <c r="C200" s="315" t="s">
        <v>513</v>
      </c>
      <c r="D200" s="218">
        <f>'4. Capacity&amp;Demand'!H277</f>
        <v>0</v>
      </c>
      <c r="E200" s="218">
        <f>'4. Capacity&amp;Demand'!I277</f>
        <v>0</v>
      </c>
      <c r="F200" s="218">
        <f>'4. Capacity&amp;Demand'!J277</f>
        <v>0</v>
      </c>
      <c r="G200" s="218">
        <f>'4. Capacity&amp;Demand'!K277</f>
        <v>0</v>
      </c>
      <c r="H200" s="218">
        <f>'4. Capacity&amp;Demand'!L277</f>
        <v>0</v>
      </c>
      <c r="I200" s="218">
        <f>'4. Capacity&amp;Demand'!M277</f>
        <v>0</v>
      </c>
      <c r="J200" s="218">
        <f>'4. Capacity&amp;Demand'!N277</f>
        <v>0</v>
      </c>
      <c r="K200" s="218">
        <f>'4. Capacity&amp;Demand'!O277</f>
        <v>0</v>
      </c>
      <c r="L200" s="218">
        <f>'4. Capacity&amp;Demand'!P277</f>
        <v>0</v>
      </c>
      <c r="M200" s="218">
        <f>'4. Capacity&amp;Demand'!Q277</f>
        <v>0</v>
      </c>
      <c r="N200" s="218">
        <f>'4. Capacity&amp;Demand'!R277</f>
        <v>0</v>
      </c>
      <c r="O200" s="218">
        <f>'4. Capacity&amp;Demand'!S277</f>
        <v>0</v>
      </c>
    </row>
    <row r="201" spans="2:15" ht="15.75" thickBot="1" x14ac:dyDescent="0.3">
      <c r="B201" s="218" t="s">
        <v>892</v>
      </c>
      <c r="C201" s="315" t="s">
        <v>513</v>
      </c>
      <c r="D201" s="218">
        <f>'4. Capacity&amp;Demand'!H278</f>
        <v>0</v>
      </c>
      <c r="E201" s="218">
        <f>'4. Capacity&amp;Demand'!I278</f>
        <v>0</v>
      </c>
      <c r="F201" s="218">
        <f>'4. Capacity&amp;Demand'!J278</f>
        <v>0</v>
      </c>
      <c r="G201" s="218">
        <f>'4. Capacity&amp;Demand'!K278</f>
        <v>0</v>
      </c>
      <c r="H201" s="218">
        <f>'4. Capacity&amp;Demand'!L278</f>
        <v>0</v>
      </c>
      <c r="I201" s="218">
        <f>'4. Capacity&amp;Demand'!M278</f>
        <v>0</v>
      </c>
      <c r="J201" s="218">
        <f>'4. Capacity&amp;Demand'!N278</f>
        <v>0</v>
      </c>
      <c r="K201" s="218">
        <f>'4. Capacity&amp;Demand'!O278</f>
        <v>0</v>
      </c>
      <c r="L201" s="218">
        <f>'4. Capacity&amp;Demand'!P278</f>
        <v>0</v>
      </c>
      <c r="M201" s="218">
        <f>'4. Capacity&amp;Demand'!Q278</f>
        <v>0</v>
      </c>
      <c r="N201" s="218">
        <f>'4. Capacity&amp;Demand'!R278</f>
        <v>0</v>
      </c>
      <c r="O201" s="218">
        <f>'4. Capacity&amp;Demand'!S278</f>
        <v>0</v>
      </c>
    </row>
    <row r="202" spans="2:15" ht="15.75" thickBot="1" x14ac:dyDescent="0.3">
      <c r="B202" s="218" t="s">
        <v>893</v>
      </c>
      <c r="C202" s="315" t="s">
        <v>513</v>
      </c>
      <c r="D202" s="218">
        <f>'4. Capacity&amp;Demand'!H279</f>
        <v>0</v>
      </c>
      <c r="E202" s="218">
        <f>'4. Capacity&amp;Demand'!I279</f>
        <v>0</v>
      </c>
      <c r="F202" s="218">
        <f>'4. Capacity&amp;Demand'!J279</f>
        <v>0</v>
      </c>
      <c r="G202" s="218">
        <f>'4. Capacity&amp;Demand'!K279</f>
        <v>0</v>
      </c>
      <c r="H202" s="218">
        <f>'4. Capacity&amp;Demand'!L279</f>
        <v>0</v>
      </c>
      <c r="I202" s="218">
        <f>'4. Capacity&amp;Demand'!M279</f>
        <v>0</v>
      </c>
      <c r="J202" s="218">
        <f>'4. Capacity&amp;Demand'!N279</f>
        <v>0</v>
      </c>
      <c r="K202" s="218">
        <f>'4. Capacity&amp;Demand'!O279</f>
        <v>0</v>
      </c>
      <c r="L202" s="218">
        <f>'4. Capacity&amp;Demand'!P279</f>
        <v>0</v>
      </c>
      <c r="M202" s="218">
        <f>'4. Capacity&amp;Demand'!Q279</f>
        <v>0</v>
      </c>
      <c r="N202" s="218">
        <f>'4. Capacity&amp;Demand'!R279</f>
        <v>0</v>
      </c>
      <c r="O202" s="218">
        <f>'4. Capacity&amp;Demand'!S279</f>
        <v>0</v>
      </c>
    </row>
    <row r="203" spans="2:15" ht="15.75" thickBot="1" x14ac:dyDescent="0.3">
      <c r="B203" s="218" t="s">
        <v>894</v>
      </c>
      <c r="C203" s="315" t="s">
        <v>513</v>
      </c>
      <c r="D203" s="218">
        <f>'4. Capacity&amp;Demand'!H280</f>
        <v>0</v>
      </c>
      <c r="E203" s="218">
        <f>'4. Capacity&amp;Demand'!I280</f>
        <v>0</v>
      </c>
      <c r="F203" s="218">
        <f>'4. Capacity&amp;Demand'!J280</f>
        <v>0</v>
      </c>
      <c r="G203" s="218">
        <f>'4. Capacity&amp;Demand'!K280</f>
        <v>0</v>
      </c>
      <c r="H203" s="218">
        <f>'4. Capacity&amp;Demand'!L280</f>
        <v>0</v>
      </c>
      <c r="I203" s="218">
        <f>'4. Capacity&amp;Demand'!M280</f>
        <v>0</v>
      </c>
      <c r="J203" s="218">
        <f>'4. Capacity&amp;Demand'!N280</f>
        <v>0</v>
      </c>
      <c r="K203" s="218">
        <f>'4. Capacity&amp;Demand'!O280</f>
        <v>0</v>
      </c>
      <c r="L203" s="218">
        <f>'4. Capacity&amp;Demand'!P280</f>
        <v>0</v>
      </c>
      <c r="M203" s="218">
        <f>'4. Capacity&amp;Demand'!Q280</f>
        <v>0</v>
      </c>
      <c r="N203" s="218">
        <f>'4. Capacity&amp;Demand'!R280</f>
        <v>0</v>
      </c>
      <c r="O203" s="218">
        <f>'4. Capacity&amp;Demand'!S280</f>
        <v>0</v>
      </c>
    </row>
    <row r="204" spans="2:15" ht="15.75" thickBot="1" x14ac:dyDescent="0.3">
      <c r="B204" s="218" t="s">
        <v>895</v>
      </c>
      <c r="C204" s="315" t="s">
        <v>513</v>
      </c>
      <c r="D204" s="218">
        <f>'4. Capacity&amp;Demand'!H281</f>
        <v>0</v>
      </c>
      <c r="E204" s="218">
        <f>'4. Capacity&amp;Demand'!I281</f>
        <v>0</v>
      </c>
      <c r="F204" s="218">
        <f>'4. Capacity&amp;Demand'!J281</f>
        <v>0</v>
      </c>
      <c r="G204" s="218">
        <f>'4. Capacity&amp;Demand'!K281</f>
        <v>0</v>
      </c>
      <c r="H204" s="218">
        <f>'4. Capacity&amp;Demand'!L281</f>
        <v>0</v>
      </c>
      <c r="I204" s="218">
        <f>'4. Capacity&amp;Demand'!M281</f>
        <v>0</v>
      </c>
      <c r="J204" s="218">
        <f>'4. Capacity&amp;Demand'!N281</f>
        <v>0</v>
      </c>
      <c r="K204" s="218">
        <f>'4. Capacity&amp;Demand'!O281</f>
        <v>0</v>
      </c>
      <c r="L204" s="218">
        <f>'4. Capacity&amp;Demand'!P281</f>
        <v>0</v>
      </c>
      <c r="M204" s="218">
        <f>'4. Capacity&amp;Demand'!Q281</f>
        <v>0</v>
      </c>
      <c r="N204" s="218">
        <f>'4. Capacity&amp;Demand'!R281</f>
        <v>0</v>
      </c>
      <c r="O204" s="218">
        <f>'4. Capacity&amp;Demand'!S281</f>
        <v>0</v>
      </c>
    </row>
    <row r="205" spans="2:15" ht="15.75" thickBot="1" x14ac:dyDescent="0.3">
      <c r="B205" s="218" t="s">
        <v>896</v>
      </c>
      <c r="C205" s="315" t="s">
        <v>513</v>
      </c>
      <c r="D205" s="218">
        <f>'4. Capacity&amp;Demand'!H282</f>
        <v>0</v>
      </c>
      <c r="E205" s="218">
        <f>'4. Capacity&amp;Demand'!I282</f>
        <v>0</v>
      </c>
      <c r="F205" s="218">
        <f>'4. Capacity&amp;Demand'!J282</f>
        <v>0</v>
      </c>
      <c r="G205" s="218">
        <f>'4. Capacity&amp;Demand'!K282</f>
        <v>0</v>
      </c>
      <c r="H205" s="218">
        <f>'4. Capacity&amp;Demand'!L282</f>
        <v>0</v>
      </c>
      <c r="I205" s="218">
        <f>'4. Capacity&amp;Demand'!M282</f>
        <v>0</v>
      </c>
      <c r="J205" s="218">
        <f>'4. Capacity&amp;Demand'!N282</f>
        <v>0</v>
      </c>
      <c r="K205" s="218">
        <f>'4. Capacity&amp;Demand'!O282</f>
        <v>0</v>
      </c>
      <c r="L205" s="218">
        <f>'4. Capacity&amp;Demand'!P282</f>
        <v>0</v>
      </c>
      <c r="M205" s="218">
        <f>'4. Capacity&amp;Demand'!Q282</f>
        <v>0</v>
      </c>
      <c r="N205" s="218">
        <f>'4. Capacity&amp;Demand'!R282</f>
        <v>0</v>
      </c>
      <c r="O205" s="218">
        <f>'4. Capacity&amp;Demand'!S282</f>
        <v>0</v>
      </c>
    </row>
    <row r="206" spans="2:15" ht="15.75" thickBot="1" x14ac:dyDescent="0.3">
      <c r="B206" s="218" t="s">
        <v>897</v>
      </c>
      <c r="C206" s="315" t="s">
        <v>513</v>
      </c>
      <c r="D206" s="218">
        <f>'4. Capacity&amp;Demand'!H283</f>
        <v>1</v>
      </c>
      <c r="E206" s="218">
        <f>'4. Capacity&amp;Demand'!I283</f>
        <v>1</v>
      </c>
      <c r="F206" s="218">
        <f>'4. Capacity&amp;Demand'!J283</f>
        <v>1</v>
      </c>
      <c r="G206" s="218">
        <f>'4. Capacity&amp;Demand'!K283</f>
        <v>1</v>
      </c>
      <c r="H206" s="218">
        <f>'4. Capacity&amp;Demand'!L283</f>
        <v>1</v>
      </c>
      <c r="I206" s="218">
        <f>'4. Capacity&amp;Demand'!M283</f>
        <v>1</v>
      </c>
      <c r="J206" s="218">
        <f>'4. Capacity&amp;Demand'!N283</f>
        <v>1</v>
      </c>
      <c r="K206" s="218">
        <f>'4. Capacity&amp;Demand'!O283</f>
        <v>1</v>
      </c>
      <c r="L206" s="218">
        <f>'4. Capacity&amp;Demand'!P283</f>
        <v>1</v>
      </c>
      <c r="M206" s="218">
        <f>'4. Capacity&amp;Demand'!Q283</f>
        <v>1</v>
      </c>
      <c r="N206" s="218">
        <f>'4. Capacity&amp;Demand'!R283</f>
        <v>1</v>
      </c>
      <c r="O206" s="218">
        <f>'4. Capacity&amp;Demand'!S283</f>
        <v>1</v>
      </c>
    </row>
    <row r="207" spans="2:15" ht="15.75" thickBot="1" x14ac:dyDescent="0.3">
      <c r="B207" s="217" t="s">
        <v>512</v>
      </c>
      <c r="C207" s="315" t="s">
        <v>898</v>
      </c>
      <c r="D207" s="218">
        <f>'4. Capacity&amp;Demand'!H284</f>
        <v>0</v>
      </c>
      <c r="E207" s="218">
        <f>'4. Capacity&amp;Demand'!I284</f>
        <v>0</v>
      </c>
      <c r="F207" s="218">
        <f>'4. Capacity&amp;Demand'!J284</f>
        <v>0</v>
      </c>
      <c r="G207" s="218">
        <f>'4. Capacity&amp;Demand'!K284</f>
        <v>0</v>
      </c>
      <c r="H207" s="218">
        <f>'4. Capacity&amp;Demand'!L284</f>
        <v>0</v>
      </c>
      <c r="I207" s="218">
        <f>'4. Capacity&amp;Demand'!M284</f>
        <v>0</v>
      </c>
      <c r="J207" s="218">
        <f>'4. Capacity&amp;Demand'!N284</f>
        <v>0</v>
      </c>
      <c r="K207" s="218">
        <f>'4. Capacity&amp;Demand'!O284</f>
        <v>0</v>
      </c>
      <c r="L207" s="218">
        <f>'4. Capacity&amp;Demand'!P284</f>
        <v>0</v>
      </c>
      <c r="M207" s="218">
        <f>'4. Capacity&amp;Demand'!Q284</f>
        <v>0</v>
      </c>
      <c r="N207" s="218">
        <f>'4. Capacity&amp;Demand'!R284</f>
        <v>0</v>
      </c>
      <c r="O207" s="218">
        <f>'4. Capacity&amp;Demand'!S284</f>
        <v>0</v>
      </c>
    </row>
    <row r="208" spans="2:15" ht="15.75" thickBot="1" x14ac:dyDescent="0.3">
      <c r="B208" s="218" t="s">
        <v>515</v>
      </c>
      <c r="C208" s="315" t="s">
        <v>898</v>
      </c>
      <c r="D208" s="218">
        <f>'4. Capacity&amp;Demand'!H285</f>
        <v>0</v>
      </c>
      <c r="E208" s="218">
        <f>'4. Capacity&amp;Demand'!I285</f>
        <v>0</v>
      </c>
      <c r="F208" s="218">
        <f>'4. Capacity&amp;Demand'!J285</f>
        <v>0</v>
      </c>
      <c r="G208" s="218">
        <f>'4. Capacity&amp;Demand'!K285</f>
        <v>0</v>
      </c>
      <c r="H208" s="218">
        <f>'4. Capacity&amp;Demand'!L285</f>
        <v>0</v>
      </c>
      <c r="I208" s="218">
        <f>'4. Capacity&amp;Demand'!M285</f>
        <v>0</v>
      </c>
      <c r="J208" s="218">
        <f>'4. Capacity&amp;Demand'!N285</f>
        <v>0</v>
      </c>
      <c r="K208" s="218">
        <f>'4. Capacity&amp;Demand'!O285</f>
        <v>0</v>
      </c>
      <c r="L208" s="218">
        <f>'4. Capacity&amp;Demand'!P285</f>
        <v>0</v>
      </c>
      <c r="M208" s="218">
        <f>'4. Capacity&amp;Demand'!Q285</f>
        <v>0</v>
      </c>
      <c r="N208" s="218">
        <f>'4. Capacity&amp;Demand'!R285</f>
        <v>0</v>
      </c>
      <c r="O208" s="218">
        <f>'4. Capacity&amp;Demand'!S285</f>
        <v>0</v>
      </c>
    </row>
    <row r="209" spans="2:15" ht="15.75" thickBot="1" x14ac:dyDescent="0.3">
      <c r="B209" s="218" t="s">
        <v>517</v>
      </c>
      <c r="C209" s="315" t="s">
        <v>898</v>
      </c>
      <c r="D209" s="218">
        <f>'4. Capacity&amp;Demand'!H286</f>
        <v>0</v>
      </c>
      <c r="E209" s="218">
        <f>'4. Capacity&amp;Demand'!I286</f>
        <v>0</v>
      </c>
      <c r="F209" s="218">
        <f>'4. Capacity&amp;Demand'!J286</f>
        <v>0</v>
      </c>
      <c r="G209" s="218">
        <f>'4. Capacity&amp;Demand'!K286</f>
        <v>0</v>
      </c>
      <c r="H209" s="218">
        <f>'4. Capacity&amp;Demand'!L286</f>
        <v>0</v>
      </c>
      <c r="I209" s="218">
        <f>'4. Capacity&amp;Demand'!M286</f>
        <v>0</v>
      </c>
      <c r="J209" s="218">
        <f>'4. Capacity&amp;Demand'!N286</f>
        <v>0</v>
      </c>
      <c r="K209" s="218">
        <f>'4. Capacity&amp;Demand'!O286</f>
        <v>0</v>
      </c>
      <c r="L209" s="218">
        <f>'4. Capacity&amp;Demand'!P286</f>
        <v>0</v>
      </c>
      <c r="M209" s="218">
        <f>'4. Capacity&amp;Demand'!Q286</f>
        <v>0</v>
      </c>
      <c r="N209" s="218">
        <f>'4. Capacity&amp;Demand'!R286</f>
        <v>0</v>
      </c>
      <c r="O209" s="218">
        <f>'4. Capacity&amp;Demand'!S286</f>
        <v>0</v>
      </c>
    </row>
    <row r="210" spans="2:15" ht="15.75" thickBot="1" x14ac:dyDescent="0.3">
      <c r="B210" s="218" t="s">
        <v>519</v>
      </c>
      <c r="C210" s="315" t="s">
        <v>898</v>
      </c>
      <c r="D210" s="218">
        <f>'4. Capacity&amp;Demand'!H287</f>
        <v>0</v>
      </c>
      <c r="E210" s="218">
        <f>'4. Capacity&amp;Demand'!I287</f>
        <v>0</v>
      </c>
      <c r="F210" s="218">
        <f>'4. Capacity&amp;Demand'!J287</f>
        <v>0</v>
      </c>
      <c r="G210" s="218">
        <f>'4. Capacity&amp;Demand'!K287</f>
        <v>0</v>
      </c>
      <c r="H210" s="218">
        <f>'4. Capacity&amp;Demand'!L287</f>
        <v>0</v>
      </c>
      <c r="I210" s="218">
        <f>'4. Capacity&amp;Demand'!M287</f>
        <v>0</v>
      </c>
      <c r="J210" s="218">
        <f>'4. Capacity&amp;Demand'!N287</f>
        <v>0</v>
      </c>
      <c r="K210" s="218">
        <f>'4. Capacity&amp;Demand'!O287</f>
        <v>0</v>
      </c>
      <c r="L210" s="218">
        <f>'4. Capacity&amp;Demand'!P287</f>
        <v>0</v>
      </c>
      <c r="M210" s="218">
        <f>'4. Capacity&amp;Demand'!Q287</f>
        <v>0</v>
      </c>
      <c r="N210" s="218">
        <f>'4. Capacity&amp;Demand'!R287</f>
        <v>0</v>
      </c>
      <c r="O210" s="218">
        <f>'4. Capacity&amp;Demand'!S287</f>
        <v>0</v>
      </c>
    </row>
    <row r="211" spans="2:15" ht="15.75" thickBot="1" x14ac:dyDescent="0.3">
      <c r="B211" s="218" t="s">
        <v>521</v>
      </c>
      <c r="C211" s="315" t="s">
        <v>898</v>
      </c>
      <c r="D211" s="218">
        <f>'4. Capacity&amp;Demand'!H288</f>
        <v>0</v>
      </c>
      <c r="E211" s="218">
        <f>'4. Capacity&amp;Demand'!I288</f>
        <v>0</v>
      </c>
      <c r="F211" s="218">
        <f>'4. Capacity&amp;Demand'!J288</f>
        <v>0</v>
      </c>
      <c r="G211" s="218">
        <f>'4. Capacity&amp;Demand'!K288</f>
        <v>0</v>
      </c>
      <c r="H211" s="218">
        <f>'4. Capacity&amp;Demand'!L288</f>
        <v>0</v>
      </c>
      <c r="I211" s="218">
        <f>'4. Capacity&amp;Demand'!M288</f>
        <v>0</v>
      </c>
      <c r="J211" s="218">
        <f>'4. Capacity&amp;Demand'!N288</f>
        <v>0</v>
      </c>
      <c r="K211" s="218">
        <f>'4. Capacity&amp;Demand'!O288</f>
        <v>0</v>
      </c>
      <c r="L211" s="218">
        <f>'4. Capacity&amp;Demand'!P288</f>
        <v>0</v>
      </c>
      <c r="M211" s="218">
        <f>'4. Capacity&amp;Demand'!Q288</f>
        <v>0</v>
      </c>
      <c r="N211" s="218">
        <f>'4. Capacity&amp;Demand'!R288</f>
        <v>0</v>
      </c>
      <c r="O211" s="218">
        <f>'4. Capacity&amp;Demand'!S288</f>
        <v>0</v>
      </c>
    </row>
    <row r="212" spans="2:15" ht="15.75" thickBot="1" x14ac:dyDescent="0.3">
      <c r="B212" s="218" t="s">
        <v>523</v>
      </c>
      <c r="C212" s="315" t="s">
        <v>898</v>
      </c>
      <c r="D212" s="218">
        <f>'4. Capacity&amp;Demand'!H289</f>
        <v>0</v>
      </c>
      <c r="E212" s="218">
        <f>'4. Capacity&amp;Demand'!I289</f>
        <v>0</v>
      </c>
      <c r="F212" s="218">
        <f>'4. Capacity&amp;Demand'!J289</f>
        <v>0</v>
      </c>
      <c r="G212" s="218">
        <f>'4. Capacity&amp;Demand'!K289</f>
        <v>0</v>
      </c>
      <c r="H212" s="218">
        <f>'4. Capacity&amp;Demand'!L289</f>
        <v>0</v>
      </c>
      <c r="I212" s="218">
        <f>'4. Capacity&amp;Demand'!M289</f>
        <v>0</v>
      </c>
      <c r="J212" s="218">
        <f>'4. Capacity&amp;Demand'!N289</f>
        <v>0</v>
      </c>
      <c r="K212" s="218">
        <f>'4. Capacity&amp;Demand'!O289</f>
        <v>0</v>
      </c>
      <c r="L212" s="218">
        <f>'4. Capacity&amp;Demand'!P289</f>
        <v>0</v>
      </c>
      <c r="M212" s="218">
        <f>'4. Capacity&amp;Demand'!Q289</f>
        <v>0</v>
      </c>
      <c r="N212" s="218">
        <f>'4. Capacity&amp;Demand'!R289</f>
        <v>0</v>
      </c>
      <c r="O212" s="218">
        <f>'4. Capacity&amp;Demand'!S289</f>
        <v>0</v>
      </c>
    </row>
    <row r="213" spans="2:15" ht="15.75" thickBot="1" x14ac:dyDescent="0.3">
      <c r="B213" s="218" t="s">
        <v>525</v>
      </c>
      <c r="C213" s="315" t="s">
        <v>898</v>
      </c>
      <c r="D213" s="218">
        <f>'4. Capacity&amp;Demand'!H290</f>
        <v>0</v>
      </c>
      <c r="E213" s="218">
        <f>'4. Capacity&amp;Demand'!I290</f>
        <v>0</v>
      </c>
      <c r="F213" s="218">
        <f>'4. Capacity&amp;Demand'!J290</f>
        <v>0</v>
      </c>
      <c r="G213" s="218">
        <f>'4. Capacity&amp;Demand'!K290</f>
        <v>0</v>
      </c>
      <c r="H213" s="218">
        <f>'4. Capacity&amp;Demand'!L290</f>
        <v>0</v>
      </c>
      <c r="I213" s="218">
        <f>'4. Capacity&amp;Demand'!M290</f>
        <v>0</v>
      </c>
      <c r="J213" s="218">
        <f>'4. Capacity&amp;Demand'!N290</f>
        <v>0</v>
      </c>
      <c r="K213" s="218">
        <f>'4. Capacity&amp;Demand'!O290</f>
        <v>0</v>
      </c>
      <c r="L213" s="218">
        <f>'4. Capacity&amp;Demand'!P290</f>
        <v>0</v>
      </c>
      <c r="M213" s="218">
        <f>'4. Capacity&amp;Demand'!Q290</f>
        <v>0</v>
      </c>
      <c r="N213" s="218">
        <f>'4. Capacity&amp;Demand'!R290</f>
        <v>0</v>
      </c>
      <c r="O213" s="218">
        <f>'4. Capacity&amp;Demand'!S290</f>
        <v>0</v>
      </c>
    </row>
    <row r="214" spans="2:15" ht="15.75" thickBot="1" x14ac:dyDescent="0.3">
      <c r="B214" s="218" t="s">
        <v>527</v>
      </c>
      <c r="C214" s="315" t="s">
        <v>898</v>
      </c>
      <c r="D214" s="218">
        <f>'4. Capacity&amp;Demand'!H291</f>
        <v>0</v>
      </c>
      <c r="E214" s="218">
        <f>'4. Capacity&amp;Demand'!I291</f>
        <v>0</v>
      </c>
      <c r="F214" s="218">
        <f>'4. Capacity&amp;Demand'!J291</f>
        <v>0</v>
      </c>
      <c r="G214" s="218">
        <f>'4. Capacity&amp;Demand'!K291</f>
        <v>0</v>
      </c>
      <c r="H214" s="218">
        <f>'4. Capacity&amp;Demand'!L291</f>
        <v>0</v>
      </c>
      <c r="I214" s="218">
        <f>'4. Capacity&amp;Demand'!M291</f>
        <v>0</v>
      </c>
      <c r="J214" s="218">
        <f>'4. Capacity&amp;Demand'!N291</f>
        <v>0</v>
      </c>
      <c r="K214" s="218">
        <f>'4. Capacity&amp;Demand'!O291</f>
        <v>0</v>
      </c>
      <c r="L214" s="218">
        <f>'4. Capacity&amp;Demand'!P291</f>
        <v>0</v>
      </c>
      <c r="M214" s="218">
        <f>'4. Capacity&amp;Demand'!Q291</f>
        <v>0</v>
      </c>
      <c r="N214" s="218">
        <f>'4. Capacity&amp;Demand'!R291</f>
        <v>0</v>
      </c>
      <c r="O214" s="218">
        <f>'4. Capacity&amp;Demand'!S291</f>
        <v>0</v>
      </c>
    </row>
    <row r="215" spans="2:15" ht="15.75" thickBot="1" x14ac:dyDescent="0.3">
      <c r="B215" s="218" t="s">
        <v>529</v>
      </c>
      <c r="C215" s="315" t="s">
        <v>898</v>
      </c>
      <c r="D215" s="218">
        <f>'4. Capacity&amp;Demand'!H292</f>
        <v>0</v>
      </c>
      <c r="E215" s="218">
        <f>'4. Capacity&amp;Demand'!I292</f>
        <v>0</v>
      </c>
      <c r="F215" s="218">
        <f>'4. Capacity&amp;Demand'!J292</f>
        <v>0</v>
      </c>
      <c r="G215" s="218">
        <f>'4. Capacity&amp;Demand'!K292</f>
        <v>0</v>
      </c>
      <c r="H215" s="218">
        <f>'4. Capacity&amp;Demand'!L292</f>
        <v>0</v>
      </c>
      <c r="I215" s="218">
        <f>'4. Capacity&amp;Demand'!M292</f>
        <v>0</v>
      </c>
      <c r="J215" s="218">
        <f>'4. Capacity&amp;Demand'!N292</f>
        <v>0</v>
      </c>
      <c r="K215" s="218">
        <f>'4. Capacity&amp;Demand'!O292</f>
        <v>0</v>
      </c>
      <c r="L215" s="218">
        <f>'4. Capacity&amp;Demand'!P292</f>
        <v>0</v>
      </c>
      <c r="M215" s="218">
        <f>'4. Capacity&amp;Demand'!Q292</f>
        <v>0</v>
      </c>
      <c r="N215" s="218">
        <f>'4. Capacity&amp;Demand'!R292</f>
        <v>0</v>
      </c>
      <c r="O215" s="218">
        <f>'4. Capacity&amp;Demand'!S292</f>
        <v>0</v>
      </c>
    </row>
    <row r="216" spans="2:15" ht="15.75" thickBot="1" x14ac:dyDescent="0.3">
      <c r="B216" s="218" t="s">
        <v>531</v>
      </c>
      <c r="C216" s="315" t="s">
        <v>898</v>
      </c>
      <c r="D216" s="218">
        <f>'4. Capacity&amp;Demand'!H293</f>
        <v>0</v>
      </c>
      <c r="E216" s="218">
        <f>'4. Capacity&amp;Demand'!I293</f>
        <v>0</v>
      </c>
      <c r="F216" s="218">
        <f>'4. Capacity&amp;Demand'!J293</f>
        <v>0</v>
      </c>
      <c r="G216" s="218">
        <f>'4. Capacity&amp;Demand'!K293</f>
        <v>0</v>
      </c>
      <c r="H216" s="218">
        <f>'4. Capacity&amp;Demand'!L293</f>
        <v>0</v>
      </c>
      <c r="I216" s="218">
        <f>'4. Capacity&amp;Demand'!M293</f>
        <v>0</v>
      </c>
      <c r="J216" s="218">
        <f>'4. Capacity&amp;Demand'!N293</f>
        <v>0</v>
      </c>
      <c r="K216" s="218">
        <f>'4. Capacity&amp;Demand'!O293</f>
        <v>0</v>
      </c>
      <c r="L216" s="218">
        <f>'4. Capacity&amp;Demand'!P293</f>
        <v>0</v>
      </c>
      <c r="M216" s="218">
        <f>'4. Capacity&amp;Demand'!Q293</f>
        <v>0</v>
      </c>
      <c r="N216" s="218">
        <f>'4. Capacity&amp;Demand'!R293</f>
        <v>0</v>
      </c>
      <c r="O216" s="218">
        <f>'4. Capacity&amp;Demand'!S293</f>
        <v>0</v>
      </c>
    </row>
    <row r="217" spans="2:15" ht="15.75" thickBot="1" x14ac:dyDescent="0.3">
      <c r="B217" s="218" t="s">
        <v>533</v>
      </c>
      <c r="C217" s="315" t="s">
        <v>898</v>
      </c>
      <c r="D217" s="218">
        <f>'4. Capacity&amp;Demand'!H294</f>
        <v>0</v>
      </c>
      <c r="E217" s="218">
        <f>'4. Capacity&amp;Demand'!I294</f>
        <v>0</v>
      </c>
      <c r="F217" s="218">
        <f>'4. Capacity&amp;Demand'!J294</f>
        <v>0</v>
      </c>
      <c r="G217" s="218">
        <f>'4. Capacity&amp;Demand'!K294</f>
        <v>0</v>
      </c>
      <c r="H217" s="218">
        <f>'4. Capacity&amp;Demand'!L294</f>
        <v>0</v>
      </c>
      <c r="I217" s="218">
        <f>'4. Capacity&amp;Demand'!M294</f>
        <v>0</v>
      </c>
      <c r="J217" s="218">
        <f>'4. Capacity&amp;Demand'!N294</f>
        <v>0</v>
      </c>
      <c r="K217" s="218">
        <f>'4. Capacity&amp;Demand'!O294</f>
        <v>0</v>
      </c>
      <c r="L217" s="218">
        <f>'4. Capacity&amp;Demand'!P294</f>
        <v>0</v>
      </c>
      <c r="M217" s="218">
        <f>'4. Capacity&amp;Demand'!Q294</f>
        <v>0</v>
      </c>
      <c r="N217" s="218">
        <f>'4. Capacity&amp;Demand'!R294</f>
        <v>0</v>
      </c>
      <c r="O217" s="218">
        <f>'4. Capacity&amp;Demand'!S294</f>
        <v>0</v>
      </c>
    </row>
    <row r="218" spans="2:15" ht="15.75" thickBot="1" x14ac:dyDescent="0.3">
      <c r="B218" s="218" t="s">
        <v>535</v>
      </c>
      <c r="C218" s="315" t="s">
        <v>898</v>
      </c>
      <c r="D218" s="218">
        <f>'4. Capacity&amp;Demand'!H295</f>
        <v>0</v>
      </c>
      <c r="E218" s="218">
        <f>'4. Capacity&amp;Demand'!I295</f>
        <v>0</v>
      </c>
      <c r="F218" s="218">
        <f>'4. Capacity&amp;Demand'!J295</f>
        <v>0</v>
      </c>
      <c r="G218" s="218">
        <f>'4. Capacity&amp;Demand'!K295</f>
        <v>0</v>
      </c>
      <c r="H218" s="218">
        <f>'4. Capacity&amp;Demand'!L295</f>
        <v>0</v>
      </c>
      <c r="I218" s="218">
        <f>'4. Capacity&amp;Demand'!M295</f>
        <v>0</v>
      </c>
      <c r="J218" s="218">
        <f>'4. Capacity&amp;Demand'!N295</f>
        <v>0</v>
      </c>
      <c r="K218" s="218">
        <f>'4. Capacity&amp;Demand'!O295</f>
        <v>0</v>
      </c>
      <c r="L218" s="218">
        <f>'4. Capacity&amp;Demand'!P295</f>
        <v>0</v>
      </c>
      <c r="M218" s="218">
        <f>'4. Capacity&amp;Demand'!Q295</f>
        <v>0</v>
      </c>
      <c r="N218" s="218">
        <f>'4. Capacity&amp;Demand'!R295</f>
        <v>0</v>
      </c>
      <c r="O218" s="218">
        <f>'4. Capacity&amp;Demand'!S295</f>
        <v>0</v>
      </c>
    </row>
    <row r="219" spans="2:15" ht="15.75" thickBot="1" x14ac:dyDescent="0.3">
      <c r="B219" s="218" t="s">
        <v>537</v>
      </c>
      <c r="C219" s="315" t="s">
        <v>898</v>
      </c>
      <c r="D219" s="218">
        <f>'4. Capacity&amp;Demand'!H296</f>
        <v>0</v>
      </c>
      <c r="E219" s="218">
        <f>'4. Capacity&amp;Demand'!I296</f>
        <v>0</v>
      </c>
      <c r="F219" s="218">
        <f>'4. Capacity&amp;Demand'!J296</f>
        <v>0</v>
      </c>
      <c r="G219" s="218">
        <f>'4. Capacity&amp;Demand'!K296</f>
        <v>0</v>
      </c>
      <c r="H219" s="218">
        <f>'4. Capacity&amp;Demand'!L296</f>
        <v>0</v>
      </c>
      <c r="I219" s="218">
        <f>'4. Capacity&amp;Demand'!M296</f>
        <v>0</v>
      </c>
      <c r="J219" s="218">
        <f>'4. Capacity&amp;Demand'!N296</f>
        <v>0</v>
      </c>
      <c r="K219" s="218">
        <f>'4. Capacity&amp;Demand'!O296</f>
        <v>0</v>
      </c>
      <c r="L219" s="218">
        <f>'4. Capacity&amp;Demand'!P296</f>
        <v>0</v>
      </c>
      <c r="M219" s="218">
        <f>'4. Capacity&amp;Demand'!Q296</f>
        <v>0</v>
      </c>
      <c r="N219" s="218">
        <f>'4. Capacity&amp;Demand'!R296</f>
        <v>0</v>
      </c>
      <c r="O219" s="218">
        <f>'4. Capacity&amp;Demand'!S296</f>
        <v>0</v>
      </c>
    </row>
    <row r="220" spans="2:15" ht="15.75" thickBot="1" x14ac:dyDescent="0.3">
      <c r="B220" s="218" t="s">
        <v>539</v>
      </c>
      <c r="C220" s="315" t="s">
        <v>898</v>
      </c>
      <c r="D220" s="218">
        <f>'4. Capacity&amp;Demand'!H297</f>
        <v>0</v>
      </c>
      <c r="E220" s="218">
        <f>'4. Capacity&amp;Demand'!I297</f>
        <v>0</v>
      </c>
      <c r="F220" s="218">
        <f>'4. Capacity&amp;Demand'!J297</f>
        <v>0</v>
      </c>
      <c r="G220" s="218">
        <f>'4. Capacity&amp;Demand'!K297</f>
        <v>0</v>
      </c>
      <c r="H220" s="218">
        <f>'4. Capacity&amp;Demand'!L297</f>
        <v>0</v>
      </c>
      <c r="I220" s="218">
        <f>'4. Capacity&amp;Demand'!M297</f>
        <v>0</v>
      </c>
      <c r="J220" s="218">
        <f>'4. Capacity&amp;Demand'!N297</f>
        <v>0</v>
      </c>
      <c r="K220" s="218">
        <f>'4. Capacity&amp;Demand'!O297</f>
        <v>0</v>
      </c>
      <c r="L220" s="218">
        <f>'4. Capacity&amp;Demand'!P297</f>
        <v>0</v>
      </c>
      <c r="M220" s="218">
        <f>'4. Capacity&amp;Demand'!Q297</f>
        <v>0</v>
      </c>
      <c r="N220" s="218">
        <f>'4. Capacity&amp;Demand'!R297</f>
        <v>0</v>
      </c>
      <c r="O220" s="218">
        <f>'4. Capacity&amp;Demand'!S297</f>
        <v>0</v>
      </c>
    </row>
    <row r="221" spans="2:15" ht="15.75" thickBot="1" x14ac:dyDescent="0.3">
      <c r="B221" s="218" t="s">
        <v>541</v>
      </c>
      <c r="C221" s="315" t="s">
        <v>898</v>
      </c>
      <c r="D221" s="218">
        <f>'4. Capacity&amp;Demand'!H298</f>
        <v>0</v>
      </c>
      <c r="E221" s="218">
        <f>'4. Capacity&amp;Demand'!I298</f>
        <v>0</v>
      </c>
      <c r="F221" s="218">
        <f>'4. Capacity&amp;Demand'!J298</f>
        <v>0</v>
      </c>
      <c r="G221" s="218">
        <f>'4. Capacity&amp;Demand'!K298</f>
        <v>0</v>
      </c>
      <c r="H221" s="218">
        <f>'4. Capacity&amp;Demand'!L298</f>
        <v>0</v>
      </c>
      <c r="I221" s="218">
        <f>'4. Capacity&amp;Demand'!M298</f>
        <v>0</v>
      </c>
      <c r="J221" s="218">
        <f>'4. Capacity&amp;Demand'!N298</f>
        <v>0</v>
      </c>
      <c r="K221" s="218">
        <f>'4. Capacity&amp;Demand'!O298</f>
        <v>0</v>
      </c>
      <c r="L221" s="218">
        <f>'4. Capacity&amp;Demand'!P298</f>
        <v>0</v>
      </c>
      <c r="M221" s="218">
        <f>'4. Capacity&amp;Demand'!Q298</f>
        <v>0</v>
      </c>
      <c r="N221" s="218">
        <f>'4. Capacity&amp;Demand'!R298</f>
        <v>0</v>
      </c>
      <c r="O221" s="218">
        <f>'4. Capacity&amp;Demand'!S298</f>
        <v>0</v>
      </c>
    </row>
    <row r="222" spans="2:15" ht="15.75" thickBot="1" x14ac:dyDescent="0.3">
      <c r="B222" s="218" t="s">
        <v>543</v>
      </c>
      <c r="C222" s="315" t="s">
        <v>898</v>
      </c>
      <c r="D222" s="218">
        <f>'4. Capacity&amp;Demand'!H299</f>
        <v>0</v>
      </c>
      <c r="E222" s="218">
        <f>'4. Capacity&amp;Demand'!I299</f>
        <v>0</v>
      </c>
      <c r="F222" s="218">
        <f>'4. Capacity&amp;Demand'!J299</f>
        <v>0</v>
      </c>
      <c r="G222" s="218">
        <f>'4. Capacity&amp;Demand'!K299</f>
        <v>0</v>
      </c>
      <c r="H222" s="218">
        <f>'4. Capacity&amp;Demand'!L299</f>
        <v>0</v>
      </c>
      <c r="I222" s="218">
        <f>'4. Capacity&amp;Demand'!M299</f>
        <v>0</v>
      </c>
      <c r="J222" s="218">
        <f>'4. Capacity&amp;Demand'!N299</f>
        <v>0</v>
      </c>
      <c r="K222" s="218">
        <f>'4. Capacity&amp;Demand'!O299</f>
        <v>0</v>
      </c>
      <c r="L222" s="218">
        <f>'4. Capacity&amp;Demand'!P299</f>
        <v>0</v>
      </c>
      <c r="M222" s="218">
        <f>'4. Capacity&amp;Demand'!Q299</f>
        <v>0</v>
      </c>
      <c r="N222" s="218">
        <f>'4. Capacity&amp;Demand'!R299</f>
        <v>0</v>
      </c>
      <c r="O222" s="218">
        <f>'4. Capacity&amp;Demand'!S299</f>
        <v>0</v>
      </c>
    </row>
    <row r="223" spans="2:15" ht="15.75" thickBot="1" x14ac:dyDescent="0.3">
      <c r="B223" s="218" t="s">
        <v>545</v>
      </c>
      <c r="C223" s="315" t="s">
        <v>898</v>
      </c>
      <c r="D223" s="218">
        <f>'4. Capacity&amp;Demand'!H300</f>
        <v>0</v>
      </c>
      <c r="E223" s="218">
        <f>'4. Capacity&amp;Demand'!I300</f>
        <v>0</v>
      </c>
      <c r="F223" s="218">
        <f>'4. Capacity&amp;Demand'!J300</f>
        <v>0</v>
      </c>
      <c r="G223" s="218">
        <f>'4. Capacity&amp;Demand'!K300</f>
        <v>0</v>
      </c>
      <c r="H223" s="218">
        <f>'4. Capacity&amp;Demand'!L300</f>
        <v>0</v>
      </c>
      <c r="I223" s="218">
        <f>'4. Capacity&amp;Demand'!M300</f>
        <v>0</v>
      </c>
      <c r="J223" s="218">
        <f>'4. Capacity&amp;Demand'!N300</f>
        <v>0</v>
      </c>
      <c r="K223" s="218">
        <f>'4. Capacity&amp;Demand'!O300</f>
        <v>0</v>
      </c>
      <c r="L223" s="218">
        <f>'4. Capacity&amp;Demand'!P300</f>
        <v>0</v>
      </c>
      <c r="M223" s="218">
        <f>'4. Capacity&amp;Demand'!Q300</f>
        <v>0</v>
      </c>
      <c r="N223" s="218">
        <f>'4. Capacity&amp;Demand'!R300</f>
        <v>0</v>
      </c>
      <c r="O223" s="218">
        <f>'4. Capacity&amp;Demand'!S300</f>
        <v>0</v>
      </c>
    </row>
    <row r="224" spans="2:15" ht="15.75" thickBot="1" x14ac:dyDescent="0.3">
      <c r="B224" s="218" t="s">
        <v>547</v>
      </c>
      <c r="C224" s="315" t="s">
        <v>898</v>
      </c>
      <c r="D224" s="218">
        <f>'4. Capacity&amp;Demand'!H301</f>
        <v>0</v>
      </c>
      <c r="E224" s="218">
        <f>'4. Capacity&amp;Demand'!I301</f>
        <v>0</v>
      </c>
      <c r="F224" s="218">
        <f>'4. Capacity&amp;Demand'!J301</f>
        <v>0</v>
      </c>
      <c r="G224" s="218">
        <f>'4. Capacity&amp;Demand'!K301</f>
        <v>0</v>
      </c>
      <c r="H224" s="218">
        <f>'4. Capacity&amp;Demand'!L301</f>
        <v>0</v>
      </c>
      <c r="I224" s="218">
        <f>'4. Capacity&amp;Demand'!M301</f>
        <v>0</v>
      </c>
      <c r="J224" s="218">
        <f>'4. Capacity&amp;Demand'!N301</f>
        <v>0</v>
      </c>
      <c r="K224" s="218">
        <f>'4. Capacity&amp;Demand'!O301</f>
        <v>0</v>
      </c>
      <c r="L224" s="218">
        <f>'4. Capacity&amp;Demand'!P301</f>
        <v>0</v>
      </c>
      <c r="M224" s="218">
        <f>'4. Capacity&amp;Demand'!Q301</f>
        <v>0</v>
      </c>
      <c r="N224" s="218">
        <f>'4. Capacity&amp;Demand'!R301</f>
        <v>0</v>
      </c>
      <c r="O224" s="218">
        <f>'4. Capacity&amp;Demand'!S301</f>
        <v>0</v>
      </c>
    </row>
    <row r="225" spans="2:15" ht="15.75" thickBot="1" x14ac:dyDescent="0.3">
      <c r="B225" s="218" t="s">
        <v>549</v>
      </c>
      <c r="C225" s="315" t="s">
        <v>898</v>
      </c>
      <c r="D225" s="218">
        <f>'4. Capacity&amp;Demand'!H302</f>
        <v>0</v>
      </c>
      <c r="E225" s="218">
        <f>'4. Capacity&amp;Demand'!I302</f>
        <v>0</v>
      </c>
      <c r="F225" s="218">
        <f>'4. Capacity&amp;Demand'!J302</f>
        <v>0</v>
      </c>
      <c r="G225" s="218">
        <f>'4. Capacity&amp;Demand'!K302</f>
        <v>0</v>
      </c>
      <c r="H225" s="218">
        <f>'4. Capacity&amp;Demand'!L302</f>
        <v>0</v>
      </c>
      <c r="I225" s="218">
        <f>'4. Capacity&amp;Demand'!M302</f>
        <v>0</v>
      </c>
      <c r="J225" s="218">
        <f>'4. Capacity&amp;Demand'!N302</f>
        <v>0</v>
      </c>
      <c r="K225" s="218">
        <f>'4. Capacity&amp;Demand'!O302</f>
        <v>0</v>
      </c>
      <c r="L225" s="218">
        <f>'4. Capacity&amp;Demand'!P302</f>
        <v>0</v>
      </c>
      <c r="M225" s="218">
        <f>'4. Capacity&amp;Demand'!Q302</f>
        <v>0</v>
      </c>
      <c r="N225" s="218">
        <f>'4. Capacity&amp;Demand'!R302</f>
        <v>0</v>
      </c>
      <c r="O225" s="218">
        <f>'4. Capacity&amp;Demand'!S302</f>
        <v>0</v>
      </c>
    </row>
    <row r="226" spans="2:15" ht="15.75" thickBot="1" x14ac:dyDescent="0.3">
      <c r="B226" s="218" t="s">
        <v>551</v>
      </c>
      <c r="C226" s="315" t="s">
        <v>898</v>
      </c>
      <c r="D226" s="218">
        <f>'4. Capacity&amp;Demand'!H303</f>
        <v>0</v>
      </c>
      <c r="E226" s="218">
        <f>'4. Capacity&amp;Demand'!I303</f>
        <v>0</v>
      </c>
      <c r="F226" s="218">
        <f>'4. Capacity&amp;Demand'!J303</f>
        <v>0</v>
      </c>
      <c r="G226" s="218">
        <f>'4. Capacity&amp;Demand'!K303</f>
        <v>0</v>
      </c>
      <c r="H226" s="218">
        <f>'4. Capacity&amp;Demand'!L303</f>
        <v>0</v>
      </c>
      <c r="I226" s="218">
        <f>'4. Capacity&amp;Demand'!M303</f>
        <v>0</v>
      </c>
      <c r="J226" s="218">
        <f>'4. Capacity&amp;Demand'!N303</f>
        <v>0</v>
      </c>
      <c r="K226" s="218">
        <f>'4. Capacity&amp;Demand'!O303</f>
        <v>0</v>
      </c>
      <c r="L226" s="218">
        <f>'4. Capacity&amp;Demand'!P303</f>
        <v>0</v>
      </c>
      <c r="M226" s="218">
        <f>'4. Capacity&amp;Demand'!Q303</f>
        <v>0</v>
      </c>
      <c r="N226" s="218">
        <f>'4. Capacity&amp;Demand'!R303</f>
        <v>0</v>
      </c>
      <c r="O226" s="218">
        <f>'4. Capacity&amp;Demand'!S303</f>
        <v>0</v>
      </c>
    </row>
    <row r="227" spans="2:15" ht="15.75" thickBot="1" x14ac:dyDescent="0.3">
      <c r="B227" s="218" t="s">
        <v>553</v>
      </c>
      <c r="C227" s="315" t="s">
        <v>898</v>
      </c>
      <c r="D227" s="218">
        <f>'4. Capacity&amp;Demand'!H304</f>
        <v>0</v>
      </c>
      <c r="E227" s="218">
        <f>'4. Capacity&amp;Demand'!I304</f>
        <v>0</v>
      </c>
      <c r="F227" s="218">
        <f>'4. Capacity&amp;Demand'!J304</f>
        <v>0</v>
      </c>
      <c r="G227" s="218">
        <f>'4. Capacity&amp;Demand'!K304</f>
        <v>0</v>
      </c>
      <c r="H227" s="218">
        <f>'4. Capacity&amp;Demand'!L304</f>
        <v>0</v>
      </c>
      <c r="I227" s="218">
        <f>'4. Capacity&amp;Demand'!M304</f>
        <v>0</v>
      </c>
      <c r="J227" s="218">
        <f>'4. Capacity&amp;Demand'!N304</f>
        <v>0</v>
      </c>
      <c r="K227" s="218">
        <f>'4. Capacity&amp;Demand'!O304</f>
        <v>0</v>
      </c>
      <c r="L227" s="218">
        <f>'4. Capacity&amp;Demand'!P304</f>
        <v>0</v>
      </c>
      <c r="M227" s="218">
        <f>'4. Capacity&amp;Demand'!Q304</f>
        <v>0</v>
      </c>
      <c r="N227" s="218">
        <f>'4. Capacity&amp;Demand'!R304</f>
        <v>0</v>
      </c>
      <c r="O227" s="218">
        <f>'4. Capacity&amp;Demand'!S304</f>
        <v>0</v>
      </c>
    </row>
    <row r="228" spans="2:15" ht="15.75" thickBot="1" x14ac:dyDescent="0.3">
      <c r="B228" s="218" t="s">
        <v>555</v>
      </c>
      <c r="C228" s="315" t="s">
        <v>898</v>
      </c>
      <c r="D228" s="218">
        <f>'4. Capacity&amp;Demand'!H305</f>
        <v>0</v>
      </c>
      <c r="E228" s="218">
        <f>'4. Capacity&amp;Demand'!I305</f>
        <v>0</v>
      </c>
      <c r="F228" s="218">
        <f>'4. Capacity&amp;Demand'!J305</f>
        <v>0</v>
      </c>
      <c r="G228" s="218">
        <f>'4. Capacity&amp;Demand'!K305</f>
        <v>0</v>
      </c>
      <c r="H228" s="218">
        <f>'4. Capacity&amp;Demand'!L305</f>
        <v>0</v>
      </c>
      <c r="I228" s="218">
        <f>'4. Capacity&amp;Demand'!M305</f>
        <v>0</v>
      </c>
      <c r="J228" s="218">
        <f>'4. Capacity&amp;Demand'!N305</f>
        <v>0</v>
      </c>
      <c r="K228" s="218">
        <f>'4. Capacity&amp;Demand'!O305</f>
        <v>0</v>
      </c>
      <c r="L228" s="218">
        <f>'4. Capacity&amp;Demand'!P305</f>
        <v>0</v>
      </c>
      <c r="M228" s="218">
        <f>'4. Capacity&amp;Demand'!Q305</f>
        <v>0</v>
      </c>
      <c r="N228" s="218">
        <f>'4. Capacity&amp;Demand'!R305</f>
        <v>0</v>
      </c>
      <c r="O228" s="218">
        <f>'4. Capacity&amp;Demand'!S305</f>
        <v>0</v>
      </c>
    </row>
    <row r="229" spans="2:15" ht="15.75" thickBot="1" x14ac:dyDescent="0.3">
      <c r="B229" s="218" t="s">
        <v>557</v>
      </c>
      <c r="C229" s="315" t="s">
        <v>898</v>
      </c>
      <c r="D229" s="218">
        <f>'4. Capacity&amp;Demand'!H306</f>
        <v>0</v>
      </c>
      <c r="E229" s="218">
        <f>'4. Capacity&amp;Demand'!I306</f>
        <v>0</v>
      </c>
      <c r="F229" s="218">
        <f>'4. Capacity&amp;Demand'!J306</f>
        <v>0</v>
      </c>
      <c r="G229" s="218">
        <f>'4. Capacity&amp;Demand'!K306</f>
        <v>0</v>
      </c>
      <c r="H229" s="218">
        <f>'4. Capacity&amp;Demand'!L306</f>
        <v>0</v>
      </c>
      <c r="I229" s="218">
        <f>'4. Capacity&amp;Demand'!M306</f>
        <v>0</v>
      </c>
      <c r="J229" s="218">
        <f>'4. Capacity&amp;Demand'!N306</f>
        <v>0</v>
      </c>
      <c r="K229" s="218">
        <f>'4. Capacity&amp;Demand'!O306</f>
        <v>0</v>
      </c>
      <c r="L229" s="218">
        <f>'4. Capacity&amp;Demand'!P306</f>
        <v>0</v>
      </c>
      <c r="M229" s="218">
        <f>'4. Capacity&amp;Demand'!Q306</f>
        <v>0</v>
      </c>
      <c r="N229" s="218">
        <f>'4. Capacity&amp;Demand'!R306</f>
        <v>0</v>
      </c>
      <c r="O229" s="218">
        <f>'4. Capacity&amp;Demand'!S306</f>
        <v>0</v>
      </c>
    </row>
    <row r="230" spans="2:15" ht="15.75" thickBot="1" x14ac:dyDescent="0.3">
      <c r="B230" s="218" t="s">
        <v>559</v>
      </c>
      <c r="C230" s="315" t="s">
        <v>898</v>
      </c>
      <c r="D230" s="218">
        <f>'4. Capacity&amp;Demand'!H307</f>
        <v>0</v>
      </c>
      <c r="E230" s="218">
        <f>'4. Capacity&amp;Demand'!I307</f>
        <v>0</v>
      </c>
      <c r="F230" s="218">
        <f>'4. Capacity&amp;Demand'!J307</f>
        <v>0</v>
      </c>
      <c r="G230" s="218">
        <f>'4. Capacity&amp;Demand'!K307</f>
        <v>0</v>
      </c>
      <c r="H230" s="218">
        <f>'4. Capacity&amp;Demand'!L307</f>
        <v>0</v>
      </c>
      <c r="I230" s="218">
        <f>'4. Capacity&amp;Demand'!M307</f>
        <v>0</v>
      </c>
      <c r="J230" s="218">
        <f>'4. Capacity&amp;Demand'!N307</f>
        <v>0</v>
      </c>
      <c r="K230" s="218">
        <f>'4. Capacity&amp;Demand'!O307</f>
        <v>0</v>
      </c>
      <c r="L230" s="218">
        <f>'4. Capacity&amp;Demand'!P307</f>
        <v>0</v>
      </c>
      <c r="M230" s="218">
        <f>'4. Capacity&amp;Demand'!Q307</f>
        <v>0</v>
      </c>
      <c r="N230" s="218">
        <f>'4. Capacity&amp;Demand'!R307</f>
        <v>0</v>
      </c>
      <c r="O230" s="218">
        <f>'4. Capacity&amp;Demand'!S307</f>
        <v>0</v>
      </c>
    </row>
    <row r="231" spans="2:15" ht="15.75" thickBot="1" x14ac:dyDescent="0.3">
      <c r="B231" s="218" t="s">
        <v>561</v>
      </c>
      <c r="C231" s="315" t="s">
        <v>898</v>
      </c>
      <c r="D231" s="218">
        <f>'4. Capacity&amp;Demand'!H308</f>
        <v>0</v>
      </c>
      <c r="E231" s="218">
        <f>'4. Capacity&amp;Demand'!I308</f>
        <v>0</v>
      </c>
      <c r="F231" s="218">
        <f>'4. Capacity&amp;Demand'!J308</f>
        <v>0</v>
      </c>
      <c r="G231" s="218">
        <f>'4. Capacity&amp;Demand'!K308</f>
        <v>0</v>
      </c>
      <c r="H231" s="218">
        <f>'4. Capacity&amp;Demand'!L308</f>
        <v>0</v>
      </c>
      <c r="I231" s="218">
        <f>'4. Capacity&amp;Demand'!M308</f>
        <v>0</v>
      </c>
      <c r="J231" s="218">
        <f>'4. Capacity&amp;Demand'!N308</f>
        <v>0</v>
      </c>
      <c r="K231" s="218">
        <f>'4. Capacity&amp;Demand'!O308</f>
        <v>0</v>
      </c>
      <c r="L231" s="218">
        <f>'4. Capacity&amp;Demand'!P308</f>
        <v>0</v>
      </c>
      <c r="M231" s="218">
        <f>'4. Capacity&amp;Demand'!Q308</f>
        <v>0</v>
      </c>
      <c r="N231" s="218">
        <f>'4. Capacity&amp;Demand'!R308</f>
        <v>0</v>
      </c>
      <c r="O231" s="218">
        <f>'4. Capacity&amp;Demand'!S308</f>
        <v>0</v>
      </c>
    </row>
    <row r="232" spans="2:15" ht="15.75" thickBot="1" x14ac:dyDescent="0.3">
      <c r="B232" s="218" t="s">
        <v>563</v>
      </c>
      <c r="C232" s="315" t="s">
        <v>898</v>
      </c>
      <c r="D232" s="218">
        <f>'4. Capacity&amp;Demand'!H309</f>
        <v>0</v>
      </c>
      <c r="E232" s="218">
        <f>'4. Capacity&amp;Demand'!I309</f>
        <v>0</v>
      </c>
      <c r="F232" s="218">
        <f>'4. Capacity&amp;Demand'!J309</f>
        <v>0</v>
      </c>
      <c r="G232" s="218">
        <f>'4. Capacity&amp;Demand'!K309</f>
        <v>0</v>
      </c>
      <c r="H232" s="218">
        <f>'4. Capacity&amp;Demand'!L309</f>
        <v>0</v>
      </c>
      <c r="I232" s="218">
        <f>'4. Capacity&amp;Demand'!M309</f>
        <v>0</v>
      </c>
      <c r="J232" s="218">
        <f>'4. Capacity&amp;Demand'!N309</f>
        <v>0</v>
      </c>
      <c r="K232" s="218">
        <f>'4. Capacity&amp;Demand'!O309</f>
        <v>0</v>
      </c>
      <c r="L232" s="218">
        <f>'4. Capacity&amp;Demand'!P309</f>
        <v>0</v>
      </c>
      <c r="M232" s="218">
        <f>'4. Capacity&amp;Demand'!Q309</f>
        <v>0</v>
      </c>
      <c r="N232" s="218">
        <f>'4. Capacity&amp;Demand'!R309</f>
        <v>0</v>
      </c>
      <c r="O232" s="218">
        <f>'4. Capacity&amp;Demand'!S309</f>
        <v>0</v>
      </c>
    </row>
    <row r="233" spans="2:15" ht="15.75" thickBot="1" x14ac:dyDescent="0.3">
      <c r="B233" s="218" t="s">
        <v>565</v>
      </c>
      <c r="C233" s="315" t="s">
        <v>898</v>
      </c>
      <c r="D233" s="218">
        <f>'4. Capacity&amp;Demand'!H310</f>
        <v>0</v>
      </c>
      <c r="E233" s="218">
        <f>'4. Capacity&amp;Demand'!I310</f>
        <v>0</v>
      </c>
      <c r="F233" s="218">
        <f>'4. Capacity&amp;Demand'!J310</f>
        <v>0</v>
      </c>
      <c r="G233" s="218">
        <f>'4. Capacity&amp;Demand'!K310</f>
        <v>0</v>
      </c>
      <c r="H233" s="218">
        <f>'4. Capacity&amp;Demand'!L310</f>
        <v>0</v>
      </c>
      <c r="I233" s="218">
        <f>'4. Capacity&amp;Demand'!M310</f>
        <v>0</v>
      </c>
      <c r="J233" s="218">
        <f>'4. Capacity&amp;Demand'!N310</f>
        <v>0</v>
      </c>
      <c r="K233" s="218">
        <f>'4. Capacity&amp;Demand'!O310</f>
        <v>0</v>
      </c>
      <c r="L233" s="218">
        <f>'4. Capacity&amp;Demand'!P310</f>
        <v>0</v>
      </c>
      <c r="M233" s="218">
        <f>'4. Capacity&amp;Demand'!Q310</f>
        <v>0</v>
      </c>
      <c r="N233" s="218">
        <f>'4. Capacity&amp;Demand'!R310</f>
        <v>0</v>
      </c>
      <c r="O233" s="218">
        <f>'4. Capacity&amp;Demand'!S310</f>
        <v>0</v>
      </c>
    </row>
    <row r="234" spans="2:15" ht="15.75" thickBot="1" x14ac:dyDescent="0.3">
      <c r="B234" s="218" t="s">
        <v>567</v>
      </c>
      <c r="C234" s="315" t="s">
        <v>898</v>
      </c>
      <c r="D234" s="218">
        <f>'4. Capacity&amp;Demand'!H311</f>
        <v>0</v>
      </c>
      <c r="E234" s="218">
        <f>'4. Capacity&amp;Demand'!I311</f>
        <v>0</v>
      </c>
      <c r="F234" s="218">
        <f>'4. Capacity&amp;Demand'!J311</f>
        <v>0</v>
      </c>
      <c r="G234" s="218">
        <f>'4. Capacity&amp;Demand'!K311</f>
        <v>0</v>
      </c>
      <c r="H234" s="218">
        <f>'4. Capacity&amp;Demand'!L311</f>
        <v>0</v>
      </c>
      <c r="I234" s="218">
        <f>'4. Capacity&amp;Demand'!M311</f>
        <v>0</v>
      </c>
      <c r="J234" s="218">
        <f>'4. Capacity&amp;Demand'!N311</f>
        <v>0</v>
      </c>
      <c r="K234" s="218">
        <f>'4. Capacity&amp;Demand'!O311</f>
        <v>0</v>
      </c>
      <c r="L234" s="218">
        <f>'4. Capacity&amp;Demand'!P311</f>
        <v>0</v>
      </c>
      <c r="M234" s="218">
        <f>'4. Capacity&amp;Demand'!Q311</f>
        <v>0</v>
      </c>
      <c r="N234" s="218">
        <f>'4. Capacity&amp;Demand'!R311</f>
        <v>0</v>
      </c>
      <c r="O234" s="218">
        <f>'4. Capacity&amp;Demand'!S311</f>
        <v>0</v>
      </c>
    </row>
    <row r="235" spans="2:15" ht="15.75" thickBot="1" x14ac:dyDescent="0.3">
      <c r="B235" s="218" t="s">
        <v>569</v>
      </c>
      <c r="C235" s="315" t="s">
        <v>898</v>
      </c>
      <c r="D235" s="218">
        <f>'4. Capacity&amp;Demand'!H312</f>
        <v>0</v>
      </c>
      <c r="E235" s="218">
        <f>'4. Capacity&amp;Demand'!I312</f>
        <v>0</v>
      </c>
      <c r="F235" s="218">
        <f>'4. Capacity&amp;Demand'!J312</f>
        <v>0</v>
      </c>
      <c r="G235" s="218">
        <f>'4. Capacity&amp;Demand'!K312</f>
        <v>0</v>
      </c>
      <c r="H235" s="218">
        <f>'4. Capacity&amp;Demand'!L312</f>
        <v>0</v>
      </c>
      <c r="I235" s="218">
        <f>'4. Capacity&amp;Demand'!M312</f>
        <v>0</v>
      </c>
      <c r="J235" s="218">
        <f>'4. Capacity&amp;Demand'!N312</f>
        <v>0</v>
      </c>
      <c r="K235" s="218">
        <f>'4. Capacity&amp;Demand'!O312</f>
        <v>0</v>
      </c>
      <c r="L235" s="218">
        <f>'4. Capacity&amp;Demand'!P312</f>
        <v>0</v>
      </c>
      <c r="M235" s="218">
        <f>'4. Capacity&amp;Demand'!Q312</f>
        <v>0</v>
      </c>
      <c r="N235" s="218">
        <f>'4. Capacity&amp;Demand'!R312</f>
        <v>0</v>
      </c>
      <c r="O235" s="218">
        <f>'4. Capacity&amp;Demand'!S312</f>
        <v>0</v>
      </c>
    </row>
    <row r="236" spans="2:15" ht="15.75" thickBot="1" x14ac:dyDescent="0.3">
      <c r="B236" s="218" t="s">
        <v>571</v>
      </c>
      <c r="C236" s="315" t="s">
        <v>898</v>
      </c>
      <c r="D236" s="218">
        <f>'4. Capacity&amp;Demand'!H313</f>
        <v>0</v>
      </c>
      <c r="E236" s="218">
        <f>'4. Capacity&amp;Demand'!I313</f>
        <v>0</v>
      </c>
      <c r="F236" s="218">
        <f>'4. Capacity&amp;Demand'!J313</f>
        <v>0</v>
      </c>
      <c r="G236" s="218">
        <f>'4. Capacity&amp;Demand'!K313</f>
        <v>0</v>
      </c>
      <c r="H236" s="218">
        <f>'4. Capacity&amp;Demand'!L313</f>
        <v>0</v>
      </c>
      <c r="I236" s="218">
        <f>'4. Capacity&amp;Demand'!M313</f>
        <v>0</v>
      </c>
      <c r="J236" s="218">
        <f>'4. Capacity&amp;Demand'!N313</f>
        <v>0</v>
      </c>
      <c r="K236" s="218">
        <f>'4. Capacity&amp;Demand'!O313</f>
        <v>0</v>
      </c>
      <c r="L236" s="218">
        <f>'4. Capacity&amp;Demand'!P313</f>
        <v>0</v>
      </c>
      <c r="M236" s="218">
        <f>'4. Capacity&amp;Demand'!Q313</f>
        <v>0</v>
      </c>
      <c r="N236" s="218">
        <f>'4. Capacity&amp;Demand'!R313</f>
        <v>0</v>
      </c>
      <c r="O236" s="218">
        <f>'4. Capacity&amp;Demand'!S313</f>
        <v>0</v>
      </c>
    </row>
    <row r="237" spans="2:15" ht="15.75" thickBot="1" x14ac:dyDescent="0.3">
      <c r="B237" s="218" t="s">
        <v>573</v>
      </c>
      <c r="C237" s="315" t="s">
        <v>898</v>
      </c>
      <c r="D237" s="218">
        <f>'4. Capacity&amp;Demand'!H314</f>
        <v>0</v>
      </c>
      <c r="E237" s="218">
        <f>'4. Capacity&amp;Demand'!I314</f>
        <v>0</v>
      </c>
      <c r="F237" s="218">
        <f>'4. Capacity&amp;Demand'!J314</f>
        <v>0</v>
      </c>
      <c r="G237" s="218">
        <f>'4. Capacity&amp;Demand'!K314</f>
        <v>0</v>
      </c>
      <c r="H237" s="218">
        <f>'4. Capacity&amp;Demand'!L314</f>
        <v>0</v>
      </c>
      <c r="I237" s="218">
        <f>'4. Capacity&amp;Demand'!M314</f>
        <v>0</v>
      </c>
      <c r="J237" s="218">
        <f>'4. Capacity&amp;Demand'!N314</f>
        <v>0</v>
      </c>
      <c r="K237" s="218">
        <f>'4. Capacity&amp;Demand'!O314</f>
        <v>0</v>
      </c>
      <c r="L237" s="218">
        <f>'4. Capacity&amp;Demand'!P314</f>
        <v>0</v>
      </c>
      <c r="M237" s="218">
        <f>'4. Capacity&amp;Demand'!Q314</f>
        <v>0</v>
      </c>
      <c r="N237" s="218">
        <f>'4. Capacity&amp;Demand'!R314</f>
        <v>0</v>
      </c>
      <c r="O237" s="218">
        <f>'4. Capacity&amp;Demand'!S314</f>
        <v>0</v>
      </c>
    </row>
    <row r="238" spans="2:15" ht="15.75" thickBot="1" x14ac:dyDescent="0.3">
      <c r="B238" s="218" t="s">
        <v>575</v>
      </c>
      <c r="C238" s="315" t="s">
        <v>898</v>
      </c>
      <c r="D238" s="218">
        <f>'4. Capacity&amp;Demand'!H315</f>
        <v>0</v>
      </c>
      <c r="E238" s="218">
        <f>'4. Capacity&amp;Demand'!I315</f>
        <v>0</v>
      </c>
      <c r="F238" s="218">
        <f>'4. Capacity&amp;Demand'!J315</f>
        <v>0</v>
      </c>
      <c r="G238" s="218">
        <f>'4. Capacity&amp;Demand'!K315</f>
        <v>0</v>
      </c>
      <c r="H238" s="218">
        <f>'4. Capacity&amp;Demand'!L315</f>
        <v>0</v>
      </c>
      <c r="I238" s="218">
        <f>'4. Capacity&amp;Demand'!M315</f>
        <v>0</v>
      </c>
      <c r="J238" s="218">
        <f>'4. Capacity&amp;Demand'!N315</f>
        <v>0</v>
      </c>
      <c r="K238" s="218">
        <f>'4. Capacity&amp;Demand'!O315</f>
        <v>0</v>
      </c>
      <c r="L238" s="218">
        <f>'4. Capacity&amp;Demand'!P315</f>
        <v>0</v>
      </c>
      <c r="M238" s="218">
        <f>'4. Capacity&amp;Demand'!Q315</f>
        <v>0</v>
      </c>
      <c r="N238" s="218">
        <f>'4. Capacity&amp;Demand'!R315</f>
        <v>0</v>
      </c>
      <c r="O238" s="218">
        <f>'4. Capacity&amp;Demand'!S315</f>
        <v>0</v>
      </c>
    </row>
    <row r="239" spans="2:15" ht="15.75" thickBot="1" x14ac:dyDescent="0.3">
      <c r="B239" s="218" t="s">
        <v>577</v>
      </c>
      <c r="C239" s="315" t="s">
        <v>898</v>
      </c>
      <c r="D239" s="218">
        <f>'4. Capacity&amp;Demand'!H316</f>
        <v>0</v>
      </c>
      <c r="E239" s="218">
        <f>'4. Capacity&amp;Demand'!I316</f>
        <v>0</v>
      </c>
      <c r="F239" s="218">
        <f>'4. Capacity&amp;Demand'!J316</f>
        <v>0</v>
      </c>
      <c r="G239" s="218">
        <f>'4. Capacity&amp;Demand'!K316</f>
        <v>0</v>
      </c>
      <c r="H239" s="218">
        <f>'4. Capacity&amp;Demand'!L316</f>
        <v>0</v>
      </c>
      <c r="I239" s="218">
        <f>'4. Capacity&amp;Demand'!M316</f>
        <v>0</v>
      </c>
      <c r="J239" s="218">
        <f>'4. Capacity&amp;Demand'!N316</f>
        <v>0</v>
      </c>
      <c r="K239" s="218">
        <f>'4. Capacity&amp;Demand'!O316</f>
        <v>0</v>
      </c>
      <c r="L239" s="218">
        <f>'4. Capacity&amp;Demand'!P316</f>
        <v>0</v>
      </c>
      <c r="M239" s="218">
        <f>'4. Capacity&amp;Demand'!Q316</f>
        <v>0</v>
      </c>
      <c r="N239" s="218">
        <f>'4. Capacity&amp;Demand'!R316</f>
        <v>0</v>
      </c>
      <c r="O239" s="218">
        <f>'4. Capacity&amp;Demand'!S316</f>
        <v>0</v>
      </c>
    </row>
    <row r="240" spans="2:15" ht="15.75" thickBot="1" x14ac:dyDescent="0.3">
      <c r="B240" s="218" t="s">
        <v>579</v>
      </c>
      <c r="C240" s="315" t="s">
        <v>898</v>
      </c>
      <c r="D240" s="218">
        <f>'4. Capacity&amp;Demand'!H317</f>
        <v>0</v>
      </c>
      <c r="E240" s="218">
        <f>'4. Capacity&amp;Demand'!I317</f>
        <v>0</v>
      </c>
      <c r="F240" s="218">
        <f>'4. Capacity&amp;Demand'!J317</f>
        <v>0</v>
      </c>
      <c r="G240" s="218">
        <f>'4. Capacity&amp;Demand'!K317</f>
        <v>0</v>
      </c>
      <c r="H240" s="218">
        <f>'4. Capacity&amp;Demand'!L317</f>
        <v>0</v>
      </c>
      <c r="I240" s="218">
        <f>'4. Capacity&amp;Demand'!M317</f>
        <v>0</v>
      </c>
      <c r="J240" s="218">
        <f>'4. Capacity&amp;Demand'!N317</f>
        <v>0</v>
      </c>
      <c r="K240" s="218">
        <f>'4. Capacity&amp;Demand'!O317</f>
        <v>0</v>
      </c>
      <c r="L240" s="218">
        <f>'4. Capacity&amp;Demand'!P317</f>
        <v>0</v>
      </c>
      <c r="M240" s="218">
        <f>'4. Capacity&amp;Demand'!Q317</f>
        <v>0</v>
      </c>
      <c r="N240" s="218">
        <f>'4. Capacity&amp;Demand'!R317</f>
        <v>0</v>
      </c>
      <c r="O240" s="218">
        <f>'4. Capacity&amp;Demand'!S317</f>
        <v>0</v>
      </c>
    </row>
    <row r="241" spans="2:15" ht="15.75" thickBot="1" x14ac:dyDescent="0.3">
      <c r="B241" s="218" t="s">
        <v>581</v>
      </c>
      <c r="C241" s="315" t="s">
        <v>898</v>
      </c>
      <c r="D241" s="218">
        <f>'4. Capacity&amp;Demand'!H318</f>
        <v>0</v>
      </c>
      <c r="E241" s="218">
        <f>'4. Capacity&amp;Demand'!I318</f>
        <v>0</v>
      </c>
      <c r="F241" s="218">
        <f>'4. Capacity&amp;Demand'!J318</f>
        <v>0</v>
      </c>
      <c r="G241" s="218">
        <f>'4. Capacity&amp;Demand'!K318</f>
        <v>0</v>
      </c>
      <c r="H241" s="218">
        <f>'4. Capacity&amp;Demand'!L318</f>
        <v>0</v>
      </c>
      <c r="I241" s="218">
        <f>'4. Capacity&amp;Demand'!M318</f>
        <v>0</v>
      </c>
      <c r="J241" s="218">
        <f>'4. Capacity&amp;Demand'!N318</f>
        <v>0</v>
      </c>
      <c r="K241" s="218">
        <f>'4. Capacity&amp;Demand'!O318</f>
        <v>0</v>
      </c>
      <c r="L241" s="218">
        <f>'4. Capacity&amp;Demand'!P318</f>
        <v>0</v>
      </c>
      <c r="M241" s="218">
        <f>'4. Capacity&amp;Demand'!Q318</f>
        <v>0</v>
      </c>
      <c r="N241" s="218">
        <f>'4. Capacity&amp;Demand'!R318</f>
        <v>0</v>
      </c>
      <c r="O241" s="218">
        <f>'4. Capacity&amp;Demand'!S318</f>
        <v>0</v>
      </c>
    </row>
    <row r="242" spans="2:15" ht="15.75" thickBot="1" x14ac:dyDescent="0.3">
      <c r="B242" s="218" t="s">
        <v>583</v>
      </c>
      <c r="C242" s="315" t="s">
        <v>898</v>
      </c>
      <c r="D242" s="218">
        <f>'4. Capacity&amp;Demand'!H319</f>
        <v>0</v>
      </c>
      <c r="E242" s="218">
        <f>'4. Capacity&amp;Demand'!I319</f>
        <v>0</v>
      </c>
      <c r="F242" s="218">
        <f>'4. Capacity&amp;Demand'!J319</f>
        <v>0</v>
      </c>
      <c r="G242" s="218">
        <f>'4. Capacity&amp;Demand'!K319</f>
        <v>0</v>
      </c>
      <c r="H242" s="218">
        <f>'4. Capacity&amp;Demand'!L319</f>
        <v>0</v>
      </c>
      <c r="I242" s="218">
        <f>'4. Capacity&amp;Demand'!M319</f>
        <v>0</v>
      </c>
      <c r="J242" s="218">
        <f>'4. Capacity&amp;Demand'!N319</f>
        <v>0</v>
      </c>
      <c r="K242" s="218">
        <f>'4. Capacity&amp;Demand'!O319</f>
        <v>0</v>
      </c>
      <c r="L242" s="218">
        <f>'4. Capacity&amp;Demand'!P319</f>
        <v>0</v>
      </c>
      <c r="M242" s="218">
        <f>'4. Capacity&amp;Demand'!Q319</f>
        <v>0</v>
      </c>
      <c r="N242" s="218">
        <f>'4. Capacity&amp;Demand'!R319</f>
        <v>0</v>
      </c>
      <c r="O242" s="218">
        <f>'4. Capacity&amp;Demand'!S319</f>
        <v>0</v>
      </c>
    </row>
    <row r="243" spans="2:15" ht="15.75" thickBot="1" x14ac:dyDescent="0.3">
      <c r="B243" s="218" t="s">
        <v>585</v>
      </c>
      <c r="C243" s="315" t="s">
        <v>898</v>
      </c>
      <c r="D243" s="218">
        <f>'4. Capacity&amp;Demand'!H320</f>
        <v>0</v>
      </c>
      <c r="E243" s="218">
        <f>'4. Capacity&amp;Demand'!I320</f>
        <v>0</v>
      </c>
      <c r="F243" s="218">
        <f>'4. Capacity&amp;Demand'!J320</f>
        <v>0</v>
      </c>
      <c r="G243" s="218">
        <f>'4. Capacity&amp;Demand'!K320</f>
        <v>0</v>
      </c>
      <c r="H243" s="218">
        <f>'4. Capacity&amp;Demand'!L320</f>
        <v>0</v>
      </c>
      <c r="I243" s="218">
        <f>'4. Capacity&amp;Demand'!M320</f>
        <v>0</v>
      </c>
      <c r="J243" s="218">
        <f>'4. Capacity&amp;Demand'!N320</f>
        <v>0</v>
      </c>
      <c r="K243" s="218">
        <f>'4. Capacity&amp;Demand'!O320</f>
        <v>0</v>
      </c>
      <c r="L243" s="218">
        <f>'4. Capacity&amp;Demand'!P320</f>
        <v>0</v>
      </c>
      <c r="M243" s="218">
        <f>'4. Capacity&amp;Demand'!Q320</f>
        <v>0</v>
      </c>
      <c r="N243" s="218">
        <f>'4. Capacity&amp;Demand'!R320</f>
        <v>0</v>
      </c>
      <c r="O243" s="218">
        <f>'4. Capacity&amp;Demand'!S320</f>
        <v>0</v>
      </c>
    </row>
    <row r="244" spans="2:15" ht="15.75" thickBot="1" x14ac:dyDescent="0.3">
      <c r="B244" s="218" t="s">
        <v>587</v>
      </c>
      <c r="C244" s="315" t="s">
        <v>898</v>
      </c>
      <c r="D244" s="218">
        <f>'4. Capacity&amp;Demand'!H321</f>
        <v>0</v>
      </c>
      <c r="E244" s="218">
        <f>'4. Capacity&amp;Demand'!I321</f>
        <v>0</v>
      </c>
      <c r="F244" s="218">
        <f>'4. Capacity&amp;Demand'!J321</f>
        <v>0</v>
      </c>
      <c r="G244" s="218">
        <f>'4. Capacity&amp;Demand'!K321</f>
        <v>0</v>
      </c>
      <c r="H244" s="218">
        <f>'4. Capacity&amp;Demand'!L321</f>
        <v>0</v>
      </c>
      <c r="I244" s="218">
        <f>'4. Capacity&amp;Demand'!M321</f>
        <v>0</v>
      </c>
      <c r="J244" s="218">
        <f>'4. Capacity&amp;Demand'!N321</f>
        <v>0</v>
      </c>
      <c r="K244" s="218">
        <f>'4. Capacity&amp;Demand'!O321</f>
        <v>0</v>
      </c>
      <c r="L244" s="218">
        <f>'4. Capacity&amp;Demand'!P321</f>
        <v>0</v>
      </c>
      <c r="M244" s="218">
        <f>'4. Capacity&amp;Demand'!Q321</f>
        <v>0</v>
      </c>
      <c r="N244" s="218">
        <f>'4. Capacity&amp;Demand'!R321</f>
        <v>0</v>
      </c>
      <c r="O244" s="218">
        <f>'4. Capacity&amp;Demand'!S321</f>
        <v>0</v>
      </c>
    </row>
    <row r="245" spans="2:15" ht="15.75" thickBot="1" x14ac:dyDescent="0.3">
      <c r="B245" s="218" t="s">
        <v>589</v>
      </c>
      <c r="C245" s="315" t="s">
        <v>898</v>
      </c>
      <c r="D245" s="218">
        <f>'4. Capacity&amp;Demand'!H322</f>
        <v>0</v>
      </c>
      <c r="E245" s="218">
        <f>'4. Capacity&amp;Demand'!I322</f>
        <v>0</v>
      </c>
      <c r="F245" s="218">
        <f>'4. Capacity&amp;Demand'!J322</f>
        <v>0</v>
      </c>
      <c r="G245" s="218">
        <f>'4. Capacity&amp;Demand'!K322</f>
        <v>0</v>
      </c>
      <c r="H245" s="218">
        <f>'4. Capacity&amp;Demand'!L322</f>
        <v>0</v>
      </c>
      <c r="I245" s="218">
        <f>'4. Capacity&amp;Demand'!M322</f>
        <v>0</v>
      </c>
      <c r="J245" s="218">
        <f>'4. Capacity&amp;Demand'!N322</f>
        <v>0</v>
      </c>
      <c r="K245" s="218">
        <f>'4. Capacity&amp;Demand'!O322</f>
        <v>0</v>
      </c>
      <c r="L245" s="218">
        <f>'4. Capacity&amp;Demand'!P322</f>
        <v>0</v>
      </c>
      <c r="M245" s="218">
        <f>'4. Capacity&amp;Demand'!Q322</f>
        <v>0</v>
      </c>
      <c r="N245" s="218">
        <f>'4. Capacity&amp;Demand'!R322</f>
        <v>0</v>
      </c>
      <c r="O245" s="218">
        <f>'4. Capacity&amp;Demand'!S322</f>
        <v>0</v>
      </c>
    </row>
    <row r="246" spans="2:15" ht="15.75" thickBot="1" x14ac:dyDescent="0.3">
      <c r="B246" s="218" t="s">
        <v>591</v>
      </c>
      <c r="C246" s="315" t="s">
        <v>898</v>
      </c>
      <c r="D246" s="218">
        <f>'4. Capacity&amp;Demand'!H323</f>
        <v>0</v>
      </c>
      <c r="E246" s="218">
        <f>'4. Capacity&amp;Demand'!I323</f>
        <v>0</v>
      </c>
      <c r="F246" s="218">
        <f>'4. Capacity&amp;Demand'!J323</f>
        <v>0</v>
      </c>
      <c r="G246" s="218">
        <f>'4. Capacity&amp;Demand'!K323</f>
        <v>0</v>
      </c>
      <c r="H246" s="218">
        <f>'4. Capacity&amp;Demand'!L323</f>
        <v>0</v>
      </c>
      <c r="I246" s="218">
        <f>'4. Capacity&amp;Demand'!M323</f>
        <v>0</v>
      </c>
      <c r="J246" s="218">
        <f>'4. Capacity&amp;Demand'!N323</f>
        <v>0</v>
      </c>
      <c r="K246" s="218">
        <f>'4. Capacity&amp;Demand'!O323</f>
        <v>0</v>
      </c>
      <c r="L246" s="218">
        <f>'4. Capacity&amp;Demand'!P323</f>
        <v>0</v>
      </c>
      <c r="M246" s="218">
        <f>'4. Capacity&amp;Demand'!Q323</f>
        <v>0</v>
      </c>
      <c r="N246" s="218">
        <f>'4. Capacity&amp;Demand'!R323</f>
        <v>0</v>
      </c>
      <c r="O246" s="218">
        <f>'4. Capacity&amp;Demand'!S323</f>
        <v>0</v>
      </c>
    </row>
    <row r="247" spans="2:15" ht="15.75" thickBot="1" x14ac:dyDescent="0.3">
      <c r="B247" s="218" t="s">
        <v>593</v>
      </c>
      <c r="C247" s="315" t="s">
        <v>898</v>
      </c>
      <c r="D247" s="218">
        <f>'4. Capacity&amp;Demand'!H324</f>
        <v>0</v>
      </c>
      <c r="E247" s="218">
        <f>'4. Capacity&amp;Demand'!I324</f>
        <v>0</v>
      </c>
      <c r="F247" s="218">
        <f>'4. Capacity&amp;Demand'!J324</f>
        <v>0</v>
      </c>
      <c r="G247" s="218">
        <f>'4. Capacity&amp;Demand'!K324</f>
        <v>0</v>
      </c>
      <c r="H247" s="218">
        <f>'4. Capacity&amp;Demand'!L324</f>
        <v>0</v>
      </c>
      <c r="I247" s="218">
        <f>'4. Capacity&amp;Demand'!M324</f>
        <v>0</v>
      </c>
      <c r="J247" s="218">
        <f>'4. Capacity&amp;Demand'!N324</f>
        <v>0</v>
      </c>
      <c r="K247" s="218">
        <f>'4. Capacity&amp;Demand'!O324</f>
        <v>0</v>
      </c>
      <c r="L247" s="218">
        <f>'4. Capacity&amp;Demand'!P324</f>
        <v>0</v>
      </c>
      <c r="M247" s="218">
        <f>'4. Capacity&amp;Demand'!Q324</f>
        <v>0</v>
      </c>
      <c r="N247" s="218">
        <f>'4. Capacity&amp;Demand'!R324</f>
        <v>0</v>
      </c>
      <c r="O247" s="218">
        <f>'4. Capacity&amp;Demand'!S324</f>
        <v>0</v>
      </c>
    </row>
    <row r="248" spans="2:15" ht="15.75" thickBot="1" x14ac:dyDescent="0.3">
      <c r="B248" s="218" t="s">
        <v>595</v>
      </c>
      <c r="C248" s="315" t="s">
        <v>898</v>
      </c>
      <c r="D248" s="218">
        <f>'4. Capacity&amp;Demand'!H325</f>
        <v>0</v>
      </c>
      <c r="E248" s="218">
        <f>'4. Capacity&amp;Demand'!I325</f>
        <v>0</v>
      </c>
      <c r="F248" s="218">
        <f>'4. Capacity&amp;Demand'!J325</f>
        <v>0</v>
      </c>
      <c r="G248" s="218">
        <f>'4. Capacity&amp;Demand'!K325</f>
        <v>0</v>
      </c>
      <c r="H248" s="218">
        <f>'4. Capacity&amp;Demand'!L325</f>
        <v>0</v>
      </c>
      <c r="I248" s="218">
        <f>'4. Capacity&amp;Demand'!M325</f>
        <v>0</v>
      </c>
      <c r="J248" s="218">
        <f>'4. Capacity&amp;Demand'!N325</f>
        <v>0</v>
      </c>
      <c r="K248" s="218">
        <f>'4. Capacity&amp;Demand'!O325</f>
        <v>0</v>
      </c>
      <c r="L248" s="218">
        <f>'4. Capacity&amp;Demand'!P325</f>
        <v>0</v>
      </c>
      <c r="M248" s="218">
        <f>'4. Capacity&amp;Demand'!Q325</f>
        <v>0</v>
      </c>
      <c r="N248" s="218">
        <f>'4. Capacity&amp;Demand'!R325</f>
        <v>0</v>
      </c>
      <c r="O248" s="218">
        <f>'4. Capacity&amp;Demand'!S325</f>
        <v>0</v>
      </c>
    </row>
    <row r="249" spans="2:15" ht="15.75" thickBot="1" x14ac:dyDescent="0.3">
      <c r="B249" s="218" t="s">
        <v>597</v>
      </c>
      <c r="C249" s="315" t="s">
        <v>898</v>
      </c>
      <c r="D249" s="218">
        <f>'4. Capacity&amp;Demand'!H326</f>
        <v>0</v>
      </c>
      <c r="E249" s="218">
        <f>'4. Capacity&amp;Demand'!I326</f>
        <v>0</v>
      </c>
      <c r="F249" s="218">
        <f>'4. Capacity&amp;Demand'!J326</f>
        <v>0</v>
      </c>
      <c r="G249" s="218">
        <f>'4. Capacity&amp;Demand'!K326</f>
        <v>0</v>
      </c>
      <c r="H249" s="218">
        <f>'4. Capacity&amp;Demand'!L326</f>
        <v>0</v>
      </c>
      <c r="I249" s="218">
        <f>'4. Capacity&amp;Demand'!M326</f>
        <v>0</v>
      </c>
      <c r="J249" s="218">
        <f>'4. Capacity&amp;Demand'!N326</f>
        <v>0</v>
      </c>
      <c r="K249" s="218">
        <f>'4. Capacity&amp;Demand'!O326</f>
        <v>0</v>
      </c>
      <c r="L249" s="218">
        <f>'4. Capacity&amp;Demand'!P326</f>
        <v>0</v>
      </c>
      <c r="M249" s="218">
        <f>'4. Capacity&amp;Demand'!Q326</f>
        <v>0</v>
      </c>
      <c r="N249" s="218">
        <f>'4. Capacity&amp;Demand'!R326</f>
        <v>0</v>
      </c>
      <c r="O249" s="218">
        <f>'4. Capacity&amp;Demand'!S326</f>
        <v>0</v>
      </c>
    </row>
    <row r="250" spans="2:15" ht="15.75" thickBot="1" x14ac:dyDescent="0.3">
      <c r="B250" s="218" t="s">
        <v>599</v>
      </c>
      <c r="C250" s="315" t="s">
        <v>898</v>
      </c>
      <c r="D250" s="218">
        <f>'4. Capacity&amp;Demand'!H327</f>
        <v>0</v>
      </c>
      <c r="E250" s="218">
        <f>'4. Capacity&amp;Demand'!I327</f>
        <v>0</v>
      </c>
      <c r="F250" s="218">
        <f>'4. Capacity&amp;Demand'!J327</f>
        <v>0</v>
      </c>
      <c r="G250" s="218">
        <f>'4. Capacity&amp;Demand'!K327</f>
        <v>0</v>
      </c>
      <c r="H250" s="218">
        <f>'4. Capacity&amp;Demand'!L327</f>
        <v>0</v>
      </c>
      <c r="I250" s="218">
        <f>'4. Capacity&amp;Demand'!M327</f>
        <v>0</v>
      </c>
      <c r="J250" s="218">
        <f>'4. Capacity&amp;Demand'!N327</f>
        <v>0</v>
      </c>
      <c r="K250" s="218">
        <f>'4. Capacity&amp;Demand'!O327</f>
        <v>0</v>
      </c>
      <c r="L250" s="218">
        <f>'4. Capacity&amp;Demand'!P327</f>
        <v>0</v>
      </c>
      <c r="M250" s="218">
        <f>'4. Capacity&amp;Demand'!Q327</f>
        <v>0</v>
      </c>
      <c r="N250" s="218">
        <f>'4. Capacity&amp;Demand'!R327</f>
        <v>0</v>
      </c>
      <c r="O250" s="218">
        <f>'4. Capacity&amp;Demand'!S327</f>
        <v>0</v>
      </c>
    </row>
    <row r="251" spans="2:15" ht="15.75" thickBot="1" x14ac:dyDescent="0.3">
      <c r="B251" s="218" t="s">
        <v>601</v>
      </c>
      <c r="C251" s="315" t="s">
        <v>898</v>
      </c>
      <c r="D251" s="218">
        <f>'4. Capacity&amp;Demand'!H328</f>
        <v>0</v>
      </c>
      <c r="E251" s="218">
        <f>'4. Capacity&amp;Demand'!I328</f>
        <v>0</v>
      </c>
      <c r="F251" s="218">
        <f>'4. Capacity&amp;Demand'!J328</f>
        <v>0</v>
      </c>
      <c r="G251" s="218">
        <f>'4. Capacity&amp;Demand'!K328</f>
        <v>0</v>
      </c>
      <c r="H251" s="218">
        <f>'4. Capacity&amp;Demand'!L328</f>
        <v>0</v>
      </c>
      <c r="I251" s="218">
        <f>'4. Capacity&amp;Demand'!M328</f>
        <v>0</v>
      </c>
      <c r="J251" s="218">
        <f>'4. Capacity&amp;Demand'!N328</f>
        <v>0</v>
      </c>
      <c r="K251" s="218">
        <f>'4. Capacity&amp;Demand'!O328</f>
        <v>0</v>
      </c>
      <c r="L251" s="218">
        <f>'4. Capacity&amp;Demand'!P328</f>
        <v>0</v>
      </c>
      <c r="M251" s="218">
        <f>'4. Capacity&amp;Demand'!Q328</f>
        <v>0</v>
      </c>
      <c r="N251" s="218">
        <f>'4. Capacity&amp;Demand'!R328</f>
        <v>0</v>
      </c>
      <c r="O251" s="218">
        <f>'4. Capacity&amp;Demand'!S328</f>
        <v>0</v>
      </c>
    </row>
    <row r="252" spans="2:15" ht="15.75" thickBot="1" x14ac:dyDescent="0.3">
      <c r="B252" s="218" t="s">
        <v>603</v>
      </c>
      <c r="C252" s="315" t="s">
        <v>898</v>
      </c>
      <c r="D252" s="218">
        <f>'4. Capacity&amp;Demand'!H329</f>
        <v>0</v>
      </c>
      <c r="E252" s="218">
        <f>'4. Capacity&amp;Demand'!I329</f>
        <v>0</v>
      </c>
      <c r="F252" s="218">
        <f>'4. Capacity&amp;Demand'!J329</f>
        <v>0</v>
      </c>
      <c r="G252" s="218">
        <f>'4. Capacity&amp;Demand'!K329</f>
        <v>0</v>
      </c>
      <c r="H252" s="218">
        <f>'4. Capacity&amp;Demand'!L329</f>
        <v>0</v>
      </c>
      <c r="I252" s="218">
        <f>'4. Capacity&amp;Demand'!M329</f>
        <v>0</v>
      </c>
      <c r="J252" s="218">
        <f>'4. Capacity&amp;Demand'!N329</f>
        <v>0</v>
      </c>
      <c r="K252" s="218">
        <f>'4. Capacity&amp;Demand'!O329</f>
        <v>0</v>
      </c>
      <c r="L252" s="218">
        <f>'4. Capacity&amp;Demand'!P329</f>
        <v>0</v>
      </c>
      <c r="M252" s="218">
        <f>'4. Capacity&amp;Demand'!Q329</f>
        <v>0</v>
      </c>
      <c r="N252" s="218">
        <f>'4. Capacity&amp;Demand'!R329</f>
        <v>0</v>
      </c>
      <c r="O252" s="218">
        <f>'4. Capacity&amp;Demand'!S329</f>
        <v>0</v>
      </c>
    </row>
    <row r="253" spans="2:15" ht="15.75" thickBot="1" x14ac:dyDescent="0.3">
      <c r="B253" s="218" t="s">
        <v>605</v>
      </c>
      <c r="C253" s="315" t="s">
        <v>898</v>
      </c>
      <c r="D253" s="218">
        <f>'4. Capacity&amp;Demand'!H330</f>
        <v>0</v>
      </c>
      <c r="E253" s="218">
        <f>'4. Capacity&amp;Demand'!I330</f>
        <v>0</v>
      </c>
      <c r="F253" s="218">
        <f>'4. Capacity&amp;Demand'!J330</f>
        <v>0</v>
      </c>
      <c r="G253" s="218">
        <f>'4. Capacity&amp;Demand'!K330</f>
        <v>0</v>
      </c>
      <c r="H253" s="218">
        <f>'4. Capacity&amp;Demand'!L330</f>
        <v>0</v>
      </c>
      <c r="I253" s="218">
        <f>'4. Capacity&amp;Demand'!M330</f>
        <v>0</v>
      </c>
      <c r="J253" s="218">
        <f>'4. Capacity&amp;Demand'!N330</f>
        <v>0</v>
      </c>
      <c r="K253" s="218">
        <f>'4. Capacity&amp;Demand'!O330</f>
        <v>0</v>
      </c>
      <c r="L253" s="218">
        <f>'4. Capacity&amp;Demand'!P330</f>
        <v>0</v>
      </c>
      <c r="M253" s="218">
        <f>'4. Capacity&amp;Demand'!Q330</f>
        <v>0</v>
      </c>
      <c r="N253" s="218">
        <f>'4. Capacity&amp;Demand'!R330</f>
        <v>0</v>
      </c>
      <c r="O253" s="218">
        <f>'4. Capacity&amp;Demand'!S330</f>
        <v>0</v>
      </c>
    </row>
    <row r="254" spans="2:15" ht="15.75" thickBot="1" x14ac:dyDescent="0.3">
      <c r="B254" s="218" t="s">
        <v>607</v>
      </c>
      <c r="C254" s="315" t="s">
        <v>898</v>
      </c>
      <c r="D254" s="218">
        <f>'4. Capacity&amp;Demand'!H331</f>
        <v>0</v>
      </c>
      <c r="E254" s="218">
        <f>'4. Capacity&amp;Demand'!I331</f>
        <v>0</v>
      </c>
      <c r="F254" s="218">
        <f>'4. Capacity&amp;Demand'!J331</f>
        <v>0</v>
      </c>
      <c r="G254" s="218">
        <f>'4. Capacity&amp;Demand'!K331</f>
        <v>0</v>
      </c>
      <c r="H254" s="218">
        <f>'4. Capacity&amp;Demand'!L331</f>
        <v>0</v>
      </c>
      <c r="I254" s="218">
        <f>'4. Capacity&amp;Demand'!M331</f>
        <v>0</v>
      </c>
      <c r="J254" s="218">
        <f>'4. Capacity&amp;Demand'!N331</f>
        <v>0</v>
      </c>
      <c r="K254" s="218">
        <f>'4. Capacity&amp;Demand'!O331</f>
        <v>0</v>
      </c>
      <c r="L254" s="218">
        <f>'4. Capacity&amp;Demand'!P331</f>
        <v>0</v>
      </c>
      <c r="M254" s="218">
        <f>'4. Capacity&amp;Demand'!Q331</f>
        <v>0</v>
      </c>
      <c r="N254" s="218">
        <f>'4. Capacity&amp;Demand'!R331</f>
        <v>0</v>
      </c>
      <c r="O254" s="218">
        <f>'4. Capacity&amp;Demand'!S331</f>
        <v>0</v>
      </c>
    </row>
    <row r="255" spans="2:15" ht="15.75" thickBot="1" x14ac:dyDescent="0.3">
      <c r="B255" s="218" t="s">
        <v>609</v>
      </c>
      <c r="C255" s="315" t="s">
        <v>898</v>
      </c>
      <c r="D255" s="218">
        <f>'4. Capacity&amp;Demand'!H332</f>
        <v>0</v>
      </c>
      <c r="E255" s="218">
        <f>'4. Capacity&amp;Demand'!I332</f>
        <v>0</v>
      </c>
      <c r="F255" s="218">
        <f>'4. Capacity&amp;Demand'!J332</f>
        <v>0</v>
      </c>
      <c r="G255" s="218">
        <f>'4. Capacity&amp;Demand'!K332</f>
        <v>0</v>
      </c>
      <c r="H255" s="218">
        <f>'4. Capacity&amp;Demand'!L332</f>
        <v>0</v>
      </c>
      <c r="I255" s="218">
        <f>'4. Capacity&amp;Demand'!M332</f>
        <v>0</v>
      </c>
      <c r="J255" s="218">
        <f>'4. Capacity&amp;Demand'!N332</f>
        <v>0</v>
      </c>
      <c r="K255" s="218">
        <f>'4. Capacity&amp;Demand'!O332</f>
        <v>0</v>
      </c>
      <c r="L255" s="218">
        <f>'4. Capacity&amp;Demand'!P332</f>
        <v>0</v>
      </c>
      <c r="M255" s="218">
        <f>'4. Capacity&amp;Demand'!Q332</f>
        <v>0</v>
      </c>
      <c r="N255" s="218">
        <f>'4. Capacity&amp;Demand'!R332</f>
        <v>0</v>
      </c>
      <c r="O255" s="218">
        <f>'4. Capacity&amp;Demand'!S332</f>
        <v>0</v>
      </c>
    </row>
    <row r="256" spans="2:15" ht="15.75" thickBot="1" x14ac:dyDescent="0.3">
      <c r="B256" s="218" t="s">
        <v>611</v>
      </c>
      <c r="C256" s="315" t="s">
        <v>898</v>
      </c>
      <c r="D256" s="218">
        <f>'4. Capacity&amp;Demand'!H333</f>
        <v>0</v>
      </c>
      <c r="E256" s="218">
        <f>'4. Capacity&amp;Demand'!I333</f>
        <v>0</v>
      </c>
      <c r="F256" s="218">
        <f>'4. Capacity&amp;Demand'!J333</f>
        <v>0</v>
      </c>
      <c r="G256" s="218">
        <f>'4. Capacity&amp;Demand'!K333</f>
        <v>0</v>
      </c>
      <c r="H256" s="218">
        <f>'4. Capacity&amp;Demand'!L333</f>
        <v>0</v>
      </c>
      <c r="I256" s="218">
        <f>'4. Capacity&amp;Demand'!M333</f>
        <v>0</v>
      </c>
      <c r="J256" s="218">
        <f>'4. Capacity&amp;Demand'!N333</f>
        <v>0</v>
      </c>
      <c r="K256" s="218">
        <f>'4. Capacity&amp;Demand'!O333</f>
        <v>0</v>
      </c>
      <c r="L256" s="218">
        <f>'4. Capacity&amp;Demand'!P333</f>
        <v>0</v>
      </c>
      <c r="M256" s="218">
        <f>'4. Capacity&amp;Demand'!Q333</f>
        <v>0</v>
      </c>
      <c r="N256" s="218">
        <f>'4. Capacity&amp;Demand'!R333</f>
        <v>0</v>
      </c>
      <c r="O256" s="218">
        <f>'4. Capacity&amp;Demand'!S333</f>
        <v>0</v>
      </c>
    </row>
    <row r="257" spans="2:15" ht="15.75" thickBot="1" x14ac:dyDescent="0.3">
      <c r="B257" s="218" t="s">
        <v>613</v>
      </c>
      <c r="C257" s="315" t="s">
        <v>898</v>
      </c>
      <c r="D257" s="218">
        <f>'4. Capacity&amp;Demand'!H334</f>
        <v>0</v>
      </c>
      <c r="E257" s="218">
        <f>'4. Capacity&amp;Demand'!I334</f>
        <v>0</v>
      </c>
      <c r="F257" s="218">
        <f>'4. Capacity&amp;Demand'!J334</f>
        <v>0</v>
      </c>
      <c r="G257" s="218">
        <f>'4. Capacity&amp;Demand'!K334</f>
        <v>0</v>
      </c>
      <c r="H257" s="218">
        <f>'4. Capacity&amp;Demand'!L334</f>
        <v>0</v>
      </c>
      <c r="I257" s="218">
        <f>'4. Capacity&amp;Demand'!M334</f>
        <v>0</v>
      </c>
      <c r="J257" s="218">
        <f>'4. Capacity&amp;Demand'!N334</f>
        <v>0</v>
      </c>
      <c r="K257" s="218">
        <f>'4. Capacity&amp;Demand'!O334</f>
        <v>0</v>
      </c>
      <c r="L257" s="218">
        <f>'4. Capacity&amp;Demand'!P334</f>
        <v>0</v>
      </c>
      <c r="M257" s="218">
        <f>'4. Capacity&amp;Demand'!Q334</f>
        <v>0</v>
      </c>
      <c r="N257" s="218">
        <f>'4. Capacity&amp;Demand'!R334</f>
        <v>0</v>
      </c>
      <c r="O257" s="218">
        <f>'4. Capacity&amp;Demand'!S334</f>
        <v>0</v>
      </c>
    </row>
    <row r="258" spans="2:15" ht="15.75" thickBot="1" x14ac:dyDescent="0.3">
      <c r="B258" s="218" t="s">
        <v>615</v>
      </c>
      <c r="C258" s="315" t="s">
        <v>898</v>
      </c>
      <c r="D258" s="218">
        <f>'4. Capacity&amp;Demand'!H335</f>
        <v>0</v>
      </c>
      <c r="E258" s="218">
        <f>'4. Capacity&amp;Demand'!I335</f>
        <v>0</v>
      </c>
      <c r="F258" s="218">
        <f>'4. Capacity&amp;Demand'!J335</f>
        <v>0</v>
      </c>
      <c r="G258" s="218">
        <f>'4. Capacity&amp;Demand'!K335</f>
        <v>0</v>
      </c>
      <c r="H258" s="218">
        <f>'4. Capacity&amp;Demand'!L335</f>
        <v>0</v>
      </c>
      <c r="I258" s="218">
        <f>'4. Capacity&amp;Demand'!M335</f>
        <v>0</v>
      </c>
      <c r="J258" s="218">
        <f>'4. Capacity&amp;Demand'!N335</f>
        <v>0</v>
      </c>
      <c r="K258" s="218">
        <f>'4. Capacity&amp;Demand'!O335</f>
        <v>0</v>
      </c>
      <c r="L258" s="218">
        <f>'4. Capacity&amp;Demand'!P335</f>
        <v>0</v>
      </c>
      <c r="M258" s="218">
        <f>'4. Capacity&amp;Demand'!Q335</f>
        <v>0</v>
      </c>
      <c r="N258" s="218">
        <f>'4. Capacity&amp;Demand'!R335</f>
        <v>0</v>
      </c>
      <c r="O258" s="218">
        <f>'4. Capacity&amp;Demand'!S335</f>
        <v>0</v>
      </c>
    </row>
    <row r="259" spans="2:15" ht="15.75" thickBot="1" x14ac:dyDescent="0.3">
      <c r="B259" s="218" t="s">
        <v>617</v>
      </c>
      <c r="C259" s="315" t="s">
        <v>898</v>
      </c>
      <c r="D259" s="218">
        <f>'4. Capacity&amp;Demand'!H336</f>
        <v>0</v>
      </c>
      <c r="E259" s="218">
        <f>'4. Capacity&amp;Demand'!I336</f>
        <v>0</v>
      </c>
      <c r="F259" s="218">
        <f>'4. Capacity&amp;Demand'!J336</f>
        <v>0</v>
      </c>
      <c r="G259" s="218">
        <f>'4. Capacity&amp;Demand'!K336</f>
        <v>0</v>
      </c>
      <c r="H259" s="218">
        <f>'4. Capacity&amp;Demand'!L336</f>
        <v>0</v>
      </c>
      <c r="I259" s="218">
        <f>'4. Capacity&amp;Demand'!M336</f>
        <v>0</v>
      </c>
      <c r="J259" s="218">
        <f>'4. Capacity&amp;Demand'!N336</f>
        <v>0</v>
      </c>
      <c r="K259" s="218">
        <f>'4. Capacity&amp;Demand'!O336</f>
        <v>0</v>
      </c>
      <c r="L259" s="218">
        <f>'4. Capacity&amp;Demand'!P336</f>
        <v>0</v>
      </c>
      <c r="M259" s="218">
        <f>'4. Capacity&amp;Demand'!Q336</f>
        <v>0</v>
      </c>
      <c r="N259" s="218">
        <f>'4. Capacity&amp;Demand'!R336</f>
        <v>0</v>
      </c>
      <c r="O259" s="218">
        <f>'4. Capacity&amp;Demand'!S336</f>
        <v>0</v>
      </c>
    </row>
    <row r="260" spans="2:15" ht="15.75" thickBot="1" x14ac:dyDescent="0.3">
      <c r="B260" s="218" t="s">
        <v>619</v>
      </c>
      <c r="C260" s="315" t="s">
        <v>898</v>
      </c>
      <c r="D260" s="218">
        <f>'4. Capacity&amp;Demand'!H337</f>
        <v>0</v>
      </c>
      <c r="E260" s="218">
        <f>'4. Capacity&amp;Demand'!I337</f>
        <v>0</v>
      </c>
      <c r="F260" s="218">
        <f>'4. Capacity&amp;Demand'!J337</f>
        <v>0</v>
      </c>
      <c r="G260" s="218">
        <f>'4. Capacity&amp;Demand'!K337</f>
        <v>0</v>
      </c>
      <c r="H260" s="218">
        <f>'4. Capacity&amp;Demand'!L337</f>
        <v>0</v>
      </c>
      <c r="I260" s="218">
        <f>'4. Capacity&amp;Demand'!M337</f>
        <v>0</v>
      </c>
      <c r="J260" s="218">
        <f>'4. Capacity&amp;Demand'!N337</f>
        <v>0</v>
      </c>
      <c r="K260" s="218">
        <f>'4. Capacity&amp;Demand'!O337</f>
        <v>0</v>
      </c>
      <c r="L260" s="218">
        <f>'4. Capacity&amp;Demand'!P337</f>
        <v>0</v>
      </c>
      <c r="M260" s="218">
        <f>'4. Capacity&amp;Demand'!Q337</f>
        <v>0</v>
      </c>
      <c r="N260" s="218">
        <f>'4. Capacity&amp;Demand'!R337</f>
        <v>0</v>
      </c>
      <c r="O260" s="218">
        <f>'4. Capacity&amp;Demand'!S337</f>
        <v>0</v>
      </c>
    </row>
    <row r="261" spans="2:15" ht="15.75" thickBot="1" x14ac:dyDescent="0.3">
      <c r="B261" s="218" t="s">
        <v>621</v>
      </c>
      <c r="C261" s="315" t="s">
        <v>898</v>
      </c>
      <c r="D261" s="218">
        <f>'4. Capacity&amp;Demand'!H338</f>
        <v>0</v>
      </c>
      <c r="E261" s="218">
        <f>'4. Capacity&amp;Demand'!I338</f>
        <v>0</v>
      </c>
      <c r="F261" s="218">
        <f>'4. Capacity&amp;Demand'!J338</f>
        <v>0</v>
      </c>
      <c r="G261" s="218">
        <f>'4. Capacity&amp;Demand'!K338</f>
        <v>0</v>
      </c>
      <c r="H261" s="218">
        <f>'4. Capacity&amp;Demand'!L338</f>
        <v>0</v>
      </c>
      <c r="I261" s="218">
        <f>'4. Capacity&amp;Demand'!M338</f>
        <v>0</v>
      </c>
      <c r="J261" s="218">
        <f>'4. Capacity&amp;Demand'!N338</f>
        <v>0</v>
      </c>
      <c r="K261" s="218">
        <f>'4. Capacity&amp;Demand'!O338</f>
        <v>0</v>
      </c>
      <c r="L261" s="218">
        <f>'4. Capacity&amp;Demand'!P338</f>
        <v>0</v>
      </c>
      <c r="M261" s="218">
        <f>'4. Capacity&amp;Demand'!Q338</f>
        <v>0</v>
      </c>
      <c r="N261" s="218">
        <f>'4. Capacity&amp;Demand'!R338</f>
        <v>0</v>
      </c>
      <c r="O261" s="218">
        <f>'4. Capacity&amp;Demand'!S338</f>
        <v>0</v>
      </c>
    </row>
    <row r="262" spans="2:15" ht="15.75" thickBot="1" x14ac:dyDescent="0.3">
      <c r="B262" s="218" t="s">
        <v>623</v>
      </c>
      <c r="C262" s="315" t="s">
        <v>898</v>
      </c>
      <c r="D262" s="218">
        <f>'4. Capacity&amp;Demand'!H339</f>
        <v>0</v>
      </c>
      <c r="E262" s="218">
        <f>'4. Capacity&amp;Demand'!I339</f>
        <v>0</v>
      </c>
      <c r="F262" s="218">
        <f>'4. Capacity&amp;Demand'!J339</f>
        <v>0</v>
      </c>
      <c r="G262" s="218">
        <f>'4. Capacity&amp;Demand'!K339</f>
        <v>0</v>
      </c>
      <c r="H262" s="218">
        <f>'4. Capacity&amp;Demand'!L339</f>
        <v>0</v>
      </c>
      <c r="I262" s="218">
        <f>'4. Capacity&amp;Demand'!M339</f>
        <v>0</v>
      </c>
      <c r="J262" s="218">
        <f>'4. Capacity&amp;Demand'!N339</f>
        <v>0</v>
      </c>
      <c r="K262" s="218">
        <f>'4. Capacity&amp;Demand'!O339</f>
        <v>0</v>
      </c>
      <c r="L262" s="218">
        <f>'4. Capacity&amp;Demand'!P339</f>
        <v>0</v>
      </c>
      <c r="M262" s="218">
        <f>'4. Capacity&amp;Demand'!Q339</f>
        <v>0</v>
      </c>
      <c r="N262" s="218">
        <f>'4. Capacity&amp;Demand'!R339</f>
        <v>0</v>
      </c>
      <c r="O262" s="218">
        <f>'4. Capacity&amp;Demand'!S339</f>
        <v>0</v>
      </c>
    </row>
    <row r="263" spans="2:15" ht="15.75" thickBot="1" x14ac:dyDescent="0.3">
      <c r="B263" s="218" t="s">
        <v>625</v>
      </c>
      <c r="C263" s="315" t="s">
        <v>898</v>
      </c>
      <c r="D263" s="218">
        <f>'4. Capacity&amp;Demand'!H340</f>
        <v>0</v>
      </c>
      <c r="E263" s="218">
        <f>'4. Capacity&amp;Demand'!I340</f>
        <v>0</v>
      </c>
      <c r="F263" s="218">
        <f>'4. Capacity&amp;Demand'!J340</f>
        <v>0</v>
      </c>
      <c r="G263" s="218">
        <f>'4. Capacity&amp;Demand'!K340</f>
        <v>0</v>
      </c>
      <c r="H263" s="218">
        <f>'4. Capacity&amp;Demand'!L340</f>
        <v>0</v>
      </c>
      <c r="I263" s="218">
        <f>'4. Capacity&amp;Demand'!M340</f>
        <v>0</v>
      </c>
      <c r="J263" s="218">
        <f>'4. Capacity&amp;Demand'!N340</f>
        <v>0</v>
      </c>
      <c r="K263" s="218">
        <f>'4. Capacity&amp;Demand'!O340</f>
        <v>0</v>
      </c>
      <c r="L263" s="218">
        <f>'4. Capacity&amp;Demand'!P340</f>
        <v>0</v>
      </c>
      <c r="M263" s="218">
        <f>'4. Capacity&amp;Demand'!Q340</f>
        <v>0</v>
      </c>
      <c r="N263" s="218">
        <f>'4. Capacity&amp;Demand'!R340</f>
        <v>0</v>
      </c>
      <c r="O263" s="218">
        <f>'4. Capacity&amp;Demand'!S340</f>
        <v>0</v>
      </c>
    </row>
    <row r="264" spans="2:15" ht="15.75" thickBot="1" x14ac:dyDescent="0.3">
      <c r="B264" s="218" t="s">
        <v>627</v>
      </c>
      <c r="C264" s="315" t="s">
        <v>898</v>
      </c>
      <c r="D264" s="218">
        <f>'4. Capacity&amp;Demand'!H341</f>
        <v>0</v>
      </c>
      <c r="E264" s="218">
        <f>'4. Capacity&amp;Demand'!I341</f>
        <v>0</v>
      </c>
      <c r="F264" s="218">
        <f>'4. Capacity&amp;Demand'!J341</f>
        <v>0</v>
      </c>
      <c r="G264" s="218">
        <f>'4. Capacity&amp;Demand'!K341</f>
        <v>0</v>
      </c>
      <c r="H264" s="218">
        <f>'4. Capacity&amp;Demand'!L341</f>
        <v>0</v>
      </c>
      <c r="I264" s="218">
        <f>'4. Capacity&amp;Demand'!M341</f>
        <v>0</v>
      </c>
      <c r="J264" s="218">
        <f>'4. Capacity&amp;Demand'!N341</f>
        <v>0</v>
      </c>
      <c r="K264" s="218">
        <f>'4. Capacity&amp;Demand'!O341</f>
        <v>0</v>
      </c>
      <c r="L264" s="218">
        <f>'4. Capacity&amp;Demand'!P341</f>
        <v>0</v>
      </c>
      <c r="M264" s="218">
        <f>'4. Capacity&amp;Demand'!Q341</f>
        <v>0</v>
      </c>
      <c r="N264" s="218">
        <f>'4. Capacity&amp;Demand'!R341</f>
        <v>0</v>
      </c>
      <c r="O264" s="218">
        <f>'4. Capacity&amp;Demand'!S341</f>
        <v>0</v>
      </c>
    </row>
    <row r="265" spans="2:15" ht="15.75" thickBot="1" x14ac:dyDescent="0.3">
      <c r="B265" s="218" t="s">
        <v>629</v>
      </c>
      <c r="C265" s="315" t="s">
        <v>898</v>
      </c>
      <c r="D265" s="218">
        <f>'4. Capacity&amp;Demand'!H342</f>
        <v>0</v>
      </c>
      <c r="E265" s="218">
        <f>'4. Capacity&amp;Demand'!I342</f>
        <v>0</v>
      </c>
      <c r="F265" s="218">
        <f>'4. Capacity&amp;Demand'!J342</f>
        <v>0</v>
      </c>
      <c r="G265" s="218">
        <f>'4. Capacity&amp;Demand'!K342</f>
        <v>0</v>
      </c>
      <c r="H265" s="218">
        <f>'4. Capacity&amp;Demand'!L342</f>
        <v>0</v>
      </c>
      <c r="I265" s="218">
        <f>'4. Capacity&amp;Demand'!M342</f>
        <v>0</v>
      </c>
      <c r="J265" s="218">
        <f>'4. Capacity&amp;Demand'!N342</f>
        <v>0</v>
      </c>
      <c r="K265" s="218">
        <f>'4. Capacity&amp;Demand'!O342</f>
        <v>0</v>
      </c>
      <c r="L265" s="218">
        <f>'4. Capacity&amp;Demand'!P342</f>
        <v>0</v>
      </c>
      <c r="M265" s="218">
        <f>'4. Capacity&amp;Demand'!Q342</f>
        <v>0</v>
      </c>
      <c r="N265" s="218">
        <f>'4. Capacity&amp;Demand'!R342</f>
        <v>0</v>
      </c>
      <c r="O265" s="218">
        <f>'4. Capacity&amp;Demand'!S342</f>
        <v>0</v>
      </c>
    </row>
    <row r="266" spans="2:15" ht="15.75" thickBot="1" x14ac:dyDescent="0.3">
      <c r="B266" s="218" t="s">
        <v>631</v>
      </c>
      <c r="C266" s="315" t="s">
        <v>898</v>
      </c>
      <c r="D266" s="218">
        <f>'4. Capacity&amp;Demand'!H343</f>
        <v>0</v>
      </c>
      <c r="E266" s="218">
        <f>'4. Capacity&amp;Demand'!I343</f>
        <v>0</v>
      </c>
      <c r="F266" s="218">
        <f>'4. Capacity&amp;Demand'!J343</f>
        <v>0</v>
      </c>
      <c r="G266" s="218">
        <f>'4. Capacity&amp;Demand'!K343</f>
        <v>0</v>
      </c>
      <c r="H266" s="218">
        <f>'4. Capacity&amp;Demand'!L343</f>
        <v>0</v>
      </c>
      <c r="I266" s="218">
        <f>'4. Capacity&amp;Demand'!M343</f>
        <v>0</v>
      </c>
      <c r="J266" s="218">
        <f>'4. Capacity&amp;Demand'!N343</f>
        <v>0</v>
      </c>
      <c r="K266" s="218">
        <f>'4. Capacity&amp;Demand'!O343</f>
        <v>0</v>
      </c>
      <c r="L266" s="218">
        <f>'4. Capacity&amp;Demand'!P343</f>
        <v>0</v>
      </c>
      <c r="M266" s="218">
        <f>'4. Capacity&amp;Demand'!Q343</f>
        <v>0</v>
      </c>
      <c r="N266" s="218">
        <f>'4. Capacity&amp;Demand'!R343</f>
        <v>0</v>
      </c>
      <c r="O266" s="218">
        <f>'4. Capacity&amp;Demand'!S343</f>
        <v>0</v>
      </c>
    </row>
    <row r="267" spans="2:15" ht="15.75" thickBot="1" x14ac:dyDescent="0.3">
      <c r="B267" s="218" t="s">
        <v>633</v>
      </c>
      <c r="C267" s="315" t="s">
        <v>898</v>
      </c>
      <c r="D267" s="218">
        <f>'4. Capacity&amp;Demand'!H344</f>
        <v>0</v>
      </c>
      <c r="E267" s="218">
        <f>'4. Capacity&amp;Demand'!I344</f>
        <v>0</v>
      </c>
      <c r="F267" s="218">
        <f>'4. Capacity&amp;Demand'!J344</f>
        <v>0</v>
      </c>
      <c r="G267" s="218">
        <f>'4. Capacity&amp;Demand'!K344</f>
        <v>0</v>
      </c>
      <c r="H267" s="218">
        <f>'4. Capacity&amp;Demand'!L344</f>
        <v>0</v>
      </c>
      <c r="I267" s="218">
        <f>'4. Capacity&amp;Demand'!M344</f>
        <v>0</v>
      </c>
      <c r="J267" s="218">
        <f>'4. Capacity&amp;Demand'!N344</f>
        <v>0</v>
      </c>
      <c r="K267" s="218">
        <f>'4. Capacity&amp;Demand'!O344</f>
        <v>0</v>
      </c>
      <c r="L267" s="218">
        <f>'4. Capacity&amp;Demand'!P344</f>
        <v>0</v>
      </c>
      <c r="M267" s="218">
        <f>'4. Capacity&amp;Demand'!Q344</f>
        <v>0</v>
      </c>
      <c r="N267" s="218">
        <f>'4. Capacity&amp;Demand'!R344</f>
        <v>0</v>
      </c>
      <c r="O267" s="218">
        <f>'4. Capacity&amp;Demand'!S344</f>
        <v>0</v>
      </c>
    </row>
    <row r="268" spans="2:15" ht="15.75" thickBot="1" x14ac:dyDescent="0.3">
      <c r="B268" s="218" t="s">
        <v>635</v>
      </c>
      <c r="C268" s="315" t="s">
        <v>898</v>
      </c>
      <c r="D268" s="218">
        <f>'4. Capacity&amp;Demand'!H345</f>
        <v>0</v>
      </c>
      <c r="E268" s="218">
        <f>'4. Capacity&amp;Demand'!I345</f>
        <v>0</v>
      </c>
      <c r="F268" s="218">
        <f>'4. Capacity&amp;Demand'!J345</f>
        <v>0</v>
      </c>
      <c r="G268" s="218">
        <f>'4. Capacity&amp;Demand'!K345</f>
        <v>0</v>
      </c>
      <c r="H268" s="218">
        <f>'4. Capacity&amp;Demand'!L345</f>
        <v>0</v>
      </c>
      <c r="I268" s="218">
        <f>'4. Capacity&amp;Demand'!M345</f>
        <v>0</v>
      </c>
      <c r="J268" s="218">
        <f>'4. Capacity&amp;Demand'!N345</f>
        <v>0</v>
      </c>
      <c r="K268" s="218">
        <f>'4. Capacity&amp;Demand'!O345</f>
        <v>0</v>
      </c>
      <c r="L268" s="218">
        <f>'4. Capacity&amp;Demand'!P345</f>
        <v>0</v>
      </c>
      <c r="M268" s="218">
        <f>'4. Capacity&amp;Demand'!Q345</f>
        <v>0</v>
      </c>
      <c r="N268" s="218">
        <f>'4. Capacity&amp;Demand'!R345</f>
        <v>0</v>
      </c>
      <c r="O268" s="218">
        <f>'4. Capacity&amp;Demand'!S345</f>
        <v>0</v>
      </c>
    </row>
    <row r="269" spans="2:15" ht="15.75" thickBot="1" x14ac:dyDescent="0.3">
      <c r="B269" s="218" t="s">
        <v>637</v>
      </c>
      <c r="C269" s="315" t="s">
        <v>898</v>
      </c>
      <c r="D269" s="218">
        <f>'4. Capacity&amp;Demand'!H346</f>
        <v>0</v>
      </c>
      <c r="E269" s="218">
        <f>'4. Capacity&amp;Demand'!I346</f>
        <v>0</v>
      </c>
      <c r="F269" s="218">
        <f>'4. Capacity&amp;Demand'!J346</f>
        <v>0</v>
      </c>
      <c r="G269" s="218">
        <f>'4. Capacity&amp;Demand'!K346</f>
        <v>0</v>
      </c>
      <c r="H269" s="218">
        <f>'4. Capacity&amp;Demand'!L346</f>
        <v>0</v>
      </c>
      <c r="I269" s="218">
        <f>'4. Capacity&amp;Demand'!M346</f>
        <v>0</v>
      </c>
      <c r="J269" s="218">
        <f>'4. Capacity&amp;Demand'!N346</f>
        <v>0</v>
      </c>
      <c r="K269" s="218">
        <f>'4. Capacity&amp;Demand'!O346</f>
        <v>0</v>
      </c>
      <c r="L269" s="218">
        <f>'4. Capacity&amp;Demand'!P346</f>
        <v>0</v>
      </c>
      <c r="M269" s="218">
        <f>'4. Capacity&amp;Demand'!Q346</f>
        <v>0</v>
      </c>
      <c r="N269" s="218">
        <f>'4. Capacity&amp;Demand'!R346</f>
        <v>0</v>
      </c>
      <c r="O269" s="218">
        <f>'4. Capacity&amp;Demand'!S346</f>
        <v>0</v>
      </c>
    </row>
    <row r="270" spans="2:15" ht="15.75" thickBot="1" x14ac:dyDescent="0.3">
      <c r="B270" s="218" t="s">
        <v>639</v>
      </c>
      <c r="C270" s="315" t="s">
        <v>898</v>
      </c>
      <c r="D270" s="218">
        <f>'4. Capacity&amp;Demand'!H347</f>
        <v>0</v>
      </c>
      <c r="E270" s="218">
        <f>'4. Capacity&amp;Demand'!I347</f>
        <v>0</v>
      </c>
      <c r="F270" s="218">
        <f>'4. Capacity&amp;Demand'!J347</f>
        <v>0</v>
      </c>
      <c r="G270" s="218">
        <f>'4. Capacity&amp;Demand'!K347</f>
        <v>0</v>
      </c>
      <c r="H270" s="218">
        <f>'4. Capacity&amp;Demand'!L347</f>
        <v>0</v>
      </c>
      <c r="I270" s="218">
        <f>'4. Capacity&amp;Demand'!M347</f>
        <v>0</v>
      </c>
      <c r="J270" s="218">
        <f>'4. Capacity&amp;Demand'!N347</f>
        <v>0</v>
      </c>
      <c r="K270" s="218">
        <f>'4. Capacity&amp;Demand'!O347</f>
        <v>0</v>
      </c>
      <c r="L270" s="218">
        <f>'4. Capacity&amp;Demand'!P347</f>
        <v>0</v>
      </c>
      <c r="M270" s="218">
        <f>'4. Capacity&amp;Demand'!Q347</f>
        <v>0</v>
      </c>
      <c r="N270" s="218">
        <f>'4. Capacity&amp;Demand'!R347</f>
        <v>0</v>
      </c>
      <c r="O270" s="218">
        <f>'4. Capacity&amp;Demand'!S347</f>
        <v>0</v>
      </c>
    </row>
    <row r="271" spans="2:15" ht="15.75" thickBot="1" x14ac:dyDescent="0.3">
      <c r="B271" s="218" t="s">
        <v>641</v>
      </c>
      <c r="C271" s="315" t="s">
        <v>898</v>
      </c>
      <c r="D271" s="218">
        <f>'4. Capacity&amp;Demand'!H348</f>
        <v>0</v>
      </c>
      <c r="E271" s="218">
        <f>'4. Capacity&amp;Demand'!I348</f>
        <v>0</v>
      </c>
      <c r="F271" s="218">
        <f>'4. Capacity&amp;Demand'!J348</f>
        <v>0</v>
      </c>
      <c r="G271" s="218">
        <f>'4. Capacity&amp;Demand'!K348</f>
        <v>0</v>
      </c>
      <c r="H271" s="218">
        <f>'4. Capacity&amp;Demand'!L348</f>
        <v>0</v>
      </c>
      <c r="I271" s="218">
        <f>'4. Capacity&amp;Demand'!M348</f>
        <v>0</v>
      </c>
      <c r="J271" s="218">
        <f>'4. Capacity&amp;Demand'!N348</f>
        <v>0</v>
      </c>
      <c r="K271" s="218">
        <f>'4. Capacity&amp;Demand'!O348</f>
        <v>0</v>
      </c>
      <c r="L271" s="218">
        <f>'4. Capacity&amp;Demand'!P348</f>
        <v>0</v>
      </c>
      <c r="M271" s="218">
        <f>'4. Capacity&amp;Demand'!Q348</f>
        <v>0</v>
      </c>
      <c r="N271" s="218">
        <f>'4. Capacity&amp;Demand'!R348</f>
        <v>0</v>
      </c>
      <c r="O271" s="218">
        <f>'4. Capacity&amp;Demand'!S348</f>
        <v>0</v>
      </c>
    </row>
    <row r="272" spans="2:15" ht="15.75" thickBot="1" x14ac:dyDescent="0.3">
      <c r="B272" s="218" t="s">
        <v>643</v>
      </c>
      <c r="C272" s="315" t="s">
        <v>898</v>
      </c>
      <c r="D272" s="218">
        <f>'4. Capacity&amp;Demand'!H349</f>
        <v>0</v>
      </c>
      <c r="E272" s="218">
        <f>'4. Capacity&amp;Demand'!I349</f>
        <v>0</v>
      </c>
      <c r="F272" s="218">
        <f>'4. Capacity&amp;Demand'!J349</f>
        <v>0</v>
      </c>
      <c r="G272" s="218">
        <f>'4. Capacity&amp;Demand'!K349</f>
        <v>0</v>
      </c>
      <c r="H272" s="218">
        <f>'4. Capacity&amp;Demand'!L349</f>
        <v>0</v>
      </c>
      <c r="I272" s="218">
        <f>'4. Capacity&amp;Demand'!M349</f>
        <v>0</v>
      </c>
      <c r="J272" s="218">
        <f>'4. Capacity&amp;Demand'!N349</f>
        <v>0</v>
      </c>
      <c r="K272" s="218">
        <f>'4. Capacity&amp;Demand'!O349</f>
        <v>0</v>
      </c>
      <c r="L272" s="218">
        <f>'4. Capacity&amp;Demand'!P349</f>
        <v>0</v>
      </c>
      <c r="M272" s="218">
        <f>'4. Capacity&amp;Demand'!Q349</f>
        <v>0</v>
      </c>
      <c r="N272" s="218">
        <f>'4. Capacity&amp;Demand'!R349</f>
        <v>0</v>
      </c>
      <c r="O272" s="218">
        <f>'4. Capacity&amp;Demand'!S349</f>
        <v>0</v>
      </c>
    </row>
    <row r="273" spans="2:15" ht="15.75" thickBot="1" x14ac:dyDescent="0.3">
      <c r="B273" s="218" t="s">
        <v>645</v>
      </c>
      <c r="C273" s="315" t="s">
        <v>898</v>
      </c>
      <c r="D273" s="218">
        <f>'4. Capacity&amp;Demand'!H350</f>
        <v>0</v>
      </c>
      <c r="E273" s="218">
        <f>'4. Capacity&amp;Demand'!I350</f>
        <v>0</v>
      </c>
      <c r="F273" s="218">
        <f>'4. Capacity&amp;Demand'!J350</f>
        <v>0</v>
      </c>
      <c r="G273" s="218">
        <f>'4. Capacity&amp;Demand'!K350</f>
        <v>0</v>
      </c>
      <c r="H273" s="218">
        <f>'4. Capacity&amp;Demand'!L350</f>
        <v>0</v>
      </c>
      <c r="I273" s="218">
        <f>'4. Capacity&amp;Demand'!M350</f>
        <v>0</v>
      </c>
      <c r="J273" s="218">
        <f>'4. Capacity&amp;Demand'!N350</f>
        <v>0</v>
      </c>
      <c r="K273" s="218">
        <f>'4. Capacity&amp;Demand'!O350</f>
        <v>0</v>
      </c>
      <c r="L273" s="218">
        <f>'4. Capacity&amp;Demand'!P350</f>
        <v>0</v>
      </c>
      <c r="M273" s="218">
        <f>'4. Capacity&amp;Demand'!Q350</f>
        <v>0</v>
      </c>
      <c r="N273" s="218">
        <f>'4. Capacity&amp;Demand'!R350</f>
        <v>0</v>
      </c>
      <c r="O273" s="218">
        <f>'4. Capacity&amp;Demand'!S350</f>
        <v>0</v>
      </c>
    </row>
    <row r="274" spans="2:15" ht="15.75" thickBot="1" x14ac:dyDescent="0.3">
      <c r="B274" s="218" t="s">
        <v>647</v>
      </c>
      <c r="C274" s="315" t="s">
        <v>898</v>
      </c>
      <c r="D274" s="218">
        <f>'4. Capacity&amp;Demand'!H351</f>
        <v>0</v>
      </c>
      <c r="E274" s="218">
        <f>'4. Capacity&amp;Demand'!I351</f>
        <v>0</v>
      </c>
      <c r="F274" s="218">
        <f>'4. Capacity&amp;Demand'!J351</f>
        <v>0</v>
      </c>
      <c r="G274" s="218">
        <f>'4. Capacity&amp;Demand'!K351</f>
        <v>0</v>
      </c>
      <c r="H274" s="218">
        <f>'4. Capacity&amp;Demand'!L351</f>
        <v>0</v>
      </c>
      <c r="I274" s="218">
        <f>'4. Capacity&amp;Demand'!M351</f>
        <v>0</v>
      </c>
      <c r="J274" s="218">
        <f>'4. Capacity&amp;Demand'!N351</f>
        <v>0</v>
      </c>
      <c r="K274" s="218">
        <f>'4. Capacity&amp;Demand'!O351</f>
        <v>0</v>
      </c>
      <c r="L274" s="218">
        <f>'4. Capacity&amp;Demand'!P351</f>
        <v>0</v>
      </c>
      <c r="M274" s="218">
        <f>'4. Capacity&amp;Demand'!Q351</f>
        <v>0</v>
      </c>
      <c r="N274" s="218">
        <f>'4. Capacity&amp;Demand'!R351</f>
        <v>0</v>
      </c>
      <c r="O274" s="218">
        <f>'4. Capacity&amp;Demand'!S351</f>
        <v>0</v>
      </c>
    </row>
    <row r="275" spans="2:15" ht="15.75" thickBot="1" x14ac:dyDescent="0.3">
      <c r="B275" s="218" t="s">
        <v>649</v>
      </c>
      <c r="C275" s="315" t="s">
        <v>898</v>
      </c>
      <c r="D275" s="218">
        <f>'4. Capacity&amp;Demand'!H352</f>
        <v>0</v>
      </c>
      <c r="E275" s="218">
        <f>'4. Capacity&amp;Demand'!I352</f>
        <v>0</v>
      </c>
      <c r="F275" s="218">
        <f>'4. Capacity&amp;Demand'!J352</f>
        <v>0</v>
      </c>
      <c r="G275" s="218">
        <f>'4. Capacity&amp;Demand'!K352</f>
        <v>0</v>
      </c>
      <c r="H275" s="218">
        <f>'4. Capacity&amp;Demand'!L352</f>
        <v>0</v>
      </c>
      <c r="I275" s="218">
        <f>'4. Capacity&amp;Demand'!M352</f>
        <v>0</v>
      </c>
      <c r="J275" s="218">
        <f>'4. Capacity&amp;Demand'!N352</f>
        <v>0</v>
      </c>
      <c r="K275" s="218">
        <f>'4. Capacity&amp;Demand'!O352</f>
        <v>0</v>
      </c>
      <c r="L275" s="218">
        <f>'4. Capacity&amp;Demand'!P352</f>
        <v>0</v>
      </c>
      <c r="M275" s="218">
        <f>'4. Capacity&amp;Demand'!Q352</f>
        <v>0</v>
      </c>
      <c r="N275" s="218">
        <f>'4. Capacity&amp;Demand'!R352</f>
        <v>0</v>
      </c>
      <c r="O275" s="218">
        <f>'4. Capacity&amp;Demand'!S352</f>
        <v>0</v>
      </c>
    </row>
    <row r="276" spans="2:15" ht="15.75" thickBot="1" x14ac:dyDescent="0.3">
      <c r="B276" s="218" t="s">
        <v>651</v>
      </c>
      <c r="C276" s="315" t="s">
        <v>898</v>
      </c>
      <c r="D276" s="218">
        <f>'4. Capacity&amp;Demand'!H353</f>
        <v>0</v>
      </c>
      <c r="E276" s="218">
        <f>'4. Capacity&amp;Demand'!I353</f>
        <v>0</v>
      </c>
      <c r="F276" s="218">
        <f>'4. Capacity&amp;Demand'!J353</f>
        <v>0</v>
      </c>
      <c r="G276" s="218">
        <f>'4. Capacity&amp;Demand'!K353</f>
        <v>0</v>
      </c>
      <c r="H276" s="218">
        <f>'4. Capacity&amp;Demand'!L353</f>
        <v>0</v>
      </c>
      <c r="I276" s="218">
        <f>'4. Capacity&amp;Demand'!M353</f>
        <v>0</v>
      </c>
      <c r="J276" s="218">
        <f>'4. Capacity&amp;Demand'!N353</f>
        <v>0</v>
      </c>
      <c r="K276" s="218">
        <f>'4. Capacity&amp;Demand'!O353</f>
        <v>0</v>
      </c>
      <c r="L276" s="218">
        <f>'4. Capacity&amp;Demand'!P353</f>
        <v>0</v>
      </c>
      <c r="M276" s="218">
        <f>'4. Capacity&amp;Demand'!Q353</f>
        <v>0</v>
      </c>
      <c r="N276" s="218">
        <f>'4. Capacity&amp;Demand'!R353</f>
        <v>0</v>
      </c>
      <c r="O276" s="218">
        <f>'4. Capacity&amp;Demand'!S353</f>
        <v>0</v>
      </c>
    </row>
    <row r="277" spans="2:15" ht="15.75" thickBot="1" x14ac:dyDescent="0.3">
      <c r="B277" s="218" t="s">
        <v>653</v>
      </c>
      <c r="C277" s="315" t="s">
        <v>898</v>
      </c>
      <c r="D277" s="218">
        <f>'4. Capacity&amp;Demand'!H354</f>
        <v>0</v>
      </c>
      <c r="E277" s="218">
        <f>'4. Capacity&amp;Demand'!I354</f>
        <v>0</v>
      </c>
      <c r="F277" s="218">
        <f>'4. Capacity&amp;Demand'!J354</f>
        <v>0</v>
      </c>
      <c r="G277" s="218">
        <f>'4. Capacity&amp;Demand'!K354</f>
        <v>0</v>
      </c>
      <c r="H277" s="218">
        <f>'4. Capacity&amp;Demand'!L354</f>
        <v>0</v>
      </c>
      <c r="I277" s="218">
        <f>'4. Capacity&amp;Demand'!M354</f>
        <v>0</v>
      </c>
      <c r="J277" s="218">
        <f>'4. Capacity&amp;Demand'!N354</f>
        <v>0</v>
      </c>
      <c r="K277" s="218">
        <f>'4. Capacity&amp;Demand'!O354</f>
        <v>0</v>
      </c>
      <c r="L277" s="218">
        <f>'4. Capacity&amp;Demand'!P354</f>
        <v>0</v>
      </c>
      <c r="M277" s="218">
        <f>'4. Capacity&amp;Demand'!Q354</f>
        <v>0</v>
      </c>
      <c r="N277" s="218">
        <f>'4. Capacity&amp;Demand'!R354</f>
        <v>0</v>
      </c>
      <c r="O277" s="218">
        <f>'4. Capacity&amp;Demand'!S354</f>
        <v>0</v>
      </c>
    </row>
    <row r="278" spans="2:15" ht="15.75" thickBot="1" x14ac:dyDescent="0.3">
      <c r="B278" s="218" t="s">
        <v>655</v>
      </c>
      <c r="C278" s="315" t="s">
        <v>898</v>
      </c>
      <c r="D278" s="218">
        <f>'4. Capacity&amp;Demand'!H355</f>
        <v>0</v>
      </c>
      <c r="E278" s="218">
        <f>'4. Capacity&amp;Demand'!I355</f>
        <v>0</v>
      </c>
      <c r="F278" s="218">
        <f>'4. Capacity&amp;Demand'!J355</f>
        <v>0</v>
      </c>
      <c r="G278" s="218">
        <f>'4. Capacity&amp;Demand'!K355</f>
        <v>0</v>
      </c>
      <c r="H278" s="218">
        <f>'4. Capacity&amp;Demand'!L355</f>
        <v>0</v>
      </c>
      <c r="I278" s="218">
        <f>'4. Capacity&amp;Demand'!M355</f>
        <v>0</v>
      </c>
      <c r="J278" s="218">
        <f>'4. Capacity&amp;Demand'!N355</f>
        <v>0</v>
      </c>
      <c r="K278" s="218">
        <f>'4. Capacity&amp;Demand'!O355</f>
        <v>0</v>
      </c>
      <c r="L278" s="218">
        <f>'4. Capacity&amp;Demand'!P355</f>
        <v>0</v>
      </c>
      <c r="M278" s="218">
        <f>'4. Capacity&amp;Demand'!Q355</f>
        <v>0</v>
      </c>
      <c r="N278" s="218">
        <f>'4. Capacity&amp;Demand'!R355</f>
        <v>0</v>
      </c>
      <c r="O278" s="218">
        <f>'4. Capacity&amp;Demand'!S355</f>
        <v>0</v>
      </c>
    </row>
    <row r="279" spans="2:15" ht="15.75" thickBot="1" x14ac:dyDescent="0.3">
      <c r="B279" s="218" t="s">
        <v>657</v>
      </c>
      <c r="C279" s="315" t="s">
        <v>898</v>
      </c>
      <c r="D279" s="218">
        <f>'4. Capacity&amp;Demand'!H356</f>
        <v>0</v>
      </c>
      <c r="E279" s="218">
        <f>'4. Capacity&amp;Demand'!I356</f>
        <v>0</v>
      </c>
      <c r="F279" s="218">
        <f>'4. Capacity&amp;Demand'!J356</f>
        <v>0</v>
      </c>
      <c r="G279" s="218">
        <f>'4. Capacity&amp;Demand'!K356</f>
        <v>0</v>
      </c>
      <c r="H279" s="218">
        <f>'4. Capacity&amp;Demand'!L356</f>
        <v>0</v>
      </c>
      <c r="I279" s="218">
        <f>'4. Capacity&amp;Demand'!M356</f>
        <v>0</v>
      </c>
      <c r="J279" s="218">
        <f>'4. Capacity&amp;Demand'!N356</f>
        <v>0</v>
      </c>
      <c r="K279" s="218">
        <f>'4. Capacity&amp;Demand'!O356</f>
        <v>0</v>
      </c>
      <c r="L279" s="218">
        <f>'4. Capacity&amp;Demand'!P356</f>
        <v>0</v>
      </c>
      <c r="M279" s="218">
        <f>'4. Capacity&amp;Demand'!Q356</f>
        <v>0</v>
      </c>
      <c r="N279" s="218">
        <f>'4. Capacity&amp;Demand'!R356</f>
        <v>0</v>
      </c>
      <c r="O279" s="218">
        <f>'4. Capacity&amp;Demand'!S356</f>
        <v>0</v>
      </c>
    </row>
    <row r="280" spans="2:15" ht="15.75" thickBot="1" x14ac:dyDescent="0.3">
      <c r="B280" s="218" t="s">
        <v>659</v>
      </c>
      <c r="C280" s="315" t="s">
        <v>898</v>
      </c>
      <c r="D280" s="218">
        <f>'4. Capacity&amp;Demand'!H357</f>
        <v>0</v>
      </c>
      <c r="E280" s="218">
        <f>'4. Capacity&amp;Demand'!I357</f>
        <v>0</v>
      </c>
      <c r="F280" s="218">
        <f>'4. Capacity&amp;Demand'!J357</f>
        <v>0</v>
      </c>
      <c r="G280" s="218">
        <f>'4. Capacity&amp;Demand'!K357</f>
        <v>0</v>
      </c>
      <c r="H280" s="218">
        <f>'4. Capacity&amp;Demand'!L357</f>
        <v>0</v>
      </c>
      <c r="I280" s="218">
        <f>'4. Capacity&amp;Demand'!M357</f>
        <v>0</v>
      </c>
      <c r="J280" s="218">
        <f>'4. Capacity&amp;Demand'!N357</f>
        <v>0</v>
      </c>
      <c r="K280" s="218">
        <f>'4. Capacity&amp;Demand'!O357</f>
        <v>0</v>
      </c>
      <c r="L280" s="218">
        <f>'4. Capacity&amp;Demand'!P357</f>
        <v>0</v>
      </c>
      <c r="M280" s="218">
        <f>'4. Capacity&amp;Demand'!Q357</f>
        <v>0</v>
      </c>
      <c r="N280" s="218">
        <f>'4. Capacity&amp;Demand'!R357</f>
        <v>0</v>
      </c>
      <c r="O280" s="218">
        <f>'4. Capacity&amp;Demand'!S357</f>
        <v>0</v>
      </c>
    </row>
    <row r="281" spans="2:15" ht="15.75" thickBot="1" x14ac:dyDescent="0.3">
      <c r="B281" s="218" t="s">
        <v>661</v>
      </c>
      <c r="C281" s="315" t="s">
        <v>898</v>
      </c>
      <c r="D281" s="218">
        <f>'4. Capacity&amp;Demand'!H358</f>
        <v>0</v>
      </c>
      <c r="E281" s="218">
        <f>'4. Capacity&amp;Demand'!I358</f>
        <v>0</v>
      </c>
      <c r="F281" s="218">
        <f>'4. Capacity&amp;Demand'!J358</f>
        <v>0</v>
      </c>
      <c r="G281" s="218">
        <f>'4. Capacity&amp;Demand'!K358</f>
        <v>0</v>
      </c>
      <c r="H281" s="218">
        <f>'4. Capacity&amp;Demand'!L358</f>
        <v>0</v>
      </c>
      <c r="I281" s="218">
        <f>'4. Capacity&amp;Demand'!M358</f>
        <v>0</v>
      </c>
      <c r="J281" s="218">
        <f>'4. Capacity&amp;Demand'!N358</f>
        <v>0</v>
      </c>
      <c r="K281" s="218">
        <f>'4. Capacity&amp;Demand'!O358</f>
        <v>0</v>
      </c>
      <c r="L281" s="218">
        <f>'4. Capacity&amp;Demand'!P358</f>
        <v>0</v>
      </c>
      <c r="M281" s="218">
        <f>'4. Capacity&amp;Demand'!Q358</f>
        <v>0</v>
      </c>
      <c r="N281" s="218">
        <f>'4. Capacity&amp;Demand'!R358</f>
        <v>0</v>
      </c>
      <c r="O281" s="218">
        <f>'4. Capacity&amp;Demand'!S358</f>
        <v>0</v>
      </c>
    </row>
    <row r="282" spans="2:15" ht="15.75" thickBot="1" x14ac:dyDescent="0.3">
      <c r="B282" s="218" t="s">
        <v>663</v>
      </c>
      <c r="C282" s="315" t="s">
        <v>898</v>
      </c>
      <c r="D282" s="218">
        <f>'4. Capacity&amp;Demand'!H359</f>
        <v>0</v>
      </c>
      <c r="E282" s="218">
        <f>'4. Capacity&amp;Demand'!I359</f>
        <v>0</v>
      </c>
      <c r="F282" s="218">
        <f>'4. Capacity&amp;Demand'!J359</f>
        <v>0</v>
      </c>
      <c r="G282" s="218">
        <f>'4. Capacity&amp;Demand'!K359</f>
        <v>0</v>
      </c>
      <c r="H282" s="218">
        <f>'4. Capacity&amp;Demand'!L359</f>
        <v>0</v>
      </c>
      <c r="I282" s="218">
        <f>'4. Capacity&amp;Demand'!M359</f>
        <v>0</v>
      </c>
      <c r="J282" s="218">
        <f>'4. Capacity&amp;Demand'!N359</f>
        <v>0</v>
      </c>
      <c r="K282" s="218">
        <f>'4. Capacity&amp;Demand'!O359</f>
        <v>0</v>
      </c>
      <c r="L282" s="218">
        <f>'4. Capacity&amp;Demand'!P359</f>
        <v>0</v>
      </c>
      <c r="M282" s="218">
        <f>'4. Capacity&amp;Demand'!Q359</f>
        <v>0</v>
      </c>
      <c r="N282" s="218">
        <f>'4. Capacity&amp;Demand'!R359</f>
        <v>0</v>
      </c>
      <c r="O282" s="218">
        <f>'4. Capacity&amp;Demand'!S359</f>
        <v>0</v>
      </c>
    </row>
    <row r="283" spans="2:15" ht="15.75" thickBot="1" x14ac:dyDescent="0.3">
      <c r="B283" s="218" t="s">
        <v>665</v>
      </c>
      <c r="C283" s="315" t="s">
        <v>898</v>
      </c>
      <c r="D283" s="218">
        <f>'4. Capacity&amp;Demand'!H360</f>
        <v>0</v>
      </c>
      <c r="E283" s="218">
        <f>'4. Capacity&amp;Demand'!I360</f>
        <v>0</v>
      </c>
      <c r="F283" s="218">
        <f>'4. Capacity&amp;Demand'!J360</f>
        <v>0</v>
      </c>
      <c r="G283" s="218">
        <f>'4. Capacity&amp;Demand'!K360</f>
        <v>0</v>
      </c>
      <c r="H283" s="218">
        <f>'4. Capacity&amp;Demand'!L360</f>
        <v>0</v>
      </c>
      <c r="I283" s="218">
        <f>'4. Capacity&amp;Demand'!M360</f>
        <v>0</v>
      </c>
      <c r="J283" s="218">
        <f>'4. Capacity&amp;Demand'!N360</f>
        <v>0</v>
      </c>
      <c r="K283" s="218">
        <f>'4. Capacity&amp;Demand'!O360</f>
        <v>0</v>
      </c>
      <c r="L283" s="218">
        <f>'4. Capacity&amp;Demand'!P360</f>
        <v>0</v>
      </c>
      <c r="M283" s="218">
        <f>'4. Capacity&amp;Demand'!Q360</f>
        <v>0</v>
      </c>
      <c r="N283" s="218">
        <f>'4. Capacity&amp;Demand'!R360</f>
        <v>0</v>
      </c>
      <c r="O283" s="218">
        <f>'4. Capacity&amp;Demand'!S360</f>
        <v>0</v>
      </c>
    </row>
    <row r="284" spans="2:15" ht="15.75" thickBot="1" x14ac:dyDescent="0.3">
      <c r="B284" s="218" t="s">
        <v>667</v>
      </c>
      <c r="C284" s="315" t="s">
        <v>898</v>
      </c>
      <c r="D284" s="218">
        <f>'4. Capacity&amp;Demand'!H361</f>
        <v>0</v>
      </c>
      <c r="E284" s="218">
        <f>'4. Capacity&amp;Demand'!I361</f>
        <v>0</v>
      </c>
      <c r="F284" s="218">
        <f>'4. Capacity&amp;Demand'!J361</f>
        <v>0</v>
      </c>
      <c r="G284" s="218">
        <f>'4. Capacity&amp;Demand'!K361</f>
        <v>0</v>
      </c>
      <c r="H284" s="218">
        <f>'4. Capacity&amp;Demand'!L361</f>
        <v>0</v>
      </c>
      <c r="I284" s="218">
        <f>'4. Capacity&amp;Demand'!M361</f>
        <v>0</v>
      </c>
      <c r="J284" s="218">
        <f>'4. Capacity&amp;Demand'!N361</f>
        <v>0</v>
      </c>
      <c r="K284" s="218">
        <f>'4. Capacity&amp;Demand'!O361</f>
        <v>0</v>
      </c>
      <c r="L284" s="218">
        <f>'4. Capacity&amp;Demand'!P361</f>
        <v>0</v>
      </c>
      <c r="M284" s="218">
        <f>'4. Capacity&amp;Demand'!Q361</f>
        <v>0</v>
      </c>
      <c r="N284" s="218">
        <f>'4. Capacity&amp;Demand'!R361</f>
        <v>0</v>
      </c>
      <c r="O284" s="218">
        <f>'4. Capacity&amp;Demand'!S361</f>
        <v>0</v>
      </c>
    </row>
    <row r="285" spans="2:15" ht="15.75" thickBot="1" x14ac:dyDescent="0.3">
      <c r="B285" s="218" t="s">
        <v>669</v>
      </c>
      <c r="C285" s="315" t="s">
        <v>898</v>
      </c>
      <c r="D285" s="218">
        <f>'4. Capacity&amp;Demand'!H362</f>
        <v>0</v>
      </c>
      <c r="E285" s="218">
        <f>'4. Capacity&amp;Demand'!I362</f>
        <v>0</v>
      </c>
      <c r="F285" s="218">
        <f>'4. Capacity&amp;Demand'!J362</f>
        <v>0</v>
      </c>
      <c r="G285" s="218">
        <f>'4. Capacity&amp;Demand'!K362</f>
        <v>0</v>
      </c>
      <c r="H285" s="218">
        <f>'4. Capacity&amp;Demand'!L362</f>
        <v>0</v>
      </c>
      <c r="I285" s="218">
        <f>'4. Capacity&amp;Demand'!M362</f>
        <v>0</v>
      </c>
      <c r="J285" s="218">
        <f>'4. Capacity&amp;Demand'!N362</f>
        <v>0</v>
      </c>
      <c r="K285" s="218">
        <f>'4. Capacity&amp;Demand'!O362</f>
        <v>0</v>
      </c>
      <c r="L285" s="218">
        <f>'4. Capacity&amp;Demand'!P362</f>
        <v>0</v>
      </c>
      <c r="M285" s="218">
        <f>'4. Capacity&amp;Demand'!Q362</f>
        <v>0</v>
      </c>
      <c r="N285" s="218">
        <f>'4. Capacity&amp;Demand'!R362</f>
        <v>0</v>
      </c>
      <c r="O285" s="218">
        <f>'4. Capacity&amp;Demand'!S362</f>
        <v>0</v>
      </c>
    </row>
    <row r="286" spans="2:15" ht="15.75" thickBot="1" x14ac:dyDescent="0.3">
      <c r="B286" s="218" t="s">
        <v>671</v>
      </c>
      <c r="C286" s="315" t="s">
        <v>898</v>
      </c>
      <c r="D286" s="218">
        <f>'4. Capacity&amp;Demand'!H363</f>
        <v>0</v>
      </c>
      <c r="E286" s="218">
        <f>'4. Capacity&amp;Demand'!I363</f>
        <v>0</v>
      </c>
      <c r="F286" s="218">
        <f>'4. Capacity&amp;Demand'!J363</f>
        <v>0</v>
      </c>
      <c r="G286" s="218">
        <f>'4. Capacity&amp;Demand'!K363</f>
        <v>0</v>
      </c>
      <c r="H286" s="218">
        <f>'4. Capacity&amp;Demand'!L363</f>
        <v>0</v>
      </c>
      <c r="I286" s="218">
        <f>'4. Capacity&amp;Demand'!M363</f>
        <v>0</v>
      </c>
      <c r="J286" s="218">
        <f>'4. Capacity&amp;Demand'!N363</f>
        <v>0</v>
      </c>
      <c r="K286" s="218">
        <f>'4. Capacity&amp;Demand'!O363</f>
        <v>0</v>
      </c>
      <c r="L286" s="218">
        <f>'4. Capacity&amp;Demand'!P363</f>
        <v>0</v>
      </c>
      <c r="M286" s="218">
        <f>'4. Capacity&amp;Demand'!Q363</f>
        <v>0</v>
      </c>
      <c r="N286" s="218">
        <f>'4. Capacity&amp;Demand'!R363</f>
        <v>0</v>
      </c>
      <c r="O286" s="218">
        <f>'4. Capacity&amp;Demand'!S363</f>
        <v>0</v>
      </c>
    </row>
    <row r="287" spans="2:15" ht="15.75" thickBot="1" x14ac:dyDescent="0.3">
      <c r="B287" s="218" t="s">
        <v>673</v>
      </c>
      <c r="C287" s="315" t="s">
        <v>898</v>
      </c>
      <c r="D287" s="218">
        <f>'4. Capacity&amp;Demand'!H364</f>
        <v>0</v>
      </c>
      <c r="E287" s="218">
        <f>'4. Capacity&amp;Demand'!I364</f>
        <v>0</v>
      </c>
      <c r="F287" s="218">
        <f>'4. Capacity&amp;Demand'!J364</f>
        <v>0</v>
      </c>
      <c r="G287" s="218">
        <f>'4. Capacity&amp;Demand'!K364</f>
        <v>0</v>
      </c>
      <c r="H287" s="218">
        <f>'4. Capacity&amp;Demand'!L364</f>
        <v>0</v>
      </c>
      <c r="I287" s="218">
        <f>'4. Capacity&amp;Demand'!M364</f>
        <v>0</v>
      </c>
      <c r="J287" s="218">
        <f>'4. Capacity&amp;Demand'!N364</f>
        <v>0</v>
      </c>
      <c r="K287" s="218">
        <f>'4. Capacity&amp;Demand'!O364</f>
        <v>0</v>
      </c>
      <c r="L287" s="218">
        <f>'4. Capacity&amp;Demand'!P364</f>
        <v>0</v>
      </c>
      <c r="M287" s="218">
        <f>'4. Capacity&amp;Demand'!Q364</f>
        <v>0</v>
      </c>
      <c r="N287" s="218">
        <f>'4. Capacity&amp;Demand'!R364</f>
        <v>0</v>
      </c>
      <c r="O287" s="218">
        <f>'4. Capacity&amp;Demand'!S364</f>
        <v>0</v>
      </c>
    </row>
    <row r="288" spans="2:15" ht="15.75" thickBot="1" x14ac:dyDescent="0.3">
      <c r="B288" s="218" t="s">
        <v>675</v>
      </c>
      <c r="C288" s="315" t="s">
        <v>898</v>
      </c>
      <c r="D288" s="218">
        <f>'4. Capacity&amp;Demand'!H365</f>
        <v>0</v>
      </c>
      <c r="E288" s="218">
        <f>'4. Capacity&amp;Demand'!I365</f>
        <v>0</v>
      </c>
      <c r="F288" s="218">
        <f>'4. Capacity&amp;Demand'!J365</f>
        <v>0</v>
      </c>
      <c r="G288" s="218">
        <f>'4. Capacity&amp;Demand'!K365</f>
        <v>0</v>
      </c>
      <c r="H288" s="218">
        <f>'4. Capacity&amp;Demand'!L365</f>
        <v>0</v>
      </c>
      <c r="I288" s="218">
        <f>'4. Capacity&amp;Demand'!M365</f>
        <v>0</v>
      </c>
      <c r="J288" s="218">
        <f>'4. Capacity&amp;Demand'!N365</f>
        <v>0</v>
      </c>
      <c r="K288" s="218">
        <f>'4. Capacity&amp;Demand'!O365</f>
        <v>0</v>
      </c>
      <c r="L288" s="218">
        <f>'4. Capacity&amp;Demand'!P365</f>
        <v>0</v>
      </c>
      <c r="M288" s="218">
        <f>'4. Capacity&amp;Demand'!Q365</f>
        <v>0</v>
      </c>
      <c r="N288" s="218">
        <f>'4. Capacity&amp;Demand'!R365</f>
        <v>0</v>
      </c>
      <c r="O288" s="218">
        <f>'4. Capacity&amp;Demand'!S365</f>
        <v>0</v>
      </c>
    </row>
    <row r="289" spans="2:15" ht="15.75" thickBot="1" x14ac:dyDescent="0.3">
      <c r="B289" s="218" t="s">
        <v>677</v>
      </c>
      <c r="C289" s="315" t="s">
        <v>898</v>
      </c>
      <c r="D289" s="218">
        <f>'4. Capacity&amp;Demand'!H366</f>
        <v>0</v>
      </c>
      <c r="E289" s="218">
        <f>'4. Capacity&amp;Demand'!I366</f>
        <v>0</v>
      </c>
      <c r="F289" s="218">
        <f>'4. Capacity&amp;Demand'!J366</f>
        <v>0</v>
      </c>
      <c r="G289" s="218">
        <f>'4. Capacity&amp;Demand'!K366</f>
        <v>0</v>
      </c>
      <c r="H289" s="218">
        <f>'4. Capacity&amp;Demand'!L366</f>
        <v>0</v>
      </c>
      <c r="I289" s="218">
        <f>'4. Capacity&amp;Demand'!M366</f>
        <v>0</v>
      </c>
      <c r="J289" s="218">
        <f>'4. Capacity&amp;Demand'!N366</f>
        <v>0</v>
      </c>
      <c r="K289" s="218">
        <f>'4. Capacity&amp;Demand'!O366</f>
        <v>0</v>
      </c>
      <c r="L289" s="218">
        <f>'4. Capacity&amp;Demand'!P366</f>
        <v>0</v>
      </c>
      <c r="M289" s="218">
        <f>'4. Capacity&amp;Demand'!Q366</f>
        <v>0</v>
      </c>
      <c r="N289" s="218">
        <f>'4. Capacity&amp;Demand'!R366</f>
        <v>0</v>
      </c>
      <c r="O289" s="218">
        <f>'4. Capacity&amp;Demand'!S366</f>
        <v>0</v>
      </c>
    </row>
    <row r="290" spans="2:15" ht="15.75" thickBot="1" x14ac:dyDescent="0.3">
      <c r="B290" s="218" t="s">
        <v>679</v>
      </c>
      <c r="C290" s="315" t="s">
        <v>898</v>
      </c>
      <c r="D290" s="218">
        <f>'4. Capacity&amp;Demand'!H367</f>
        <v>0</v>
      </c>
      <c r="E290" s="218">
        <f>'4. Capacity&amp;Demand'!I367</f>
        <v>0</v>
      </c>
      <c r="F290" s="218">
        <f>'4. Capacity&amp;Demand'!J367</f>
        <v>0</v>
      </c>
      <c r="G290" s="218">
        <f>'4. Capacity&amp;Demand'!K367</f>
        <v>0</v>
      </c>
      <c r="H290" s="218">
        <f>'4. Capacity&amp;Demand'!L367</f>
        <v>0</v>
      </c>
      <c r="I290" s="218">
        <f>'4. Capacity&amp;Demand'!M367</f>
        <v>0</v>
      </c>
      <c r="J290" s="218">
        <f>'4. Capacity&amp;Demand'!N367</f>
        <v>0</v>
      </c>
      <c r="K290" s="218">
        <f>'4. Capacity&amp;Demand'!O367</f>
        <v>0</v>
      </c>
      <c r="L290" s="218">
        <f>'4. Capacity&amp;Demand'!P367</f>
        <v>0</v>
      </c>
      <c r="M290" s="218">
        <f>'4. Capacity&amp;Demand'!Q367</f>
        <v>0</v>
      </c>
      <c r="N290" s="218">
        <f>'4. Capacity&amp;Demand'!R367</f>
        <v>0</v>
      </c>
      <c r="O290" s="218">
        <f>'4. Capacity&amp;Demand'!S367</f>
        <v>0</v>
      </c>
    </row>
    <row r="291" spans="2:15" ht="15.75" thickBot="1" x14ac:dyDescent="0.3">
      <c r="B291" s="218" t="s">
        <v>681</v>
      </c>
      <c r="C291" s="315" t="s">
        <v>898</v>
      </c>
      <c r="D291" s="218">
        <f>'4. Capacity&amp;Demand'!H368</f>
        <v>0</v>
      </c>
      <c r="E291" s="218">
        <f>'4. Capacity&amp;Demand'!I368</f>
        <v>0</v>
      </c>
      <c r="F291" s="218">
        <f>'4. Capacity&amp;Demand'!J368</f>
        <v>0</v>
      </c>
      <c r="G291" s="218">
        <f>'4. Capacity&amp;Demand'!K368</f>
        <v>0</v>
      </c>
      <c r="H291" s="218">
        <f>'4. Capacity&amp;Demand'!L368</f>
        <v>0</v>
      </c>
      <c r="I291" s="218">
        <f>'4. Capacity&amp;Demand'!M368</f>
        <v>0</v>
      </c>
      <c r="J291" s="218">
        <f>'4. Capacity&amp;Demand'!N368</f>
        <v>0</v>
      </c>
      <c r="K291" s="218">
        <f>'4. Capacity&amp;Demand'!O368</f>
        <v>0</v>
      </c>
      <c r="L291" s="218">
        <f>'4. Capacity&amp;Demand'!P368</f>
        <v>0</v>
      </c>
      <c r="M291" s="218">
        <f>'4. Capacity&amp;Demand'!Q368</f>
        <v>0</v>
      </c>
      <c r="N291" s="218">
        <f>'4. Capacity&amp;Demand'!R368</f>
        <v>0</v>
      </c>
      <c r="O291" s="218">
        <f>'4. Capacity&amp;Demand'!S368</f>
        <v>0</v>
      </c>
    </row>
    <row r="292" spans="2:15" ht="15.75" thickBot="1" x14ac:dyDescent="0.3">
      <c r="B292" s="218" t="s">
        <v>683</v>
      </c>
      <c r="C292" s="315" t="s">
        <v>898</v>
      </c>
      <c r="D292" s="218">
        <f>'4. Capacity&amp;Demand'!H369</f>
        <v>0</v>
      </c>
      <c r="E292" s="218">
        <f>'4. Capacity&amp;Demand'!I369</f>
        <v>0</v>
      </c>
      <c r="F292" s="218">
        <f>'4. Capacity&amp;Demand'!J369</f>
        <v>0</v>
      </c>
      <c r="G292" s="218">
        <f>'4. Capacity&amp;Demand'!K369</f>
        <v>0</v>
      </c>
      <c r="H292" s="218">
        <f>'4. Capacity&amp;Demand'!L369</f>
        <v>0</v>
      </c>
      <c r="I292" s="218">
        <f>'4. Capacity&amp;Demand'!M369</f>
        <v>0</v>
      </c>
      <c r="J292" s="218">
        <f>'4. Capacity&amp;Demand'!N369</f>
        <v>0</v>
      </c>
      <c r="K292" s="218">
        <f>'4. Capacity&amp;Demand'!O369</f>
        <v>0</v>
      </c>
      <c r="L292" s="218">
        <f>'4. Capacity&amp;Demand'!P369</f>
        <v>0</v>
      </c>
      <c r="M292" s="218">
        <f>'4. Capacity&amp;Demand'!Q369</f>
        <v>0</v>
      </c>
      <c r="N292" s="218">
        <f>'4. Capacity&amp;Demand'!R369</f>
        <v>0</v>
      </c>
      <c r="O292" s="218">
        <f>'4. Capacity&amp;Demand'!S369</f>
        <v>0</v>
      </c>
    </row>
    <row r="293" spans="2:15" ht="15.75" thickBot="1" x14ac:dyDescent="0.3">
      <c r="B293" s="218" t="s">
        <v>685</v>
      </c>
      <c r="C293" s="315" t="s">
        <v>898</v>
      </c>
      <c r="D293" s="218">
        <f>'4. Capacity&amp;Demand'!H370</f>
        <v>0</v>
      </c>
      <c r="E293" s="218">
        <f>'4. Capacity&amp;Demand'!I370</f>
        <v>0</v>
      </c>
      <c r="F293" s="218">
        <f>'4. Capacity&amp;Demand'!J370</f>
        <v>0</v>
      </c>
      <c r="G293" s="218">
        <f>'4. Capacity&amp;Demand'!K370</f>
        <v>0</v>
      </c>
      <c r="H293" s="218">
        <f>'4. Capacity&amp;Demand'!L370</f>
        <v>0</v>
      </c>
      <c r="I293" s="218">
        <f>'4. Capacity&amp;Demand'!M370</f>
        <v>0</v>
      </c>
      <c r="J293" s="218">
        <f>'4. Capacity&amp;Demand'!N370</f>
        <v>0</v>
      </c>
      <c r="K293" s="218">
        <f>'4. Capacity&amp;Demand'!O370</f>
        <v>0</v>
      </c>
      <c r="L293" s="218">
        <f>'4. Capacity&amp;Demand'!P370</f>
        <v>0</v>
      </c>
      <c r="M293" s="218">
        <f>'4. Capacity&amp;Demand'!Q370</f>
        <v>0</v>
      </c>
      <c r="N293" s="218">
        <f>'4. Capacity&amp;Demand'!R370</f>
        <v>0</v>
      </c>
      <c r="O293" s="218">
        <f>'4. Capacity&amp;Demand'!S370</f>
        <v>0</v>
      </c>
    </row>
    <row r="294" spans="2:15" ht="15.75" thickBot="1" x14ac:dyDescent="0.3">
      <c r="B294" s="218" t="s">
        <v>687</v>
      </c>
      <c r="C294" s="315" t="s">
        <v>898</v>
      </c>
      <c r="D294" s="218">
        <f>'4. Capacity&amp;Demand'!H371</f>
        <v>0</v>
      </c>
      <c r="E294" s="218">
        <f>'4. Capacity&amp;Demand'!I371</f>
        <v>0</v>
      </c>
      <c r="F294" s="218">
        <f>'4. Capacity&amp;Demand'!J371</f>
        <v>0</v>
      </c>
      <c r="G294" s="218">
        <f>'4. Capacity&amp;Demand'!K371</f>
        <v>0</v>
      </c>
      <c r="H294" s="218">
        <f>'4. Capacity&amp;Demand'!L371</f>
        <v>0</v>
      </c>
      <c r="I294" s="218">
        <f>'4. Capacity&amp;Demand'!M371</f>
        <v>0</v>
      </c>
      <c r="J294" s="218">
        <f>'4. Capacity&amp;Demand'!N371</f>
        <v>0</v>
      </c>
      <c r="K294" s="218">
        <f>'4. Capacity&amp;Demand'!O371</f>
        <v>0</v>
      </c>
      <c r="L294" s="218">
        <f>'4. Capacity&amp;Demand'!P371</f>
        <v>0</v>
      </c>
      <c r="M294" s="218">
        <f>'4. Capacity&amp;Demand'!Q371</f>
        <v>0</v>
      </c>
      <c r="N294" s="218">
        <f>'4. Capacity&amp;Demand'!R371</f>
        <v>0</v>
      </c>
      <c r="O294" s="218">
        <f>'4. Capacity&amp;Demand'!S371</f>
        <v>0</v>
      </c>
    </row>
    <row r="295" spans="2:15" ht="15.75" thickBot="1" x14ac:dyDescent="0.3">
      <c r="B295" s="218" t="s">
        <v>689</v>
      </c>
      <c r="C295" s="315" t="s">
        <v>898</v>
      </c>
      <c r="D295" s="218">
        <f>'4. Capacity&amp;Demand'!H372</f>
        <v>0</v>
      </c>
      <c r="E295" s="218">
        <f>'4. Capacity&amp;Demand'!I372</f>
        <v>0</v>
      </c>
      <c r="F295" s="218">
        <f>'4. Capacity&amp;Demand'!J372</f>
        <v>0</v>
      </c>
      <c r="G295" s="218">
        <f>'4. Capacity&amp;Demand'!K372</f>
        <v>0</v>
      </c>
      <c r="H295" s="218">
        <f>'4. Capacity&amp;Demand'!L372</f>
        <v>0</v>
      </c>
      <c r="I295" s="218">
        <f>'4. Capacity&amp;Demand'!M372</f>
        <v>0</v>
      </c>
      <c r="J295" s="218">
        <f>'4. Capacity&amp;Demand'!N372</f>
        <v>0</v>
      </c>
      <c r="K295" s="218">
        <f>'4. Capacity&amp;Demand'!O372</f>
        <v>0</v>
      </c>
      <c r="L295" s="218">
        <f>'4. Capacity&amp;Demand'!P372</f>
        <v>0</v>
      </c>
      <c r="M295" s="218">
        <f>'4. Capacity&amp;Demand'!Q372</f>
        <v>0</v>
      </c>
      <c r="N295" s="218">
        <f>'4. Capacity&amp;Demand'!R372</f>
        <v>0</v>
      </c>
      <c r="O295" s="218">
        <f>'4. Capacity&amp;Demand'!S372</f>
        <v>0</v>
      </c>
    </row>
    <row r="296" spans="2:15" ht="15.75" thickBot="1" x14ac:dyDescent="0.3">
      <c r="B296" s="218" t="s">
        <v>691</v>
      </c>
      <c r="C296" s="315" t="s">
        <v>898</v>
      </c>
      <c r="D296" s="218">
        <f>'4. Capacity&amp;Demand'!H373</f>
        <v>0</v>
      </c>
      <c r="E296" s="218">
        <f>'4. Capacity&amp;Demand'!I373</f>
        <v>0</v>
      </c>
      <c r="F296" s="218">
        <f>'4. Capacity&amp;Demand'!J373</f>
        <v>0</v>
      </c>
      <c r="G296" s="218">
        <f>'4. Capacity&amp;Demand'!K373</f>
        <v>0</v>
      </c>
      <c r="H296" s="218">
        <f>'4. Capacity&amp;Demand'!L373</f>
        <v>0</v>
      </c>
      <c r="I296" s="218">
        <f>'4. Capacity&amp;Demand'!M373</f>
        <v>0</v>
      </c>
      <c r="J296" s="218">
        <f>'4. Capacity&amp;Demand'!N373</f>
        <v>0</v>
      </c>
      <c r="K296" s="218">
        <f>'4. Capacity&amp;Demand'!O373</f>
        <v>0</v>
      </c>
      <c r="L296" s="218">
        <f>'4. Capacity&amp;Demand'!P373</f>
        <v>0</v>
      </c>
      <c r="M296" s="218">
        <f>'4. Capacity&amp;Demand'!Q373</f>
        <v>0</v>
      </c>
      <c r="N296" s="218">
        <f>'4. Capacity&amp;Demand'!R373</f>
        <v>0</v>
      </c>
      <c r="O296" s="218">
        <f>'4. Capacity&amp;Demand'!S373</f>
        <v>0</v>
      </c>
    </row>
    <row r="297" spans="2:15" ht="15.75" thickBot="1" x14ac:dyDescent="0.3">
      <c r="B297" s="218" t="s">
        <v>693</v>
      </c>
      <c r="C297" s="315" t="s">
        <v>898</v>
      </c>
      <c r="D297" s="218">
        <f>'4. Capacity&amp;Demand'!H374</f>
        <v>0</v>
      </c>
      <c r="E297" s="218">
        <f>'4. Capacity&amp;Demand'!I374</f>
        <v>0</v>
      </c>
      <c r="F297" s="218">
        <f>'4. Capacity&amp;Demand'!J374</f>
        <v>0</v>
      </c>
      <c r="G297" s="218">
        <f>'4. Capacity&amp;Demand'!K374</f>
        <v>0</v>
      </c>
      <c r="H297" s="218">
        <f>'4. Capacity&amp;Demand'!L374</f>
        <v>0</v>
      </c>
      <c r="I297" s="218">
        <f>'4. Capacity&amp;Demand'!M374</f>
        <v>0</v>
      </c>
      <c r="J297" s="218">
        <f>'4. Capacity&amp;Demand'!N374</f>
        <v>0</v>
      </c>
      <c r="K297" s="218">
        <f>'4. Capacity&amp;Demand'!O374</f>
        <v>0</v>
      </c>
      <c r="L297" s="218">
        <f>'4. Capacity&amp;Demand'!P374</f>
        <v>0</v>
      </c>
      <c r="M297" s="218">
        <f>'4. Capacity&amp;Demand'!Q374</f>
        <v>0</v>
      </c>
      <c r="N297" s="218">
        <f>'4. Capacity&amp;Demand'!R374</f>
        <v>0</v>
      </c>
      <c r="O297" s="218">
        <f>'4. Capacity&amp;Demand'!S374</f>
        <v>0</v>
      </c>
    </row>
    <row r="298" spans="2:15" ht="15.75" thickBot="1" x14ac:dyDescent="0.3">
      <c r="B298" s="218" t="s">
        <v>695</v>
      </c>
      <c r="C298" s="315" t="s">
        <v>898</v>
      </c>
      <c r="D298" s="218">
        <f>'4. Capacity&amp;Demand'!H375</f>
        <v>0</v>
      </c>
      <c r="E298" s="218">
        <f>'4. Capacity&amp;Demand'!I375</f>
        <v>0</v>
      </c>
      <c r="F298" s="218">
        <f>'4. Capacity&amp;Demand'!J375</f>
        <v>0</v>
      </c>
      <c r="G298" s="218">
        <f>'4. Capacity&amp;Demand'!K375</f>
        <v>0</v>
      </c>
      <c r="H298" s="218">
        <f>'4. Capacity&amp;Demand'!L375</f>
        <v>0</v>
      </c>
      <c r="I298" s="218">
        <f>'4. Capacity&amp;Demand'!M375</f>
        <v>0</v>
      </c>
      <c r="J298" s="218">
        <f>'4. Capacity&amp;Demand'!N375</f>
        <v>0</v>
      </c>
      <c r="K298" s="218">
        <f>'4. Capacity&amp;Demand'!O375</f>
        <v>0</v>
      </c>
      <c r="L298" s="218">
        <f>'4. Capacity&amp;Demand'!P375</f>
        <v>0</v>
      </c>
      <c r="M298" s="218">
        <f>'4. Capacity&amp;Demand'!Q375</f>
        <v>0</v>
      </c>
      <c r="N298" s="218">
        <f>'4. Capacity&amp;Demand'!R375</f>
        <v>0</v>
      </c>
      <c r="O298" s="218">
        <f>'4. Capacity&amp;Demand'!S375</f>
        <v>0</v>
      </c>
    </row>
    <row r="299" spans="2:15" ht="15.75" thickBot="1" x14ac:dyDescent="0.3">
      <c r="B299" s="218" t="s">
        <v>697</v>
      </c>
      <c r="C299" s="315" t="s">
        <v>898</v>
      </c>
      <c r="D299" s="218">
        <f>'4. Capacity&amp;Demand'!H376</f>
        <v>0</v>
      </c>
      <c r="E299" s="218">
        <f>'4. Capacity&amp;Demand'!I376</f>
        <v>0</v>
      </c>
      <c r="F299" s="218">
        <f>'4. Capacity&amp;Demand'!J376</f>
        <v>0</v>
      </c>
      <c r="G299" s="218">
        <f>'4. Capacity&amp;Demand'!K376</f>
        <v>0</v>
      </c>
      <c r="H299" s="218">
        <f>'4. Capacity&amp;Demand'!L376</f>
        <v>0</v>
      </c>
      <c r="I299" s="218">
        <f>'4. Capacity&amp;Demand'!M376</f>
        <v>0</v>
      </c>
      <c r="J299" s="218">
        <f>'4. Capacity&amp;Demand'!N376</f>
        <v>0</v>
      </c>
      <c r="K299" s="218">
        <f>'4. Capacity&amp;Demand'!O376</f>
        <v>0</v>
      </c>
      <c r="L299" s="218">
        <f>'4. Capacity&amp;Demand'!P376</f>
        <v>0</v>
      </c>
      <c r="M299" s="218">
        <f>'4. Capacity&amp;Demand'!Q376</f>
        <v>0</v>
      </c>
      <c r="N299" s="218">
        <f>'4. Capacity&amp;Demand'!R376</f>
        <v>0</v>
      </c>
      <c r="O299" s="218">
        <f>'4. Capacity&amp;Demand'!S376</f>
        <v>0</v>
      </c>
    </row>
    <row r="300" spans="2:15" ht="15.75" thickBot="1" x14ac:dyDescent="0.3">
      <c r="B300" s="218" t="s">
        <v>699</v>
      </c>
      <c r="C300" s="315" t="s">
        <v>898</v>
      </c>
      <c r="D300" s="218">
        <f>'4. Capacity&amp;Demand'!H377</f>
        <v>0</v>
      </c>
      <c r="E300" s="218">
        <f>'4. Capacity&amp;Demand'!I377</f>
        <v>0</v>
      </c>
      <c r="F300" s="218">
        <f>'4. Capacity&amp;Demand'!J377</f>
        <v>0</v>
      </c>
      <c r="G300" s="218">
        <f>'4. Capacity&amp;Demand'!K377</f>
        <v>0</v>
      </c>
      <c r="H300" s="218">
        <f>'4. Capacity&amp;Demand'!L377</f>
        <v>0</v>
      </c>
      <c r="I300" s="218">
        <f>'4. Capacity&amp;Demand'!M377</f>
        <v>0</v>
      </c>
      <c r="J300" s="218">
        <f>'4. Capacity&amp;Demand'!N377</f>
        <v>0</v>
      </c>
      <c r="K300" s="218">
        <f>'4. Capacity&amp;Demand'!O377</f>
        <v>0</v>
      </c>
      <c r="L300" s="218">
        <f>'4. Capacity&amp;Demand'!P377</f>
        <v>0</v>
      </c>
      <c r="M300" s="218">
        <f>'4. Capacity&amp;Demand'!Q377</f>
        <v>0</v>
      </c>
      <c r="N300" s="218">
        <f>'4. Capacity&amp;Demand'!R377</f>
        <v>0</v>
      </c>
      <c r="O300" s="218">
        <f>'4. Capacity&amp;Demand'!S377</f>
        <v>0</v>
      </c>
    </row>
    <row r="301" spans="2:15" ht="15.75" thickBot="1" x14ac:dyDescent="0.3">
      <c r="B301" s="218" t="s">
        <v>701</v>
      </c>
      <c r="C301" s="315" t="s">
        <v>898</v>
      </c>
      <c r="D301" s="218">
        <f>'4. Capacity&amp;Demand'!H378</f>
        <v>0</v>
      </c>
      <c r="E301" s="218">
        <f>'4. Capacity&amp;Demand'!I378</f>
        <v>0</v>
      </c>
      <c r="F301" s="218">
        <f>'4. Capacity&amp;Demand'!J378</f>
        <v>0</v>
      </c>
      <c r="G301" s="218">
        <f>'4. Capacity&amp;Demand'!K378</f>
        <v>0</v>
      </c>
      <c r="H301" s="218">
        <f>'4. Capacity&amp;Demand'!L378</f>
        <v>0</v>
      </c>
      <c r="I301" s="218">
        <f>'4. Capacity&amp;Demand'!M378</f>
        <v>0</v>
      </c>
      <c r="J301" s="218">
        <f>'4. Capacity&amp;Demand'!N378</f>
        <v>0</v>
      </c>
      <c r="K301" s="218">
        <f>'4. Capacity&amp;Demand'!O378</f>
        <v>0</v>
      </c>
      <c r="L301" s="218">
        <f>'4. Capacity&amp;Demand'!P378</f>
        <v>0</v>
      </c>
      <c r="M301" s="218">
        <f>'4. Capacity&amp;Demand'!Q378</f>
        <v>0</v>
      </c>
      <c r="N301" s="218">
        <f>'4. Capacity&amp;Demand'!R378</f>
        <v>0</v>
      </c>
      <c r="O301" s="218">
        <f>'4. Capacity&amp;Demand'!S378</f>
        <v>0</v>
      </c>
    </row>
    <row r="302" spans="2:15" ht="15.75" thickBot="1" x14ac:dyDescent="0.3">
      <c r="B302" s="218" t="s">
        <v>703</v>
      </c>
      <c r="C302" s="315" t="s">
        <v>898</v>
      </c>
      <c r="D302" s="218">
        <f>'4. Capacity&amp;Demand'!H379</f>
        <v>0</v>
      </c>
      <c r="E302" s="218">
        <f>'4. Capacity&amp;Demand'!I379</f>
        <v>0</v>
      </c>
      <c r="F302" s="218">
        <f>'4. Capacity&amp;Demand'!J379</f>
        <v>0</v>
      </c>
      <c r="G302" s="218">
        <f>'4. Capacity&amp;Demand'!K379</f>
        <v>0</v>
      </c>
      <c r="H302" s="218">
        <f>'4. Capacity&amp;Demand'!L379</f>
        <v>0</v>
      </c>
      <c r="I302" s="218">
        <f>'4. Capacity&amp;Demand'!M379</f>
        <v>0</v>
      </c>
      <c r="J302" s="218">
        <f>'4. Capacity&amp;Demand'!N379</f>
        <v>0</v>
      </c>
      <c r="K302" s="218">
        <f>'4. Capacity&amp;Demand'!O379</f>
        <v>0</v>
      </c>
      <c r="L302" s="218">
        <f>'4. Capacity&amp;Demand'!P379</f>
        <v>0</v>
      </c>
      <c r="M302" s="218">
        <f>'4. Capacity&amp;Demand'!Q379</f>
        <v>0</v>
      </c>
      <c r="N302" s="218">
        <f>'4. Capacity&amp;Demand'!R379</f>
        <v>0</v>
      </c>
      <c r="O302" s="218">
        <f>'4. Capacity&amp;Demand'!S379</f>
        <v>0</v>
      </c>
    </row>
    <row r="303" spans="2:15" ht="15.75" thickBot="1" x14ac:dyDescent="0.3">
      <c r="B303" s="218" t="s">
        <v>705</v>
      </c>
      <c r="C303" s="315" t="s">
        <v>898</v>
      </c>
      <c r="D303" s="218">
        <f>'4. Capacity&amp;Demand'!H380</f>
        <v>0</v>
      </c>
      <c r="E303" s="218">
        <f>'4. Capacity&amp;Demand'!I380</f>
        <v>0</v>
      </c>
      <c r="F303" s="218">
        <f>'4. Capacity&amp;Demand'!J380</f>
        <v>0</v>
      </c>
      <c r="G303" s="218">
        <f>'4. Capacity&amp;Demand'!K380</f>
        <v>0</v>
      </c>
      <c r="H303" s="218">
        <f>'4. Capacity&amp;Demand'!L380</f>
        <v>0</v>
      </c>
      <c r="I303" s="218">
        <f>'4. Capacity&amp;Demand'!M380</f>
        <v>0</v>
      </c>
      <c r="J303" s="218">
        <f>'4. Capacity&amp;Demand'!N380</f>
        <v>0</v>
      </c>
      <c r="K303" s="218">
        <f>'4. Capacity&amp;Demand'!O380</f>
        <v>0</v>
      </c>
      <c r="L303" s="218">
        <f>'4. Capacity&amp;Demand'!P380</f>
        <v>0</v>
      </c>
      <c r="M303" s="218">
        <f>'4. Capacity&amp;Demand'!Q380</f>
        <v>0</v>
      </c>
      <c r="N303" s="218">
        <f>'4. Capacity&amp;Demand'!R380</f>
        <v>0</v>
      </c>
      <c r="O303" s="218">
        <f>'4. Capacity&amp;Demand'!S380</f>
        <v>0</v>
      </c>
    </row>
    <row r="304" spans="2:15" ht="15.75" thickBot="1" x14ac:dyDescent="0.3">
      <c r="B304" s="218" t="s">
        <v>707</v>
      </c>
      <c r="C304" s="315" t="s">
        <v>898</v>
      </c>
      <c r="D304" s="218">
        <f>'4. Capacity&amp;Demand'!H381</f>
        <v>0</v>
      </c>
      <c r="E304" s="218">
        <f>'4. Capacity&amp;Demand'!I381</f>
        <v>0</v>
      </c>
      <c r="F304" s="218">
        <f>'4. Capacity&amp;Demand'!J381</f>
        <v>0</v>
      </c>
      <c r="G304" s="218">
        <f>'4. Capacity&amp;Demand'!K381</f>
        <v>0</v>
      </c>
      <c r="H304" s="218">
        <f>'4. Capacity&amp;Demand'!L381</f>
        <v>0</v>
      </c>
      <c r="I304" s="218">
        <f>'4. Capacity&amp;Demand'!M381</f>
        <v>0</v>
      </c>
      <c r="J304" s="218">
        <f>'4. Capacity&amp;Demand'!N381</f>
        <v>0</v>
      </c>
      <c r="K304" s="218">
        <f>'4. Capacity&amp;Demand'!O381</f>
        <v>0</v>
      </c>
      <c r="L304" s="218">
        <f>'4. Capacity&amp;Demand'!P381</f>
        <v>0</v>
      </c>
      <c r="M304" s="218">
        <f>'4. Capacity&amp;Demand'!Q381</f>
        <v>0</v>
      </c>
      <c r="N304" s="218">
        <f>'4. Capacity&amp;Demand'!R381</f>
        <v>0</v>
      </c>
      <c r="O304" s="218">
        <f>'4. Capacity&amp;Demand'!S381</f>
        <v>0</v>
      </c>
    </row>
    <row r="305" spans="2:15" ht="15.75" thickBot="1" x14ac:dyDescent="0.3">
      <c r="B305" s="218" t="s">
        <v>709</v>
      </c>
      <c r="C305" s="315" t="s">
        <v>898</v>
      </c>
      <c r="D305" s="218">
        <f>'4. Capacity&amp;Demand'!H382</f>
        <v>0</v>
      </c>
      <c r="E305" s="218">
        <f>'4. Capacity&amp;Demand'!I382</f>
        <v>0</v>
      </c>
      <c r="F305" s="218">
        <f>'4. Capacity&amp;Demand'!J382</f>
        <v>0</v>
      </c>
      <c r="G305" s="218">
        <f>'4. Capacity&amp;Demand'!K382</f>
        <v>0</v>
      </c>
      <c r="H305" s="218">
        <f>'4. Capacity&amp;Demand'!L382</f>
        <v>0</v>
      </c>
      <c r="I305" s="218">
        <f>'4. Capacity&amp;Demand'!M382</f>
        <v>0</v>
      </c>
      <c r="J305" s="218">
        <f>'4. Capacity&amp;Demand'!N382</f>
        <v>0</v>
      </c>
      <c r="K305" s="218">
        <f>'4. Capacity&amp;Demand'!O382</f>
        <v>0</v>
      </c>
      <c r="L305" s="218">
        <f>'4. Capacity&amp;Demand'!P382</f>
        <v>0</v>
      </c>
      <c r="M305" s="218">
        <f>'4. Capacity&amp;Demand'!Q382</f>
        <v>0</v>
      </c>
      <c r="N305" s="218">
        <f>'4. Capacity&amp;Demand'!R382</f>
        <v>0</v>
      </c>
      <c r="O305" s="218">
        <f>'4. Capacity&amp;Demand'!S382</f>
        <v>0</v>
      </c>
    </row>
    <row r="306" spans="2:15" ht="15.75" thickBot="1" x14ac:dyDescent="0.3">
      <c r="B306" s="218" t="s">
        <v>711</v>
      </c>
      <c r="C306" s="315" t="s">
        <v>898</v>
      </c>
      <c r="D306" s="218">
        <f>'4. Capacity&amp;Demand'!H383</f>
        <v>0</v>
      </c>
      <c r="E306" s="218">
        <f>'4. Capacity&amp;Demand'!I383</f>
        <v>0</v>
      </c>
      <c r="F306" s="218">
        <f>'4. Capacity&amp;Demand'!J383</f>
        <v>0</v>
      </c>
      <c r="G306" s="218">
        <f>'4. Capacity&amp;Demand'!K383</f>
        <v>0</v>
      </c>
      <c r="H306" s="218">
        <f>'4. Capacity&amp;Demand'!L383</f>
        <v>0</v>
      </c>
      <c r="I306" s="218">
        <f>'4. Capacity&amp;Demand'!M383</f>
        <v>0</v>
      </c>
      <c r="J306" s="218">
        <f>'4. Capacity&amp;Demand'!N383</f>
        <v>0</v>
      </c>
      <c r="K306" s="218">
        <f>'4. Capacity&amp;Demand'!O383</f>
        <v>0</v>
      </c>
      <c r="L306" s="218">
        <f>'4. Capacity&amp;Demand'!P383</f>
        <v>0</v>
      </c>
      <c r="M306" s="218">
        <f>'4. Capacity&amp;Demand'!Q383</f>
        <v>0</v>
      </c>
      <c r="N306" s="218">
        <f>'4. Capacity&amp;Demand'!R383</f>
        <v>0</v>
      </c>
      <c r="O306" s="218">
        <f>'4. Capacity&amp;Demand'!S383</f>
        <v>0</v>
      </c>
    </row>
    <row r="307" spans="2:15" ht="15.75" thickBot="1" x14ac:dyDescent="0.3">
      <c r="B307" s="218" t="s">
        <v>713</v>
      </c>
      <c r="C307" s="315" t="s">
        <v>898</v>
      </c>
      <c r="D307" s="218">
        <f>'4. Capacity&amp;Demand'!H384</f>
        <v>0</v>
      </c>
      <c r="E307" s="218">
        <f>'4. Capacity&amp;Demand'!I384</f>
        <v>0</v>
      </c>
      <c r="F307" s="218">
        <f>'4. Capacity&amp;Demand'!J384</f>
        <v>0</v>
      </c>
      <c r="G307" s="218">
        <f>'4. Capacity&amp;Demand'!K384</f>
        <v>0</v>
      </c>
      <c r="H307" s="218">
        <f>'4. Capacity&amp;Demand'!L384</f>
        <v>0</v>
      </c>
      <c r="I307" s="218">
        <f>'4. Capacity&amp;Demand'!M384</f>
        <v>0</v>
      </c>
      <c r="J307" s="218">
        <f>'4. Capacity&amp;Demand'!N384</f>
        <v>0</v>
      </c>
      <c r="K307" s="218">
        <f>'4. Capacity&amp;Demand'!O384</f>
        <v>0</v>
      </c>
      <c r="L307" s="218">
        <f>'4. Capacity&amp;Demand'!P384</f>
        <v>0</v>
      </c>
      <c r="M307" s="218">
        <f>'4. Capacity&amp;Demand'!Q384</f>
        <v>0</v>
      </c>
      <c r="N307" s="218">
        <f>'4. Capacity&amp;Demand'!R384</f>
        <v>0</v>
      </c>
      <c r="O307" s="218">
        <f>'4. Capacity&amp;Demand'!S384</f>
        <v>0</v>
      </c>
    </row>
    <row r="308" spans="2:15" ht="15.75" thickBot="1" x14ac:dyDescent="0.3">
      <c r="B308" s="218" t="s">
        <v>715</v>
      </c>
      <c r="C308" s="315" t="s">
        <v>898</v>
      </c>
      <c r="D308" s="218">
        <f>'4. Capacity&amp;Demand'!H385</f>
        <v>0</v>
      </c>
      <c r="E308" s="218">
        <f>'4. Capacity&amp;Demand'!I385</f>
        <v>0</v>
      </c>
      <c r="F308" s="218">
        <f>'4. Capacity&amp;Demand'!J385</f>
        <v>0</v>
      </c>
      <c r="G308" s="218">
        <f>'4. Capacity&amp;Demand'!K385</f>
        <v>0</v>
      </c>
      <c r="H308" s="218">
        <f>'4. Capacity&amp;Demand'!L385</f>
        <v>0</v>
      </c>
      <c r="I308" s="218">
        <f>'4. Capacity&amp;Demand'!M385</f>
        <v>0</v>
      </c>
      <c r="J308" s="218">
        <f>'4. Capacity&amp;Demand'!N385</f>
        <v>0</v>
      </c>
      <c r="K308" s="218">
        <f>'4. Capacity&amp;Demand'!O385</f>
        <v>0</v>
      </c>
      <c r="L308" s="218">
        <f>'4. Capacity&amp;Demand'!P385</f>
        <v>0</v>
      </c>
      <c r="M308" s="218">
        <f>'4. Capacity&amp;Demand'!Q385</f>
        <v>0</v>
      </c>
      <c r="N308" s="218">
        <f>'4. Capacity&amp;Demand'!R385</f>
        <v>0</v>
      </c>
      <c r="O308" s="218">
        <f>'4. Capacity&amp;Demand'!S385</f>
        <v>0</v>
      </c>
    </row>
    <row r="309" spans="2:15" ht="15.75" thickBot="1" x14ac:dyDescent="0.3">
      <c r="B309" s="218" t="s">
        <v>717</v>
      </c>
      <c r="C309" s="315" t="s">
        <v>898</v>
      </c>
      <c r="D309" s="218">
        <f>'4. Capacity&amp;Demand'!H386</f>
        <v>0</v>
      </c>
      <c r="E309" s="218">
        <f>'4. Capacity&amp;Demand'!I386</f>
        <v>0</v>
      </c>
      <c r="F309" s="218">
        <f>'4. Capacity&amp;Demand'!J386</f>
        <v>0</v>
      </c>
      <c r="G309" s="218">
        <f>'4. Capacity&amp;Demand'!K386</f>
        <v>0</v>
      </c>
      <c r="H309" s="218">
        <f>'4. Capacity&amp;Demand'!L386</f>
        <v>0</v>
      </c>
      <c r="I309" s="218">
        <f>'4. Capacity&amp;Demand'!M386</f>
        <v>0</v>
      </c>
      <c r="J309" s="218">
        <f>'4. Capacity&amp;Demand'!N386</f>
        <v>0</v>
      </c>
      <c r="K309" s="218">
        <f>'4. Capacity&amp;Demand'!O386</f>
        <v>0</v>
      </c>
      <c r="L309" s="218">
        <f>'4. Capacity&amp;Demand'!P386</f>
        <v>0</v>
      </c>
      <c r="M309" s="218">
        <f>'4. Capacity&amp;Demand'!Q386</f>
        <v>0</v>
      </c>
      <c r="N309" s="218">
        <f>'4. Capacity&amp;Demand'!R386</f>
        <v>0</v>
      </c>
      <c r="O309" s="218">
        <f>'4. Capacity&amp;Demand'!S386</f>
        <v>0</v>
      </c>
    </row>
    <row r="310" spans="2:15" ht="15.75" thickBot="1" x14ac:dyDescent="0.3">
      <c r="B310" s="218" t="s">
        <v>719</v>
      </c>
      <c r="C310" s="315" t="s">
        <v>898</v>
      </c>
      <c r="D310" s="218">
        <f>'4. Capacity&amp;Demand'!H387</f>
        <v>0</v>
      </c>
      <c r="E310" s="218">
        <f>'4. Capacity&amp;Demand'!I387</f>
        <v>0</v>
      </c>
      <c r="F310" s="218">
        <f>'4. Capacity&amp;Demand'!J387</f>
        <v>0</v>
      </c>
      <c r="G310" s="218">
        <f>'4. Capacity&amp;Demand'!K387</f>
        <v>0</v>
      </c>
      <c r="H310" s="218">
        <f>'4. Capacity&amp;Demand'!L387</f>
        <v>0</v>
      </c>
      <c r="I310" s="218">
        <f>'4. Capacity&amp;Demand'!M387</f>
        <v>0</v>
      </c>
      <c r="J310" s="218">
        <f>'4. Capacity&amp;Demand'!N387</f>
        <v>0</v>
      </c>
      <c r="K310" s="218">
        <f>'4. Capacity&amp;Demand'!O387</f>
        <v>0</v>
      </c>
      <c r="L310" s="218">
        <f>'4. Capacity&amp;Demand'!P387</f>
        <v>0</v>
      </c>
      <c r="M310" s="218">
        <f>'4. Capacity&amp;Demand'!Q387</f>
        <v>0</v>
      </c>
      <c r="N310" s="218">
        <f>'4. Capacity&amp;Demand'!R387</f>
        <v>0</v>
      </c>
      <c r="O310" s="218">
        <f>'4. Capacity&amp;Demand'!S387</f>
        <v>0</v>
      </c>
    </row>
    <row r="311" spans="2:15" ht="15.75" thickBot="1" x14ac:dyDescent="0.3">
      <c r="B311" s="218" t="s">
        <v>721</v>
      </c>
      <c r="C311" s="315" t="s">
        <v>898</v>
      </c>
      <c r="D311" s="218">
        <f>'4. Capacity&amp;Demand'!H388</f>
        <v>0</v>
      </c>
      <c r="E311" s="218">
        <f>'4. Capacity&amp;Demand'!I388</f>
        <v>0</v>
      </c>
      <c r="F311" s="218">
        <f>'4. Capacity&amp;Demand'!J388</f>
        <v>0</v>
      </c>
      <c r="G311" s="218">
        <f>'4. Capacity&amp;Demand'!K388</f>
        <v>0</v>
      </c>
      <c r="H311" s="218">
        <f>'4. Capacity&amp;Demand'!L388</f>
        <v>0</v>
      </c>
      <c r="I311" s="218">
        <f>'4. Capacity&amp;Demand'!M388</f>
        <v>0</v>
      </c>
      <c r="J311" s="218">
        <f>'4. Capacity&amp;Demand'!N388</f>
        <v>0</v>
      </c>
      <c r="K311" s="218">
        <f>'4. Capacity&amp;Demand'!O388</f>
        <v>0</v>
      </c>
      <c r="L311" s="218">
        <f>'4. Capacity&amp;Demand'!P388</f>
        <v>0</v>
      </c>
      <c r="M311" s="218">
        <f>'4. Capacity&amp;Demand'!Q388</f>
        <v>0</v>
      </c>
      <c r="N311" s="218">
        <f>'4. Capacity&amp;Demand'!R388</f>
        <v>0</v>
      </c>
      <c r="O311" s="218">
        <f>'4. Capacity&amp;Demand'!S388</f>
        <v>0</v>
      </c>
    </row>
    <row r="312" spans="2:15" ht="15.75" thickBot="1" x14ac:dyDescent="0.3">
      <c r="B312" s="218" t="s">
        <v>723</v>
      </c>
      <c r="C312" s="315" t="s">
        <v>898</v>
      </c>
      <c r="D312" s="218">
        <f>'4. Capacity&amp;Demand'!H389</f>
        <v>0</v>
      </c>
      <c r="E312" s="218">
        <f>'4. Capacity&amp;Demand'!I389</f>
        <v>0</v>
      </c>
      <c r="F312" s="218">
        <f>'4. Capacity&amp;Demand'!J389</f>
        <v>0</v>
      </c>
      <c r="G312" s="218">
        <f>'4. Capacity&amp;Demand'!K389</f>
        <v>0</v>
      </c>
      <c r="H312" s="218">
        <f>'4. Capacity&amp;Demand'!L389</f>
        <v>0</v>
      </c>
      <c r="I312" s="218">
        <f>'4. Capacity&amp;Demand'!M389</f>
        <v>0</v>
      </c>
      <c r="J312" s="218">
        <f>'4. Capacity&amp;Demand'!N389</f>
        <v>0</v>
      </c>
      <c r="K312" s="218">
        <f>'4. Capacity&amp;Demand'!O389</f>
        <v>0</v>
      </c>
      <c r="L312" s="218">
        <f>'4. Capacity&amp;Demand'!P389</f>
        <v>0</v>
      </c>
      <c r="M312" s="218">
        <f>'4. Capacity&amp;Demand'!Q389</f>
        <v>0</v>
      </c>
      <c r="N312" s="218">
        <f>'4. Capacity&amp;Demand'!R389</f>
        <v>0</v>
      </c>
      <c r="O312" s="218">
        <f>'4. Capacity&amp;Demand'!S389</f>
        <v>0</v>
      </c>
    </row>
    <row r="313" spans="2:15" ht="15.75" thickBot="1" x14ac:dyDescent="0.3">
      <c r="B313" s="218" t="s">
        <v>725</v>
      </c>
      <c r="C313" s="315" t="s">
        <v>898</v>
      </c>
      <c r="D313" s="218">
        <f>'4. Capacity&amp;Demand'!H390</f>
        <v>0</v>
      </c>
      <c r="E313" s="218">
        <f>'4. Capacity&amp;Demand'!I390</f>
        <v>0</v>
      </c>
      <c r="F313" s="218">
        <f>'4. Capacity&amp;Demand'!J390</f>
        <v>0</v>
      </c>
      <c r="G313" s="218">
        <f>'4. Capacity&amp;Demand'!K390</f>
        <v>0</v>
      </c>
      <c r="H313" s="218">
        <f>'4. Capacity&amp;Demand'!L390</f>
        <v>0</v>
      </c>
      <c r="I313" s="218">
        <f>'4. Capacity&amp;Demand'!M390</f>
        <v>0</v>
      </c>
      <c r="J313" s="218">
        <f>'4. Capacity&amp;Demand'!N390</f>
        <v>0</v>
      </c>
      <c r="K313" s="218">
        <f>'4. Capacity&amp;Demand'!O390</f>
        <v>0</v>
      </c>
      <c r="L313" s="218">
        <f>'4. Capacity&amp;Demand'!P390</f>
        <v>0</v>
      </c>
      <c r="M313" s="218">
        <f>'4. Capacity&amp;Demand'!Q390</f>
        <v>0</v>
      </c>
      <c r="N313" s="218">
        <f>'4. Capacity&amp;Demand'!R390</f>
        <v>0</v>
      </c>
      <c r="O313" s="218">
        <f>'4. Capacity&amp;Demand'!S390</f>
        <v>0</v>
      </c>
    </row>
    <row r="314" spans="2:15" ht="15.75" thickBot="1" x14ac:dyDescent="0.3">
      <c r="B314" s="218" t="s">
        <v>727</v>
      </c>
      <c r="C314" s="315" t="s">
        <v>898</v>
      </c>
      <c r="D314" s="218">
        <f>'4. Capacity&amp;Demand'!H391</f>
        <v>0</v>
      </c>
      <c r="E314" s="218">
        <f>'4. Capacity&amp;Demand'!I391</f>
        <v>0</v>
      </c>
      <c r="F314" s="218">
        <f>'4. Capacity&amp;Demand'!J391</f>
        <v>0</v>
      </c>
      <c r="G314" s="218">
        <f>'4. Capacity&amp;Demand'!K391</f>
        <v>0</v>
      </c>
      <c r="H314" s="218">
        <f>'4. Capacity&amp;Demand'!L391</f>
        <v>0</v>
      </c>
      <c r="I314" s="218">
        <f>'4. Capacity&amp;Demand'!M391</f>
        <v>0</v>
      </c>
      <c r="J314" s="218">
        <f>'4. Capacity&amp;Demand'!N391</f>
        <v>0</v>
      </c>
      <c r="K314" s="218">
        <f>'4. Capacity&amp;Demand'!O391</f>
        <v>0</v>
      </c>
      <c r="L314" s="218">
        <f>'4. Capacity&amp;Demand'!P391</f>
        <v>0</v>
      </c>
      <c r="M314" s="218">
        <f>'4. Capacity&amp;Demand'!Q391</f>
        <v>0</v>
      </c>
      <c r="N314" s="218">
        <f>'4. Capacity&amp;Demand'!R391</f>
        <v>0</v>
      </c>
      <c r="O314" s="218">
        <f>'4. Capacity&amp;Demand'!S391</f>
        <v>0</v>
      </c>
    </row>
    <row r="315" spans="2:15" ht="15.75" thickBot="1" x14ac:dyDescent="0.3">
      <c r="B315" s="218" t="s">
        <v>729</v>
      </c>
      <c r="C315" s="315" t="s">
        <v>898</v>
      </c>
      <c r="D315" s="218">
        <f>'4. Capacity&amp;Demand'!H392</f>
        <v>0</v>
      </c>
      <c r="E315" s="218">
        <f>'4. Capacity&amp;Demand'!I392</f>
        <v>0</v>
      </c>
      <c r="F315" s="218">
        <f>'4. Capacity&amp;Demand'!J392</f>
        <v>0</v>
      </c>
      <c r="G315" s="218">
        <f>'4. Capacity&amp;Demand'!K392</f>
        <v>0</v>
      </c>
      <c r="H315" s="218">
        <f>'4. Capacity&amp;Demand'!L392</f>
        <v>0</v>
      </c>
      <c r="I315" s="218">
        <f>'4. Capacity&amp;Demand'!M392</f>
        <v>0</v>
      </c>
      <c r="J315" s="218">
        <f>'4. Capacity&amp;Demand'!N392</f>
        <v>0</v>
      </c>
      <c r="K315" s="218">
        <f>'4. Capacity&amp;Demand'!O392</f>
        <v>0</v>
      </c>
      <c r="L315" s="218">
        <f>'4. Capacity&amp;Demand'!P392</f>
        <v>0</v>
      </c>
      <c r="M315" s="218">
        <f>'4. Capacity&amp;Demand'!Q392</f>
        <v>0</v>
      </c>
      <c r="N315" s="218">
        <f>'4. Capacity&amp;Demand'!R392</f>
        <v>0</v>
      </c>
      <c r="O315" s="218">
        <f>'4. Capacity&amp;Demand'!S392</f>
        <v>0</v>
      </c>
    </row>
    <row r="316" spans="2:15" ht="15.75" thickBot="1" x14ac:dyDescent="0.3">
      <c r="B316" s="218" t="s">
        <v>731</v>
      </c>
      <c r="C316" s="315" t="s">
        <v>898</v>
      </c>
      <c r="D316" s="218">
        <f>'4. Capacity&amp;Demand'!H393</f>
        <v>0</v>
      </c>
      <c r="E316" s="218">
        <f>'4. Capacity&amp;Demand'!I393</f>
        <v>0</v>
      </c>
      <c r="F316" s="218">
        <f>'4. Capacity&amp;Demand'!J393</f>
        <v>0</v>
      </c>
      <c r="G316" s="218">
        <f>'4. Capacity&amp;Demand'!K393</f>
        <v>0</v>
      </c>
      <c r="H316" s="218">
        <f>'4. Capacity&amp;Demand'!L393</f>
        <v>0</v>
      </c>
      <c r="I316" s="218">
        <f>'4. Capacity&amp;Demand'!M393</f>
        <v>0</v>
      </c>
      <c r="J316" s="218">
        <f>'4. Capacity&amp;Demand'!N393</f>
        <v>0</v>
      </c>
      <c r="K316" s="218">
        <f>'4. Capacity&amp;Demand'!O393</f>
        <v>0</v>
      </c>
      <c r="L316" s="218">
        <f>'4. Capacity&amp;Demand'!P393</f>
        <v>0</v>
      </c>
      <c r="M316" s="218">
        <f>'4. Capacity&amp;Demand'!Q393</f>
        <v>0</v>
      </c>
      <c r="N316" s="218">
        <f>'4. Capacity&amp;Demand'!R393</f>
        <v>0</v>
      </c>
      <c r="O316" s="218">
        <f>'4. Capacity&amp;Demand'!S393</f>
        <v>0</v>
      </c>
    </row>
    <row r="317" spans="2:15" ht="15.75" thickBot="1" x14ac:dyDescent="0.3">
      <c r="B317" s="218" t="s">
        <v>733</v>
      </c>
      <c r="C317" s="315" t="s">
        <v>898</v>
      </c>
      <c r="D317" s="218">
        <f>'4. Capacity&amp;Demand'!H394</f>
        <v>0</v>
      </c>
      <c r="E317" s="218">
        <f>'4. Capacity&amp;Demand'!I394</f>
        <v>0</v>
      </c>
      <c r="F317" s="218">
        <f>'4. Capacity&amp;Demand'!J394</f>
        <v>0</v>
      </c>
      <c r="G317" s="218">
        <f>'4. Capacity&amp;Demand'!K394</f>
        <v>0</v>
      </c>
      <c r="H317" s="218">
        <f>'4. Capacity&amp;Demand'!L394</f>
        <v>0</v>
      </c>
      <c r="I317" s="218">
        <f>'4. Capacity&amp;Demand'!M394</f>
        <v>0</v>
      </c>
      <c r="J317" s="218">
        <f>'4. Capacity&amp;Demand'!N394</f>
        <v>0</v>
      </c>
      <c r="K317" s="218">
        <f>'4. Capacity&amp;Demand'!O394</f>
        <v>0</v>
      </c>
      <c r="L317" s="218">
        <f>'4. Capacity&amp;Demand'!P394</f>
        <v>0</v>
      </c>
      <c r="M317" s="218">
        <f>'4. Capacity&amp;Demand'!Q394</f>
        <v>0</v>
      </c>
      <c r="N317" s="218">
        <f>'4. Capacity&amp;Demand'!R394</f>
        <v>0</v>
      </c>
      <c r="O317" s="218">
        <f>'4. Capacity&amp;Demand'!S394</f>
        <v>0</v>
      </c>
    </row>
    <row r="318" spans="2:15" ht="15.75" thickBot="1" x14ac:dyDescent="0.3">
      <c r="B318" s="218" t="s">
        <v>735</v>
      </c>
      <c r="C318" s="315" t="s">
        <v>898</v>
      </c>
      <c r="D318" s="218">
        <f>'4. Capacity&amp;Demand'!H395</f>
        <v>0</v>
      </c>
      <c r="E318" s="218">
        <f>'4. Capacity&amp;Demand'!I395</f>
        <v>0</v>
      </c>
      <c r="F318" s="218">
        <f>'4. Capacity&amp;Demand'!J395</f>
        <v>0</v>
      </c>
      <c r="G318" s="218">
        <f>'4. Capacity&amp;Demand'!K395</f>
        <v>0</v>
      </c>
      <c r="H318" s="218">
        <f>'4. Capacity&amp;Demand'!L395</f>
        <v>0</v>
      </c>
      <c r="I318" s="218">
        <f>'4. Capacity&amp;Demand'!M395</f>
        <v>0</v>
      </c>
      <c r="J318" s="218">
        <f>'4. Capacity&amp;Demand'!N395</f>
        <v>0</v>
      </c>
      <c r="K318" s="218">
        <f>'4. Capacity&amp;Demand'!O395</f>
        <v>0</v>
      </c>
      <c r="L318" s="218">
        <f>'4. Capacity&amp;Demand'!P395</f>
        <v>0</v>
      </c>
      <c r="M318" s="218">
        <f>'4. Capacity&amp;Demand'!Q395</f>
        <v>0</v>
      </c>
      <c r="N318" s="218">
        <f>'4. Capacity&amp;Demand'!R395</f>
        <v>0</v>
      </c>
      <c r="O318" s="218">
        <f>'4. Capacity&amp;Demand'!S395</f>
        <v>0</v>
      </c>
    </row>
    <row r="319" spans="2:15" ht="15.75" thickBot="1" x14ac:dyDescent="0.3">
      <c r="B319" s="218" t="s">
        <v>737</v>
      </c>
      <c r="C319" s="315" t="s">
        <v>898</v>
      </c>
      <c r="D319" s="218">
        <f>'4. Capacity&amp;Demand'!H396</f>
        <v>0</v>
      </c>
      <c r="E319" s="218">
        <f>'4. Capacity&amp;Demand'!I396</f>
        <v>0</v>
      </c>
      <c r="F319" s="218">
        <f>'4. Capacity&amp;Demand'!J396</f>
        <v>0</v>
      </c>
      <c r="G319" s="218">
        <f>'4. Capacity&amp;Demand'!K396</f>
        <v>0</v>
      </c>
      <c r="H319" s="218">
        <f>'4. Capacity&amp;Demand'!L396</f>
        <v>0</v>
      </c>
      <c r="I319" s="218">
        <f>'4. Capacity&amp;Demand'!M396</f>
        <v>0</v>
      </c>
      <c r="J319" s="218">
        <f>'4. Capacity&amp;Demand'!N396</f>
        <v>0</v>
      </c>
      <c r="K319" s="218">
        <f>'4. Capacity&amp;Demand'!O396</f>
        <v>0</v>
      </c>
      <c r="L319" s="218">
        <f>'4. Capacity&amp;Demand'!P396</f>
        <v>0</v>
      </c>
      <c r="M319" s="218">
        <f>'4. Capacity&amp;Demand'!Q396</f>
        <v>0</v>
      </c>
      <c r="N319" s="218">
        <f>'4. Capacity&amp;Demand'!R396</f>
        <v>0</v>
      </c>
      <c r="O319" s="218">
        <f>'4. Capacity&amp;Demand'!S396</f>
        <v>0</v>
      </c>
    </row>
    <row r="320" spans="2:15" ht="15.75" thickBot="1" x14ac:dyDescent="0.3">
      <c r="B320" s="218" t="s">
        <v>739</v>
      </c>
      <c r="C320" s="315" t="s">
        <v>898</v>
      </c>
      <c r="D320" s="218">
        <f>'4. Capacity&amp;Demand'!H397</f>
        <v>0</v>
      </c>
      <c r="E320" s="218">
        <f>'4. Capacity&amp;Demand'!I397</f>
        <v>0</v>
      </c>
      <c r="F320" s="218">
        <f>'4. Capacity&amp;Demand'!J397</f>
        <v>0</v>
      </c>
      <c r="G320" s="218">
        <f>'4. Capacity&amp;Demand'!K397</f>
        <v>0</v>
      </c>
      <c r="H320" s="218">
        <f>'4. Capacity&amp;Demand'!L397</f>
        <v>0</v>
      </c>
      <c r="I320" s="218">
        <f>'4. Capacity&amp;Demand'!M397</f>
        <v>0</v>
      </c>
      <c r="J320" s="218">
        <f>'4. Capacity&amp;Demand'!N397</f>
        <v>0</v>
      </c>
      <c r="K320" s="218">
        <f>'4. Capacity&amp;Demand'!O397</f>
        <v>0</v>
      </c>
      <c r="L320" s="218">
        <f>'4. Capacity&amp;Demand'!P397</f>
        <v>0</v>
      </c>
      <c r="M320" s="218">
        <f>'4. Capacity&amp;Demand'!Q397</f>
        <v>0</v>
      </c>
      <c r="N320" s="218">
        <f>'4. Capacity&amp;Demand'!R397</f>
        <v>0</v>
      </c>
      <c r="O320" s="218">
        <f>'4. Capacity&amp;Demand'!S397</f>
        <v>0</v>
      </c>
    </row>
    <row r="321" spans="2:15" ht="15.75" thickBot="1" x14ac:dyDescent="0.3">
      <c r="B321" s="218" t="s">
        <v>741</v>
      </c>
      <c r="C321" s="315" t="s">
        <v>898</v>
      </c>
      <c r="D321" s="218">
        <f>'4. Capacity&amp;Demand'!H398</f>
        <v>0</v>
      </c>
      <c r="E321" s="218">
        <f>'4. Capacity&amp;Demand'!I398</f>
        <v>0</v>
      </c>
      <c r="F321" s="218">
        <f>'4. Capacity&amp;Demand'!J398</f>
        <v>0</v>
      </c>
      <c r="G321" s="218">
        <f>'4. Capacity&amp;Demand'!K398</f>
        <v>0</v>
      </c>
      <c r="H321" s="218">
        <f>'4. Capacity&amp;Demand'!L398</f>
        <v>0</v>
      </c>
      <c r="I321" s="218">
        <f>'4. Capacity&amp;Demand'!M398</f>
        <v>0</v>
      </c>
      <c r="J321" s="218">
        <f>'4. Capacity&amp;Demand'!N398</f>
        <v>0</v>
      </c>
      <c r="K321" s="218">
        <f>'4. Capacity&amp;Demand'!O398</f>
        <v>0</v>
      </c>
      <c r="L321" s="218">
        <f>'4. Capacity&amp;Demand'!P398</f>
        <v>0</v>
      </c>
      <c r="M321" s="218">
        <f>'4. Capacity&amp;Demand'!Q398</f>
        <v>0</v>
      </c>
      <c r="N321" s="218">
        <f>'4. Capacity&amp;Demand'!R398</f>
        <v>0</v>
      </c>
      <c r="O321" s="218">
        <f>'4. Capacity&amp;Demand'!S398</f>
        <v>0</v>
      </c>
    </row>
    <row r="322" spans="2:15" ht="15.75" thickBot="1" x14ac:dyDescent="0.3">
      <c r="B322" s="218" t="s">
        <v>743</v>
      </c>
      <c r="C322" s="315" t="s">
        <v>898</v>
      </c>
      <c r="D322" s="218">
        <f>'4. Capacity&amp;Demand'!H399</f>
        <v>0</v>
      </c>
      <c r="E322" s="218">
        <f>'4. Capacity&amp;Demand'!I399</f>
        <v>0</v>
      </c>
      <c r="F322" s="218">
        <f>'4. Capacity&amp;Demand'!J399</f>
        <v>0</v>
      </c>
      <c r="G322" s="218">
        <f>'4. Capacity&amp;Demand'!K399</f>
        <v>0</v>
      </c>
      <c r="H322" s="218">
        <f>'4. Capacity&amp;Demand'!L399</f>
        <v>0</v>
      </c>
      <c r="I322" s="218">
        <f>'4. Capacity&amp;Demand'!M399</f>
        <v>0</v>
      </c>
      <c r="J322" s="218">
        <f>'4. Capacity&amp;Demand'!N399</f>
        <v>0</v>
      </c>
      <c r="K322" s="218">
        <f>'4. Capacity&amp;Demand'!O399</f>
        <v>0</v>
      </c>
      <c r="L322" s="218">
        <f>'4. Capacity&amp;Demand'!P399</f>
        <v>0</v>
      </c>
      <c r="M322" s="218">
        <f>'4. Capacity&amp;Demand'!Q399</f>
        <v>0</v>
      </c>
      <c r="N322" s="218">
        <f>'4. Capacity&amp;Demand'!R399</f>
        <v>0</v>
      </c>
      <c r="O322" s="218">
        <f>'4. Capacity&amp;Demand'!S399</f>
        <v>0</v>
      </c>
    </row>
    <row r="323" spans="2:15" ht="15.75" thickBot="1" x14ac:dyDescent="0.3">
      <c r="B323" s="218" t="s">
        <v>745</v>
      </c>
      <c r="C323" s="315" t="s">
        <v>898</v>
      </c>
      <c r="D323" s="218">
        <f>'4. Capacity&amp;Demand'!H400</f>
        <v>0</v>
      </c>
      <c r="E323" s="218">
        <f>'4. Capacity&amp;Demand'!I400</f>
        <v>0</v>
      </c>
      <c r="F323" s="218">
        <f>'4. Capacity&amp;Demand'!J400</f>
        <v>0</v>
      </c>
      <c r="G323" s="218">
        <f>'4. Capacity&amp;Demand'!K400</f>
        <v>0</v>
      </c>
      <c r="H323" s="218">
        <f>'4. Capacity&amp;Demand'!L400</f>
        <v>0</v>
      </c>
      <c r="I323" s="218">
        <f>'4. Capacity&amp;Demand'!M400</f>
        <v>0</v>
      </c>
      <c r="J323" s="218">
        <f>'4. Capacity&amp;Demand'!N400</f>
        <v>0</v>
      </c>
      <c r="K323" s="218">
        <f>'4. Capacity&amp;Demand'!O400</f>
        <v>0</v>
      </c>
      <c r="L323" s="218">
        <f>'4. Capacity&amp;Demand'!P400</f>
        <v>0</v>
      </c>
      <c r="M323" s="218">
        <f>'4. Capacity&amp;Demand'!Q400</f>
        <v>0</v>
      </c>
      <c r="N323" s="218">
        <f>'4. Capacity&amp;Demand'!R400</f>
        <v>0</v>
      </c>
      <c r="O323" s="218">
        <f>'4. Capacity&amp;Demand'!S400</f>
        <v>0</v>
      </c>
    </row>
    <row r="324" spans="2:15" ht="15.75" thickBot="1" x14ac:dyDescent="0.3">
      <c r="B324" s="218" t="s">
        <v>747</v>
      </c>
      <c r="C324" s="315" t="s">
        <v>898</v>
      </c>
      <c r="D324" s="218">
        <f>'4. Capacity&amp;Demand'!H401</f>
        <v>99</v>
      </c>
      <c r="E324" s="218">
        <f>'4. Capacity&amp;Demand'!I401</f>
        <v>105</v>
      </c>
      <c r="F324" s="218">
        <f>'4. Capacity&amp;Demand'!J401</f>
        <v>104</v>
      </c>
      <c r="G324" s="218">
        <f>'4. Capacity&amp;Demand'!K401</f>
        <v>103</v>
      </c>
      <c r="H324" s="218">
        <f>'4. Capacity&amp;Demand'!L401</f>
        <v>102</v>
      </c>
      <c r="I324" s="218">
        <f>'4. Capacity&amp;Demand'!M401</f>
        <v>104</v>
      </c>
      <c r="J324" s="218">
        <f>'4. Capacity&amp;Demand'!N401</f>
        <v>107</v>
      </c>
      <c r="K324" s="218">
        <f>'4. Capacity&amp;Demand'!O401</f>
        <v>112</v>
      </c>
      <c r="L324" s="218">
        <f>'4. Capacity&amp;Demand'!P401</f>
        <v>105</v>
      </c>
      <c r="M324" s="218">
        <f>'4. Capacity&amp;Demand'!Q401</f>
        <v>104</v>
      </c>
      <c r="N324" s="218">
        <f>'4. Capacity&amp;Demand'!R401</f>
        <v>96</v>
      </c>
      <c r="O324" s="218">
        <f>'4. Capacity&amp;Demand'!S401</f>
        <v>107</v>
      </c>
    </row>
    <row r="325" spans="2:15" ht="15.75" thickBot="1" x14ac:dyDescent="0.3">
      <c r="B325" s="218" t="s">
        <v>749</v>
      </c>
      <c r="C325" s="315" t="s">
        <v>898</v>
      </c>
      <c r="D325" s="218">
        <f>'4. Capacity&amp;Demand'!H402</f>
        <v>0</v>
      </c>
      <c r="E325" s="218">
        <f>'4. Capacity&amp;Demand'!I402</f>
        <v>0</v>
      </c>
      <c r="F325" s="218">
        <f>'4. Capacity&amp;Demand'!J402</f>
        <v>0</v>
      </c>
      <c r="G325" s="218">
        <f>'4. Capacity&amp;Demand'!K402</f>
        <v>0</v>
      </c>
      <c r="H325" s="218">
        <f>'4. Capacity&amp;Demand'!L402</f>
        <v>0</v>
      </c>
      <c r="I325" s="218">
        <f>'4. Capacity&amp;Demand'!M402</f>
        <v>0</v>
      </c>
      <c r="J325" s="218">
        <f>'4. Capacity&amp;Demand'!N402</f>
        <v>0</v>
      </c>
      <c r="K325" s="218">
        <f>'4. Capacity&amp;Demand'!O402</f>
        <v>0</v>
      </c>
      <c r="L325" s="218">
        <f>'4. Capacity&amp;Demand'!P402</f>
        <v>0</v>
      </c>
      <c r="M325" s="218">
        <f>'4. Capacity&amp;Demand'!Q402</f>
        <v>0</v>
      </c>
      <c r="N325" s="218">
        <f>'4. Capacity&amp;Demand'!R402</f>
        <v>0</v>
      </c>
      <c r="O325" s="218">
        <f>'4. Capacity&amp;Demand'!S402</f>
        <v>0</v>
      </c>
    </row>
    <row r="326" spans="2:15" ht="15.75" thickBot="1" x14ac:dyDescent="0.3">
      <c r="B326" s="218" t="s">
        <v>751</v>
      </c>
      <c r="C326" s="315" t="s">
        <v>898</v>
      </c>
      <c r="D326" s="218">
        <f>'4. Capacity&amp;Demand'!H403</f>
        <v>0</v>
      </c>
      <c r="E326" s="218">
        <f>'4. Capacity&amp;Demand'!I403</f>
        <v>0</v>
      </c>
      <c r="F326" s="218">
        <f>'4. Capacity&amp;Demand'!J403</f>
        <v>0</v>
      </c>
      <c r="G326" s="218">
        <f>'4. Capacity&amp;Demand'!K403</f>
        <v>0</v>
      </c>
      <c r="H326" s="218">
        <f>'4. Capacity&amp;Demand'!L403</f>
        <v>0</v>
      </c>
      <c r="I326" s="218">
        <f>'4. Capacity&amp;Demand'!M403</f>
        <v>0</v>
      </c>
      <c r="J326" s="218">
        <f>'4. Capacity&amp;Demand'!N403</f>
        <v>0</v>
      </c>
      <c r="K326" s="218">
        <f>'4. Capacity&amp;Demand'!O403</f>
        <v>0</v>
      </c>
      <c r="L326" s="218">
        <f>'4. Capacity&amp;Demand'!P403</f>
        <v>0</v>
      </c>
      <c r="M326" s="218">
        <f>'4. Capacity&amp;Demand'!Q403</f>
        <v>0</v>
      </c>
      <c r="N326" s="218">
        <f>'4. Capacity&amp;Demand'!R403</f>
        <v>0</v>
      </c>
      <c r="O326" s="218">
        <f>'4. Capacity&amp;Demand'!S403</f>
        <v>0</v>
      </c>
    </row>
    <row r="327" spans="2:15" ht="15.75" thickBot="1" x14ac:dyDescent="0.3">
      <c r="B327" s="218" t="s">
        <v>753</v>
      </c>
      <c r="C327" s="315" t="s">
        <v>898</v>
      </c>
      <c r="D327" s="218">
        <f>'4. Capacity&amp;Demand'!H404</f>
        <v>0</v>
      </c>
      <c r="E327" s="218">
        <f>'4. Capacity&amp;Demand'!I404</f>
        <v>0</v>
      </c>
      <c r="F327" s="218">
        <f>'4. Capacity&amp;Demand'!J404</f>
        <v>0</v>
      </c>
      <c r="G327" s="218">
        <f>'4. Capacity&amp;Demand'!K404</f>
        <v>0</v>
      </c>
      <c r="H327" s="218">
        <f>'4. Capacity&amp;Demand'!L404</f>
        <v>0</v>
      </c>
      <c r="I327" s="218">
        <f>'4. Capacity&amp;Demand'!M404</f>
        <v>0</v>
      </c>
      <c r="J327" s="218">
        <f>'4. Capacity&amp;Demand'!N404</f>
        <v>0</v>
      </c>
      <c r="K327" s="218">
        <f>'4. Capacity&amp;Demand'!O404</f>
        <v>0</v>
      </c>
      <c r="L327" s="218">
        <f>'4. Capacity&amp;Demand'!P404</f>
        <v>0</v>
      </c>
      <c r="M327" s="218">
        <f>'4. Capacity&amp;Demand'!Q404</f>
        <v>0</v>
      </c>
      <c r="N327" s="218">
        <f>'4. Capacity&amp;Demand'!R404</f>
        <v>0</v>
      </c>
      <c r="O327" s="218">
        <f>'4. Capacity&amp;Demand'!S404</f>
        <v>0</v>
      </c>
    </row>
    <row r="328" spans="2:15" ht="15.75" thickBot="1" x14ac:dyDescent="0.3">
      <c r="B328" s="218" t="s">
        <v>755</v>
      </c>
      <c r="C328" s="315" t="s">
        <v>898</v>
      </c>
      <c r="D328" s="218">
        <f>'4. Capacity&amp;Demand'!H405</f>
        <v>0</v>
      </c>
      <c r="E328" s="218">
        <f>'4. Capacity&amp;Demand'!I405</f>
        <v>0</v>
      </c>
      <c r="F328" s="218">
        <f>'4. Capacity&amp;Demand'!J405</f>
        <v>0</v>
      </c>
      <c r="G328" s="218">
        <f>'4. Capacity&amp;Demand'!K405</f>
        <v>0</v>
      </c>
      <c r="H328" s="218">
        <f>'4. Capacity&amp;Demand'!L405</f>
        <v>0</v>
      </c>
      <c r="I328" s="218">
        <f>'4. Capacity&amp;Demand'!M405</f>
        <v>0</v>
      </c>
      <c r="J328" s="218">
        <f>'4. Capacity&amp;Demand'!N405</f>
        <v>0</v>
      </c>
      <c r="K328" s="218">
        <f>'4. Capacity&amp;Demand'!O405</f>
        <v>0</v>
      </c>
      <c r="L328" s="218">
        <f>'4. Capacity&amp;Demand'!P405</f>
        <v>0</v>
      </c>
      <c r="M328" s="218">
        <f>'4. Capacity&amp;Demand'!Q405</f>
        <v>0</v>
      </c>
      <c r="N328" s="218">
        <f>'4. Capacity&amp;Demand'!R405</f>
        <v>0</v>
      </c>
      <c r="O328" s="218">
        <f>'4. Capacity&amp;Demand'!S405</f>
        <v>0</v>
      </c>
    </row>
    <row r="329" spans="2:15" ht="15.75" thickBot="1" x14ac:dyDescent="0.3">
      <c r="B329" s="218" t="s">
        <v>757</v>
      </c>
      <c r="C329" s="315" t="s">
        <v>898</v>
      </c>
      <c r="D329" s="218">
        <f>'4. Capacity&amp;Demand'!H406</f>
        <v>0</v>
      </c>
      <c r="E329" s="218">
        <f>'4. Capacity&amp;Demand'!I406</f>
        <v>0</v>
      </c>
      <c r="F329" s="218">
        <f>'4. Capacity&amp;Demand'!J406</f>
        <v>0</v>
      </c>
      <c r="G329" s="218">
        <f>'4. Capacity&amp;Demand'!K406</f>
        <v>0</v>
      </c>
      <c r="H329" s="218">
        <f>'4. Capacity&amp;Demand'!L406</f>
        <v>0</v>
      </c>
      <c r="I329" s="218">
        <f>'4. Capacity&amp;Demand'!M406</f>
        <v>0</v>
      </c>
      <c r="J329" s="218">
        <f>'4. Capacity&amp;Demand'!N406</f>
        <v>0</v>
      </c>
      <c r="K329" s="218">
        <f>'4. Capacity&amp;Demand'!O406</f>
        <v>0</v>
      </c>
      <c r="L329" s="218">
        <f>'4. Capacity&amp;Demand'!P406</f>
        <v>0</v>
      </c>
      <c r="M329" s="218">
        <f>'4. Capacity&amp;Demand'!Q406</f>
        <v>0</v>
      </c>
      <c r="N329" s="218">
        <f>'4. Capacity&amp;Demand'!R406</f>
        <v>0</v>
      </c>
      <c r="O329" s="218">
        <f>'4. Capacity&amp;Demand'!S406</f>
        <v>0</v>
      </c>
    </row>
    <row r="330" spans="2:15" ht="15.75" thickBot="1" x14ac:dyDescent="0.3">
      <c r="B330" s="218" t="s">
        <v>759</v>
      </c>
      <c r="C330" s="315" t="s">
        <v>898</v>
      </c>
      <c r="D330" s="218">
        <f>'4. Capacity&amp;Demand'!H407</f>
        <v>0</v>
      </c>
      <c r="E330" s="218">
        <f>'4. Capacity&amp;Demand'!I407</f>
        <v>0</v>
      </c>
      <c r="F330" s="218">
        <f>'4. Capacity&amp;Demand'!J407</f>
        <v>0</v>
      </c>
      <c r="G330" s="218">
        <f>'4. Capacity&amp;Demand'!K407</f>
        <v>0</v>
      </c>
      <c r="H330" s="218">
        <f>'4. Capacity&amp;Demand'!L407</f>
        <v>0</v>
      </c>
      <c r="I330" s="218">
        <f>'4. Capacity&amp;Demand'!M407</f>
        <v>0</v>
      </c>
      <c r="J330" s="218">
        <f>'4. Capacity&amp;Demand'!N407</f>
        <v>0</v>
      </c>
      <c r="K330" s="218">
        <f>'4. Capacity&amp;Demand'!O407</f>
        <v>0</v>
      </c>
      <c r="L330" s="218">
        <f>'4. Capacity&amp;Demand'!P407</f>
        <v>0</v>
      </c>
      <c r="M330" s="218">
        <f>'4. Capacity&amp;Demand'!Q407</f>
        <v>0</v>
      </c>
      <c r="N330" s="218">
        <f>'4. Capacity&amp;Demand'!R407</f>
        <v>0</v>
      </c>
      <c r="O330" s="218">
        <f>'4. Capacity&amp;Demand'!S407</f>
        <v>0</v>
      </c>
    </row>
    <row r="331" spans="2:15" ht="15.75" thickBot="1" x14ac:dyDescent="0.3">
      <c r="B331" s="218" t="s">
        <v>761</v>
      </c>
      <c r="C331" s="315" t="s">
        <v>898</v>
      </c>
      <c r="D331" s="218">
        <f>'4. Capacity&amp;Demand'!H408</f>
        <v>0</v>
      </c>
      <c r="E331" s="218">
        <f>'4. Capacity&amp;Demand'!I408</f>
        <v>0</v>
      </c>
      <c r="F331" s="218">
        <f>'4. Capacity&amp;Demand'!J408</f>
        <v>0</v>
      </c>
      <c r="G331" s="218">
        <f>'4. Capacity&amp;Demand'!K408</f>
        <v>0</v>
      </c>
      <c r="H331" s="218">
        <f>'4. Capacity&amp;Demand'!L408</f>
        <v>0</v>
      </c>
      <c r="I331" s="218">
        <f>'4. Capacity&amp;Demand'!M408</f>
        <v>0</v>
      </c>
      <c r="J331" s="218">
        <f>'4. Capacity&amp;Demand'!N408</f>
        <v>0</v>
      </c>
      <c r="K331" s="218">
        <f>'4. Capacity&amp;Demand'!O408</f>
        <v>0</v>
      </c>
      <c r="L331" s="218">
        <f>'4. Capacity&amp;Demand'!P408</f>
        <v>0</v>
      </c>
      <c r="M331" s="218">
        <f>'4. Capacity&amp;Demand'!Q408</f>
        <v>0</v>
      </c>
      <c r="N331" s="218">
        <f>'4. Capacity&amp;Demand'!R408</f>
        <v>0</v>
      </c>
      <c r="O331" s="218">
        <f>'4. Capacity&amp;Demand'!S408</f>
        <v>0</v>
      </c>
    </row>
    <row r="332" spans="2:15" ht="15.75" thickBot="1" x14ac:dyDescent="0.3">
      <c r="B332" s="218" t="s">
        <v>763</v>
      </c>
      <c r="C332" s="315" t="s">
        <v>898</v>
      </c>
      <c r="D332" s="218">
        <f>'4. Capacity&amp;Demand'!H409</f>
        <v>0</v>
      </c>
      <c r="E332" s="218">
        <f>'4. Capacity&amp;Demand'!I409</f>
        <v>0</v>
      </c>
      <c r="F332" s="218">
        <f>'4. Capacity&amp;Demand'!J409</f>
        <v>0</v>
      </c>
      <c r="G332" s="218">
        <f>'4. Capacity&amp;Demand'!K409</f>
        <v>0</v>
      </c>
      <c r="H332" s="218">
        <f>'4. Capacity&amp;Demand'!L409</f>
        <v>0</v>
      </c>
      <c r="I332" s="218">
        <f>'4. Capacity&amp;Demand'!M409</f>
        <v>0</v>
      </c>
      <c r="J332" s="218">
        <f>'4. Capacity&amp;Demand'!N409</f>
        <v>0</v>
      </c>
      <c r="K332" s="218">
        <f>'4. Capacity&amp;Demand'!O409</f>
        <v>0</v>
      </c>
      <c r="L332" s="218">
        <f>'4. Capacity&amp;Demand'!P409</f>
        <v>0</v>
      </c>
      <c r="M332" s="218">
        <f>'4. Capacity&amp;Demand'!Q409</f>
        <v>0</v>
      </c>
      <c r="N332" s="218">
        <f>'4. Capacity&amp;Demand'!R409</f>
        <v>0</v>
      </c>
      <c r="O332" s="218">
        <f>'4. Capacity&amp;Demand'!S409</f>
        <v>0</v>
      </c>
    </row>
    <row r="333" spans="2:15" ht="15.75" thickBot="1" x14ac:dyDescent="0.3">
      <c r="B333" s="218" t="s">
        <v>765</v>
      </c>
      <c r="C333" s="315" t="s">
        <v>898</v>
      </c>
      <c r="D333" s="218">
        <f>'4. Capacity&amp;Demand'!H410</f>
        <v>0</v>
      </c>
      <c r="E333" s="218">
        <f>'4. Capacity&amp;Demand'!I410</f>
        <v>0</v>
      </c>
      <c r="F333" s="218">
        <f>'4. Capacity&amp;Demand'!J410</f>
        <v>0</v>
      </c>
      <c r="G333" s="218">
        <f>'4. Capacity&amp;Demand'!K410</f>
        <v>0</v>
      </c>
      <c r="H333" s="218">
        <f>'4. Capacity&amp;Demand'!L410</f>
        <v>0</v>
      </c>
      <c r="I333" s="218">
        <f>'4. Capacity&amp;Demand'!M410</f>
        <v>0</v>
      </c>
      <c r="J333" s="218">
        <f>'4. Capacity&amp;Demand'!N410</f>
        <v>0</v>
      </c>
      <c r="K333" s="218">
        <f>'4. Capacity&amp;Demand'!O410</f>
        <v>0</v>
      </c>
      <c r="L333" s="218">
        <f>'4. Capacity&amp;Demand'!P410</f>
        <v>0</v>
      </c>
      <c r="M333" s="218">
        <f>'4. Capacity&amp;Demand'!Q410</f>
        <v>0</v>
      </c>
      <c r="N333" s="218">
        <f>'4. Capacity&amp;Demand'!R410</f>
        <v>0</v>
      </c>
      <c r="O333" s="218">
        <f>'4. Capacity&amp;Demand'!S410</f>
        <v>0</v>
      </c>
    </row>
    <row r="334" spans="2:15" ht="15.75" thickBot="1" x14ac:dyDescent="0.3">
      <c r="B334" s="218" t="s">
        <v>767</v>
      </c>
      <c r="C334" s="315" t="s">
        <v>898</v>
      </c>
      <c r="D334" s="218">
        <f>'4. Capacity&amp;Demand'!H411</f>
        <v>0</v>
      </c>
      <c r="E334" s="218">
        <f>'4. Capacity&amp;Demand'!I411</f>
        <v>0</v>
      </c>
      <c r="F334" s="218">
        <f>'4. Capacity&amp;Demand'!J411</f>
        <v>0</v>
      </c>
      <c r="G334" s="218">
        <f>'4. Capacity&amp;Demand'!K411</f>
        <v>0</v>
      </c>
      <c r="H334" s="218">
        <f>'4. Capacity&amp;Demand'!L411</f>
        <v>0</v>
      </c>
      <c r="I334" s="218">
        <f>'4. Capacity&amp;Demand'!M411</f>
        <v>0</v>
      </c>
      <c r="J334" s="218">
        <f>'4. Capacity&amp;Demand'!N411</f>
        <v>0</v>
      </c>
      <c r="K334" s="218">
        <f>'4. Capacity&amp;Demand'!O411</f>
        <v>0</v>
      </c>
      <c r="L334" s="218">
        <f>'4. Capacity&amp;Demand'!P411</f>
        <v>0</v>
      </c>
      <c r="M334" s="218">
        <f>'4. Capacity&amp;Demand'!Q411</f>
        <v>0</v>
      </c>
      <c r="N334" s="218">
        <f>'4. Capacity&amp;Demand'!R411</f>
        <v>0</v>
      </c>
      <c r="O334" s="218">
        <f>'4. Capacity&amp;Demand'!S411</f>
        <v>0</v>
      </c>
    </row>
    <row r="335" spans="2:15" ht="15.75" thickBot="1" x14ac:dyDescent="0.3">
      <c r="B335" s="218" t="s">
        <v>769</v>
      </c>
      <c r="C335" s="315" t="s">
        <v>898</v>
      </c>
      <c r="D335" s="218">
        <f>'4. Capacity&amp;Demand'!H412</f>
        <v>0</v>
      </c>
      <c r="E335" s="218">
        <f>'4. Capacity&amp;Demand'!I412</f>
        <v>0</v>
      </c>
      <c r="F335" s="218">
        <f>'4. Capacity&amp;Demand'!J412</f>
        <v>0</v>
      </c>
      <c r="G335" s="218">
        <f>'4. Capacity&amp;Demand'!K412</f>
        <v>0</v>
      </c>
      <c r="H335" s="218">
        <f>'4. Capacity&amp;Demand'!L412</f>
        <v>0</v>
      </c>
      <c r="I335" s="218">
        <f>'4. Capacity&amp;Demand'!M412</f>
        <v>0</v>
      </c>
      <c r="J335" s="218">
        <f>'4. Capacity&amp;Demand'!N412</f>
        <v>0</v>
      </c>
      <c r="K335" s="218">
        <f>'4. Capacity&amp;Demand'!O412</f>
        <v>0</v>
      </c>
      <c r="L335" s="218">
        <f>'4. Capacity&amp;Demand'!P412</f>
        <v>0</v>
      </c>
      <c r="M335" s="218">
        <f>'4. Capacity&amp;Demand'!Q412</f>
        <v>0</v>
      </c>
      <c r="N335" s="218">
        <f>'4. Capacity&amp;Demand'!R412</f>
        <v>0</v>
      </c>
      <c r="O335" s="218">
        <f>'4. Capacity&amp;Demand'!S412</f>
        <v>0</v>
      </c>
    </row>
    <row r="336" spans="2:15" ht="15.75" thickBot="1" x14ac:dyDescent="0.3">
      <c r="B336" s="218" t="s">
        <v>771</v>
      </c>
      <c r="C336" s="315" t="s">
        <v>898</v>
      </c>
      <c r="D336" s="218">
        <f>'4. Capacity&amp;Demand'!H413</f>
        <v>0</v>
      </c>
      <c r="E336" s="218">
        <f>'4. Capacity&amp;Demand'!I413</f>
        <v>0</v>
      </c>
      <c r="F336" s="218">
        <f>'4. Capacity&amp;Demand'!J413</f>
        <v>0</v>
      </c>
      <c r="G336" s="218">
        <f>'4. Capacity&amp;Demand'!K413</f>
        <v>0</v>
      </c>
      <c r="H336" s="218">
        <f>'4. Capacity&amp;Demand'!L413</f>
        <v>0</v>
      </c>
      <c r="I336" s="218">
        <f>'4. Capacity&amp;Demand'!M413</f>
        <v>0</v>
      </c>
      <c r="J336" s="218">
        <f>'4. Capacity&amp;Demand'!N413</f>
        <v>0</v>
      </c>
      <c r="K336" s="218">
        <f>'4. Capacity&amp;Demand'!O413</f>
        <v>0</v>
      </c>
      <c r="L336" s="218">
        <f>'4. Capacity&amp;Demand'!P413</f>
        <v>0</v>
      </c>
      <c r="M336" s="218">
        <f>'4. Capacity&amp;Demand'!Q413</f>
        <v>0</v>
      </c>
      <c r="N336" s="218">
        <f>'4. Capacity&amp;Demand'!R413</f>
        <v>0</v>
      </c>
      <c r="O336" s="218">
        <f>'4. Capacity&amp;Demand'!S413</f>
        <v>0</v>
      </c>
    </row>
    <row r="337" spans="2:15" ht="15.75" thickBot="1" x14ac:dyDescent="0.3">
      <c r="B337" s="218" t="s">
        <v>773</v>
      </c>
      <c r="C337" s="315" t="s">
        <v>898</v>
      </c>
      <c r="D337" s="218">
        <f>'4. Capacity&amp;Demand'!H414</f>
        <v>0</v>
      </c>
      <c r="E337" s="218">
        <f>'4. Capacity&amp;Demand'!I414</f>
        <v>0</v>
      </c>
      <c r="F337" s="218">
        <f>'4. Capacity&amp;Demand'!J414</f>
        <v>0</v>
      </c>
      <c r="G337" s="218">
        <f>'4. Capacity&amp;Demand'!K414</f>
        <v>0</v>
      </c>
      <c r="H337" s="218">
        <f>'4. Capacity&amp;Demand'!L414</f>
        <v>0</v>
      </c>
      <c r="I337" s="218">
        <f>'4. Capacity&amp;Demand'!M414</f>
        <v>0</v>
      </c>
      <c r="J337" s="218">
        <f>'4. Capacity&amp;Demand'!N414</f>
        <v>0</v>
      </c>
      <c r="K337" s="218">
        <f>'4. Capacity&amp;Demand'!O414</f>
        <v>0</v>
      </c>
      <c r="L337" s="218">
        <f>'4. Capacity&amp;Demand'!P414</f>
        <v>0</v>
      </c>
      <c r="M337" s="218">
        <f>'4. Capacity&amp;Demand'!Q414</f>
        <v>0</v>
      </c>
      <c r="N337" s="218">
        <f>'4. Capacity&amp;Demand'!R414</f>
        <v>0</v>
      </c>
      <c r="O337" s="218">
        <f>'4. Capacity&amp;Demand'!S414</f>
        <v>0</v>
      </c>
    </row>
    <row r="338" spans="2:15" ht="15.75" thickBot="1" x14ac:dyDescent="0.3">
      <c r="B338" s="218" t="s">
        <v>775</v>
      </c>
      <c r="C338" s="315" t="s">
        <v>898</v>
      </c>
      <c r="D338" s="218">
        <f>'4. Capacity&amp;Demand'!H415</f>
        <v>0</v>
      </c>
      <c r="E338" s="218">
        <f>'4. Capacity&amp;Demand'!I415</f>
        <v>0</v>
      </c>
      <c r="F338" s="218">
        <f>'4. Capacity&amp;Demand'!J415</f>
        <v>0</v>
      </c>
      <c r="G338" s="218">
        <f>'4. Capacity&amp;Demand'!K415</f>
        <v>0</v>
      </c>
      <c r="H338" s="218">
        <f>'4. Capacity&amp;Demand'!L415</f>
        <v>0</v>
      </c>
      <c r="I338" s="218">
        <f>'4. Capacity&amp;Demand'!M415</f>
        <v>0</v>
      </c>
      <c r="J338" s="218">
        <f>'4. Capacity&amp;Demand'!N415</f>
        <v>0</v>
      </c>
      <c r="K338" s="218">
        <f>'4. Capacity&amp;Demand'!O415</f>
        <v>0</v>
      </c>
      <c r="L338" s="218">
        <f>'4. Capacity&amp;Demand'!P415</f>
        <v>0</v>
      </c>
      <c r="M338" s="218">
        <f>'4. Capacity&amp;Demand'!Q415</f>
        <v>0</v>
      </c>
      <c r="N338" s="218">
        <f>'4. Capacity&amp;Demand'!R415</f>
        <v>0</v>
      </c>
      <c r="O338" s="218">
        <f>'4. Capacity&amp;Demand'!S415</f>
        <v>0</v>
      </c>
    </row>
    <row r="339" spans="2:15" ht="15.75" thickBot="1" x14ac:dyDescent="0.3">
      <c r="B339" s="218" t="s">
        <v>777</v>
      </c>
      <c r="C339" s="315" t="s">
        <v>898</v>
      </c>
      <c r="D339" s="218">
        <f>'4. Capacity&amp;Demand'!H416</f>
        <v>0</v>
      </c>
      <c r="E339" s="218">
        <f>'4. Capacity&amp;Demand'!I416</f>
        <v>0</v>
      </c>
      <c r="F339" s="218">
        <f>'4. Capacity&amp;Demand'!J416</f>
        <v>0</v>
      </c>
      <c r="G339" s="218">
        <f>'4. Capacity&amp;Demand'!K416</f>
        <v>0</v>
      </c>
      <c r="H339" s="218">
        <f>'4. Capacity&amp;Demand'!L416</f>
        <v>0</v>
      </c>
      <c r="I339" s="218">
        <f>'4. Capacity&amp;Demand'!M416</f>
        <v>0</v>
      </c>
      <c r="J339" s="218">
        <f>'4. Capacity&amp;Demand'!N416</f>
        <v>0</v>
      </c>
      <c r="K339" s="218">
        <f>'4. Capacity&amp;Demand'!O416</f>
        <v>0</v>
      </c>
      <c r="L339" s="218">
        <f>'4. Capacity&amp;Demand'!P416</f>
        <v>0</v>
      </c>
      <c r="M339" s="218">
        <f>'4. Capacity&amp;Demand'!Q416</f>
        <v>0</v>
      </c>
      <c r="N339" s="218">
        <f>'4. Capacity&amp;Demand'!R416</f>
        <v>0</v>
      </c>
      <c r="O339" s="218">
        <f>'4. Capacity&amp;Demand'!S416</f>
        <v>0</v>
      </c>
    </row>
    <row r="340" spans="2:15" ht="15.75" thickBot="1" x14ac:dyDescent="0.3">
      <c r="B340" s="218" t="s">
        <v>779</v>
      </c>
      <c r="C340" s="315" t="s">
        <v>898</v>
      </c>
      <c r="D340" s="218">
        <f>'4. Capacity&amp;Demand'!H417</f>
        <v>0</v>
      </c>
      <c r="E340" s="218">
        <f>'4. Capacity&amp;Demand'!I417</f>
        <v>0</v>
      </c>
      <c r="F340" s="218">
        <f>'4. Capacity&amp;Demand'!J417</f>
        <v>0</v>
      </c>
      <c r="G340" s="218">
        <f>'4. Capacity&amp;Demand'!K417</f>
        <v>0</v>
      </c>
      <c r="H340" s="218">
        <f>'4. Capacity&amp;Demand'!L417</f>
        <v>0</v>
      </c>
      <c r="I340" s="218">
        <f>'4. Capacity&amp;Demand'!M417</f>
        <v>0</v>
      </c>
      <c r="J340" s="218">
        <f>'4. Capacity&amp;Demand'!N417</f>
        <v>0</v>
      </c>
      <c r="K340" s="218">
        <f>'4. Capacity&amp;Demand'!O417</f>
        <v>0</v>
      </c>
      <c r="L340" s="218">
        <f>'4. Capacity&amp;Demand'!P417</f>
        <v>0</v>
      </c>
      <c r="M340" s="218">
        <f>'4. Capacity&amp;Demand'!Q417</f>
        <v>0</v>
      </c>
      <c r="N340" s="218">
        <f>'4. Capacity&amp;Demand'!R417</f>
        <v>0</v>
      </c>
      <c r="O340" s="218">
        <f>'4. Capacity&amp;Demand'!S417</f>
        <v>0</v>
      </c>
    </row>
    <row r="341" spans="2:15" ht="15.75" thickBot="1" x14ac:dyDescent="0.3">
      <c r="B341" s="218" t="s">
        <v>781</v>
      </c>
      <c r="C341" s="315" t="s">
        <v>898</v>
      </c>
      <c r="D341" s="218">
        <f>'4. Capacity&amp;Demand'!H418</f>
        <v>0</v>
      </c>
      <c r="E341" s="218">
        <f>'4. Capacity&amp;Demand'!I418</f>
        <v>0</v>
      </c>
      <c r="F341" s="218">
        <f>'4. Capacity&amp;Demand'!J418</f>
        <v>0</v>
      </c>
      <c r="G341" s="218">
        <f>'4. Capacity&amp;Demand'!K418</f>
        <v>0</v>
      </c>
      <c r="H341" s="218">
        <f>'4. Capacity&amp;Demand'!L418</f>
        <v>0</v>
      </c>
      <c r="I341" s="218">
        <f>'4. Capacity&amp;Demand'!M418</f>
        <v>0</v>
      </c>
      <c r="J341" s="218">
        <f>'4. Capacity&amp;Demand'!N418</f>
        <v>0</v>
      </c>
      <c r="K341" s="218">
        <f>'4. Capacity&amp;Demand'!O418</f>
        <v>0</v>
      </c>
      <c r="L341" s="218">
        <f>'4. Capacity&amp;Demand'!P418</f>
        <v>0</v>
      </c>
      <c r="M341" s="218">
        <f>'4. Capacity&amp;Demand'!Q418</f>
        <v>0</v>
      </c>
      <c r="N341" s="218">
        <f>'4. Capacity&amp;Demand'!R418</f>
        <v>0</v>
      </c>
      <c r="O341" s="218">
        <f>'4. Capacity&amp;Demand'!S418</f>
        <v>0</v>
      </c>
    </row>
    <row r="342" spans="2:15" ht="15.75" thickBot="1" x14ac:dyDescent="0.3">
      <c r="B342" s="218" t="s">
        <v>783</v>
      </c>
      <c r="C342" s="315" t="s">
        <v>898</v>
      </c>
      <c r="D342" s="218">
        <f>'4. Capacity&amp;Demand'!H419</f>
        <v>0</v>
      </c>
      <c r="E342" s="218">
        <f>'4. Capacity&amp;Demand'!I419</f>
        <v>0</v>
      </c>
      <c r="F342" s="218">
        <f>'4. Capacity&amp;Demand'!J419</f>
        <v>0</v>
      </c>
      <c r="G342" s="218">
        <f>'4. Capacity&amp;Demand'!K419</f>
        <v>0</v>
      </c>
      <c r="H342" s="218">
        <f>'4. Capacity&amp;Demand'!L419</f>
        <v>0</v>
      </c>
      <c r="I342" s="218">
        <f>'4. Capacity&amp;Demand'!M419</f>
        <v>0</v>
      </c>
      <c r="J342" s="218">
        <f>'4. Capacity&amp;Demand'!N419</f>
        <v>0</v>
      </c>
      <c r="K342" s="218">
        <f>'4. Capacity&amp;Demand'!O419</f>
        <v>0</v>
      </c>
      <c r="L342" s="218">
        <f>'4. Capacity&amp;Demand'!P419</f>
        <v>0</v>
      </c>
      <c r="M342" s="218">
        <f>'4. Capacity&amp;Demand'!Q419</f>
        <v>0</v>
      </c>
      <c r="N342" s="218">
        <f>'4. Capacity&amp;Demand'!R419</f>
        <v>0</v>
      </c>
      <c r="O342" s="218">
        <f>'4. Capacity&amp;Demand'!S419</f>
        <v>0</v>
      </c>
    </row>
    <row r="343" spans="2:15" ht="15.75" thickBot="1" x14ac:dyDescent="0.3">
      <c r="B343" s="218" t="s">
        <v>785</v>
      </c>
      <c r="C343" s="315" t="s">
        <v>898</v>
      </c>
      <c r="D343" s="218">
        <f>'4. Capacity&amp;Demand'!H420</f>
        <v>0</v>
      </c>
      <c r="E343" s="218">
        <f>'4. Capacity&amp;Demand'!I420</f>
        <v>0</v>
      </c>
      <c r="F343" s="218">
        <f>'4. Capacity&amp;Demand'!J420</f>
        <v>0</v>
      </c>
      <c r="G343" s="218">
        <f>'4. Capacity&amp;Demand'!K420</f>
        <v>0</v>
      </c>
      <c r="H343" s="218">
        <f>'4. Capacity&amp;Demand'!L420</f>
        <v>0</v>
      </c>
      <c r="I343" s="218">
        <f>'4. Capacity&amp;Demand'!M420</f>
        <v>0</v>
      </c>
      <c r="J343" s="218">
        <f>'4. Capacity&amp;Demand'!N420</f>
        <v>0</v>
      </c>
      <c r="K343" s="218">
        <f>'4. Capacity&amp;Demand'!O420</f>
        <v>0</v>
      </c>
      <c r="L343" s="218">
        <f>'4. Capacity&amp;Demand'!P420</f>
        <v>0</v>
      </c>
      <c r="M343" s="218">
        <f>'4. Capacity&amp;Demand'!Q420</f>
        <v>0</v>
      </c>
      <c r="N343" s="218">
        <f>'4. Capacity&amp;Demand'!R420</f>
        <v>0</v>
      </c>
      <c r="O343" s="218">
        <f>'4. Capacity&amp;Demand'!S420</f>
        <v>0</v>
      </c>
    </row>
    <row r="344" spans="2:15" ht="15.75" thickBot="1" x14ac:dyDescent="0.3">
      <c r="B344" s="218" t="s">
        <v>787</v>
      </c>
      <c r="C344" s="315" t="s">
        <v>898</v>
      </c>
      <c r="D344" s="218">
        <f>'4. Capacity&amp;Demand'!H421</f>
        <v>0</v>
      </c>
      <c r="E344" s="218">
        <f>'4. Capacity&amp;Demand'!I421</f>
        <v>0</v>
      </c>
      <c r="F344" s="218">
        <f>'4. Capacity&amp;Demand'!J421</f>
        <v>0</v>
      </c>
      <c r="G344" s="218">
        <f>'4. Capacity&amp;Demand'!K421</f>
        <v>0</v>
      </c>
      <c r="H344" s="218">
        <f>'4. Capacity&amp;Demand'!L421</f>
        <v>0</v>
      </c>
      <c r="I344" s="218">
        <f>'4. Capacity&amp;Demand'!M421</f>
        <v>0</v>
      </c>
      <c r="J344" s="218">
        <f>'4. Capacity&amp;Demand'!N421</f>
        <v>0</v>
      </c>
      <c r="K344" s="218">
        <f>'4. Capacity&amp;Demand'!O421</f>
        <v>0</v>
      </c>
      <c r="L344" s="218">
        <f>'4. Capacity&amp;Demand'!P421</f>
        <v>0</v>
      </c>
      <c r="M344" s="218">
        <f>'4. Capacity&amp;Demand'!Q421</f>
        <v>0</v>
      </c>
      <c r="N344" s="218">
        <f>'4. Capacity&amp;Demand'!R421</f>
        <v>0</v>
      </c>
      <c r="O344" s="218">
        <f>'4. Capacity&amp;Demand'!S421</f>
        <v>0</v>
      </c>
    </row>
    <row r="345" spans="2:15" ht="15.75" thickBot="1" x14ac:dyDescent="0.3">
      <c r="B345" s="218" t="s">
        <v>789</v>
      </c>
      <c r="C345" s="315" t="s">
        <v>898</v>
      </c>
      <c r="D345" s="218">
        <f>'4. Capacity&amp;Demand'!H422</f>
        <v>0</v>
      </c>
      <c r="E345" s="218">
        <f>'4. Capacity&amp;Demand'!I422</f>
        <v>0</v>
      </c>
      <c r="F345" s="218">
        <f>'4. Capacity&amp;Demand'!J422</f>
        <v>0</v>
      </c>
      <c r="G345" s="218">
        <f>'4. Capacity&amp;Demand'!K422</f>
        <v>0</v>
      </c>
      <c r="H345" s="218">
        <f>'4. Capacity&amp;Demand'!L422</f>
        <v>0</v>
      </c>
      <c r="I345" s="218">
        <f>'4. Capacity&amp;Demand'!M422</f>
        <v>0</v>
      </c>
      <c r="J345" s="218">
        <f>'4. Capacity&amp;Demand'!N422</f>
        <v>0</v>
      </c>
      <c r="K345" s="218">
        <f>'4. Capacity&amp;Demand'!O422</f>
        <v>0</v>
      </c>
      <c r="L345" s="218">
        <f>'4. Capacity&amp;Demand'!P422</f>
        <v>0</v>
      </c>
      <c r="M345" s="218">
        <f>'4. Capacity&amp;Demand'!Q422</f>
        <v>0</v>
      </c>
      <c r="N345" s="218">
        <f>'4. Capacity&amp;Demand'!R422</f>
        <v>0</v>
      </c>
      <c r="O345" s="218">
        <f>'4. Capacity&amp;Demand'!S422</f>
        <v>0</v>
      </c>
    </row>
    <row r="346" spans="2:15" ht="15.75" thickBot="1" x14ac:dyDescent="0.3">
      <c r="B346" s="218" t="s">
        <v>791</v>
      </c>
      <c r="C346" s="315" t="s">
        <v>898</v>
      </c>
      <c r="D346" s="218">
        <f>'4. Capacity&amp;Demand'!H423</f>
        <v>0</v>
      </c>
      <c r="E346" s="218">
        <f>'4. Capacity&amp;Demand'!I423</f>
        <v>0</v>
      </c>
      <c r="F346" s="218">
        <f>'4. Capacity&amp;Demand'!J423</f>
        <v>0</v>
      </c>
      <c r="G346" s="218">
        <f>'4. Capacity&amp;Demand'!K423</f>
        <v>0</v>
      </c>
      <c r="H346" s="218">
        <f>'4. Capacity&amp;Demand'!L423</f>
        <v>0</v>
      </c>
      <c r="I346" s="218">
        <f>'4. Capacity&amp;Demand'!M423</f>
        <v>0</v>
      </c>
      <c r="J346" s="218">
        <f>'4. Capacity&amp;Demand'!N423</f>
        <v>0</v>
      </c>
      <c r="K346" s="218">
        <f>'4. Capacity&amp;Demand'!O423</f>
        <v>0</v>
      </c>
      <c r="L346" s="218">
        <f>'4. Capacity&amp;Demand'!P423</f>
        <v>0</v>
      </c>
      <c r="M346" s="218">
        <f>'4. Capacity&amp;Demand'!Q423</f>
        <v>0</v>
      </c>
      <c r="N346" s="218">
        <f>'4. Capacity&amp;Demand'!R423</f>
        <v>0</v>
      </c>
      <c r="O346" s="218">
        <f>'4. Capacity&amp;Demand'!S423</f>
        <v>0</v>
      </c>
    </row>
    <row r="347" spans="2:15" ht="15.75" thickBot="1" x14ac:dyDescent="0.3">
      <c r="B347" s="218" t="s">
        <v>793</v>
      </c>
      <c r="C347" s="315" t="s">
        <v>898</v>
      </c>
      <c r="D347" s="218">
        <f>'4. Capacity&amp;Demand'!H424</f>
        <v>0</v>
      </c>
      <c r="E347" s="218">
        <f>'4. Capacity&amp;Demand'!I424</f>
        <v>0</v>
      </c>
      <c r="F347" s="218">
        <f>'4. Capacity&amp;Demand'!J424</f>
        <v>0</v>
      </c>
      <c r="G347" s="218">
        <f>'4. Capacity&amp;Demand'!K424</f>
        <v>0</v>
      </c>
      <c r="H347" s="218">
        <f>'4. Capacity&amp;Demand'!L424</f>
        <v>0</v>
      </c>
      <c r="I347" s="218">
        <f>'4. Capacity&amp;Demand'!M424</f>
        <v>0</v>
      </c>
      <c r="J347" s="218">
        <f>'4. Capacity&amp;Demand'!N424</f>
        <v>0</v>
      </c>
      <c r="K347" s="218">
        <f>'4. Capacity&amp;Demand'!O424</f>
        <v>0</v>
      </c>
      <c r="L347" s="218">
        <f>'4. Capacity&amp;Demand'!P424</f>
        <v>0</v>
      </c>
      <c r="M347" s="218">
        <f>'4. Capacity&amp;Demand'!Q424</f>
        <v>0</v>
      </c>
      <c r="N347" s="218">
        <f>'4. Capacity&amp;Demand'!R424</f>
        <v>0</v>
      </c>
      <c r="O347" s="218">
        <f>'4. Capacity&amp;Demand'!S424</f>
        <v>0</v>
      </c>
    </row>
    <row r="348" spans="2:15" ht="15.75" thickBot="1" x14ac:dyDescent="0.3">
      <c r="B348" s="218" t="s">
        <v>795</v>
      </c>
      <c r="C348" s="315" t="s">
        <v>898</v>
      </c>
      <c r="D348" s="218">
        <f>'4. Capacity&amp;Demand'!H425</f>
        <v>0</v>
      </c>
      <c r="E348" s="218">
        <f>'4. Capacity&amp;Demand'!I425</f>
        <v>0</v>
      </c>
      <c r="F348" s="218">
        <f>'4. Capacity&amp;Demand'!J425</f>
        <v>0</v>
      </c>
      <c r="G348" s="218">
        <f>'4. Capacity&amp;Demand'!K425</f>
        <v>0</v>
      </c>
      <c r="H348" s="218">
        <f>'4. Capacity&amp;Demand'!L425</f>
        <v>0</v>
      </c>
      <c r="I348" s="218">
        <f>'4. Capacity&amp;Demand'!M425</f>
        <v>0</v>
      </c>
      <c r="J348" s="218">
        <f>'4. Capacity&amp;Demand'!N425</f>
        <v>0</v>
      </c>
      <c r="K348" s="218">
        <f>'4. Capacity&amp;Demand'!O425</f>
        <v>0</v>
      </c>
      <c r="L348" s="218">
        <f>'4. Capacity&amp;Demand'!P425</f>
        <v>0</v>
      </c>
      <c r="M348" s="218">
        <f>'4. Capacity&amp;Demand'!Q425</f>
        <v>0</v>
      </c>
      <c r="N348" s="218">
        <f>'4. Capacity&amp;Demand'!R425</f>
        <v>0</v>
      </c>
      <c r="O348" s="218">
        <f>'4. Capacity&amp;Demand'!S425</f>
        <v>0</v>
      </c>
    </row>
    <row r="349" spans="2:15" ht="15.75" thickBot="1" x14ac:dyDescent="0.3">
      <c r="B349" s="218" t="s">
        <v>797</v>
      </c>
      <c r="C349" s="315" t="s">
        <v>898</v>
      </c>
      <c r="D349" s="218">
        <f>'4. Capacity&amp;Demand'!H426</f>
        <v>0</v>
      </c>
      <c r="E349" s="218">
        <f>'4. Capacity&amp;Demand'!I426</f>
        <v>0</v>
      </c>
      <c r="F349" s="218">
        <f>'4. Capacity&amp;Demand'!J426</f>
        <v>0</v>
      </c>
      <c r="G349" s="218">
        <f>'4. Capacity&amp;Demand'!K426</f>
        <v>0</v>
      </c>
      <c r="H349" s="218">
        <f>'4. Capacity&amp;Demand'!L426</f>
        <v>0</v>
      </c>
      <c r="I349" s="218">
        <f>'4. Capacity&amp;Demand'!M426</f>
        <v>0</v>
      </c>
      <c r="J349" s="218">
        <f>'4. Capacity&amp;Demand'!N426</f>
        <v>0</v>
      </c>
      <c r="K349" s="218">
        <f>'4. Capacity&amp;Demand'!O426</f>
        <v>0</v>
      </c>
      <c r="L349" s="218">
        <f>'4. Capacity&amp;Demand'!P426</f>
        <v>0</v>
      </c>
      <c r="M349" s="218">
        <f>'4. Capacity&amp;Demand'!Q426</f>
        <v>0</v>
      </c>
      <c r="N349" s="218">
        <f>'4. Capacity&amp;Demand'!R426</f>
        <v>0</v>
      </c>
      <c r="O349" s="218">
        <f>'4. Capacity&amp;Demand'!S426</f>
        <v>0</v>
      </c>
    </row>
    <row r="350" spans="2:15" ht="15.75" thickBot="1" x14ac:dyDescent="0.3">
      <c r="B350" s="218" t="s">
        <v>799</v>
      </c>
      <c r="C350" s="315" t="s">
        <v>898</v>
      </c>
      <c r="D350" s="218">
        <f>'4. Capacity&amp;Demand'!H427</f>
        <v>0</v>
      </c>
      <c r="E350" s="218">
        <f>'4. Capacity&amp;Demand'!I427</f>
        <v>0</v>
      </c>
      <c r="F350" s="218">
        <f>'4. Capacity&amp;Demand'!J427</f>
        <v>0</v>
      </c>
      <c r="G350" s="218">
        <f>'4. Capacity&amp;Demand'!K427</f>
        <v>0</v>
      </c>
      <c r="H350" s="218">
        <f>'4. Capacity&amp;Demand'!L427</f>
        <v>0</v>
      </c>
      <c r="I350" s="218">
        <f>'4. Capacity&amp;Demand'!M427</f>
        <v>0</v>
      </c>
      <c r="J350" s="218">
        <f>'4. Capacity&amp;Demand'!N427</f>
        <v>0</v>
      </c>
      <c r="K350" s="218">
        <f>'4. Capacity&amp;Demand'!O427</f>
        <v>0</v>
      </c>
      <c r="L350" s="218">
        <f>'4. Capacity&amp;Demand'!P427</f>
        <v>0</v>
      </c>
      <c r="M350" s="218">
        <f>'4. Capacity&amp;Demand'!Q427</f>
        <v>0</v>
      </c>
      <c r="N350" s="218">
        <f>'4. Capacity&amp;Demand'!R427</f>
        <v>0</v>
      </c>
      <c r="O350" s="218">
        <f>'4. Capacity&amp;Demand'!S427</f>
        <v>0</v>
      </c>
    </row>
    <row r="351" spans="2:15" ht="15.75" thickBot="1" x14ac:dyDescent="0.3">
      <c r="B351" s="218" t="s">
        <v>801</v>
      </c>
      <c r="C351" s="315" t="s">
        <v>898</v>
      </c>
      <c r="D351" s="218">
        <f>'4. Capacity&amp;Demand'!H428</f>
        <v>0</v>
      </c>
      <c r="E351" s="218">
        <f>'4. Capacity&amp;Demand'!I428</f>
        <v>0</v>
      </c>
      <c r="F351" s="218">
        <f>'4. Capacity&amp;Demand'!J428</f>
        <v>0</v>
      </c>
      <c r="G351" s="218">
        <f>'4. Capacity&amp;Demand'!K428</f>
        <v>0</v>
      </c>
      <c r="H351" s="218">
        <f>'4. Capacity&amp;Demand'!L428</f>
        <v>0</v>
      </c>
      <c r="I351" s="218">
        <f>'4. Capacity&amp;Demand'!M428</f>
        <v>0</v>
      </c>
      <c r="J351" s="218">
        <f>'4. Capacity&amp;Demand'!N428</f>
        <v>0</v>
      </c>
      <c r="K351" s="218">
        <f>'4. Capacity&amp;Demand'!O428</f>
        <v>0</v>
      </c>
      <c r="L351" s="218">
        <f>'4. Capacity&amp;Demand'!P428</f>
        <v>0</v>
      </c>
      <c r="M351" s="218">
        <f>'4. Capacity&amp;Demand'!Q428</f>
        <v>0</v>
      </c>
      <c r="N351" s="218">
        <f>'4. Capacity&amp;Demand'!R428</f>
        <v>0</v>
      </c>
      <c r="O351" s="218">
        <f>'4. Capacity&amp;Demand'!S428</f>
        <v>0</v>
      </c>
    </row>
    <row r="352" spans="2:15" ht="15.75" thickBot="1" x14ac:dyDescent="0.3">
      <c r="B352" s="218" t="s">
        <v>803</v>
      </c>
      <c r="C352" s="315" t="s">
        <v>898</v>
      </c>
      <c r="D352" s="218">
        <f>'4. Capacity&amp;Demand'!H429</f>
        <v>0</v>
      </c>
      <c r="E352" s="218">
        <f>'4. Capacity&amp;Demand'!I429</f>
        <v>0</v>
      </c>
      <c r="F352" s="218">
        <f>'4. Capacity&amp;Demand'!J429</f>
        <v>0</v>
      </c>
      <c r="G352" s="218">
        <f>'4. Capacity&amp;Demand'!K429</f>
        <v>0</v>
      </c>
      <c r="H352" s="218">
        <f>'4. Capacity&amp;Demand'!L429</f>
        <v>0</v>
      </c>
      <c r="I352" s="218">
        <f>'4. Capacity&amp;Demand'!M429</f>
        <v>0</v>
      </c>
      <c r="J352" s="218">
        <f>'4. Capacity&amp;Demand'!N429</f>
        <v>0</v>
      </c>
      <c r="K352" s="218">
        <f>'4. Capacity&amp;Demand'!O429</f>
        <v>0</v>
      </c>
      <c r="L352" s="218">
        <f>'4. Capacity&amp;Demand'!P429</f>
        <v>0</v>
      </c>
      <c r="M352" s="218">
        <f>'4. Capacity&amp;Demand'!Q429</f>
        <v>0</v>
      </c>
      <c r="N352" s="218">
        <f>'4. Capacity&amp;Demand'!R429</f>
        <v>0</v>
      </c>
      <c r="O352" s="218">
        <f>'4. Capacity&amp;Demand'!S429</f>
        <v>0</v>
      </c>
    </row>
    <row r="353" spans="2:15" ht="15.75" thickBot="1" x14ac:dyDescent="0.3">
      <c r="B353" s="218" t="s">
        <v>805</v>
      </c>
      <c r="C353" s="315" t="s">
        <v>898</v>
      </c>
      <c r="D353" s="218">
        <f>'4. Capacity&amp;Demand'!H430</f>
        <v>0</v>
      </c>
      <c r="E353" s="218">
        <f>'4. Capacity&amp;Demand'!I430</f>
        <v>0</v>
      </c>
      <c r="F353" s="218">
        <f>'4. Capacity&amp;Demand'!J430</f>
        <v>0</v>
      </c>
      <c r="G353" s="218">
        <f>'4. Capacity&amp;Demand'!K430</f>
        <v>0</v>
      </c>
      <c r="H353" s="218">
        <f>'4. Capacity&amp;Demand'!L430</f>
        <v>0</v>
      </c>
      <c r="I353" s="218">
        <f>'4. Capacity&amp;Demand'!M430</f>
        <v>0</v>
      </c>
      <c r="J353" s="218">
        <f>'4. Capacity&amp;Demand'!N430</f>
        <v>0</v>
      </c>
      <c r="K353" s="218">
        <f>'4. Capacity&amp;Demand'!O430</f>
        <v>0</v>
      </c>
      <c r="L353" s="218">
        <f>'4. Capacity&amp;Demand'!P430</f>
        <v>0</v>
      </c>
      <c r="M353" s="218">
        <f>'4. Capacity&amp;Demand'!Q430</f>
        <v>0</v>
      </c>
      <c r="N353" s="218">
        <f>'4. Capacity&amp;Demand'!R430</f>
        <v>0</v>
      </c>
      <c r="O353" s="218">
        <f>'4. Capacity&amp;Demand'!S430</f>
        <v>0</v>
      </c>
    </row>
    <row r="354" spans="2:15" ht="15.75" thickBot="1" x14ac:dyDescent="0.3">
      <c r="B354" s="218" t="s">
        <v>807</v>
      </c>
      <c r="C354" s="315" t="s">
        <v>898</v>
      </c>
      <c r="D354" s="218">
        <f>'4. Capacity&amp;Demand'!H431</f>
        <v>0</v>
      </c>
      <c r="E354" s="218">
        <f>'4. Capacity&amp;Demand'!I431</f>
        <v>0</v>
      </c>
      <c r="F354" s="218">
        <f>'4. Capacity&amp;Demand'!J431</f>
        <v>0</v>
      </c>
      <c r="G354" s="218">
        <f>'4. Capacity&amp;Demand'!K431</f>
        <v>0</v>
      </c>
      <c r="H354" s="218">
        <f>'4. Capacity&amp;Demand'!L431</f>
        <v>0</v>
      </c>
      <c r="I354" s="218">
        <f>'4. Capacity&amp;Demand'!M431</f>
        <v>0</v>
      </c>
      <c r="J354" s="218">
        <f>'4. Capacity&amp;Demand'!N431</f>
        <v>0</v>
      </c>
      <c r="K354" s="218">
        <f>'4. Capacity&amp;Demand'!O431</f>
        <v>0</v>
      </c>
      <c r="L354" s="218">
        <f>'4. Capacity&amp;Demand'!P431</f>
        <v>0</v>
      </c>
      <c r="M354" s="218">
        <f>'4. Capacity&amp;Demand'!Q431</f>
        <v>0</v>
      </c>
      <c r="N354" s="218">
        <f>'4. Capacity&amp;Demand'!R431</f>
        <v>0</v>
      </c>
      <c r="O354" s="218">
        <f>'4. Capacity&amp;Demand'!S431</f>
        <v>0</v>
      </c>
    </row>
    <row r="355" spans="2:15" ht="15.75" thickBot="1" x14ac:dyDescent="0.3">
      <c r="B355" s="218" t="s">
        <v>809</v>
      </c>
      <c r="C355" s="315" t="s">
        <v>898</v>
      </c>
      <c r="D355" s="218">
        <f>'4. Capacity&amp;Demand'!H432</f>
        <v>0</v>
      </c>
      <c r="E355" s="218">
        <f>'4. Capacity&amp;Demand'!I432</f>
        <v>0</v>
      </c>
      <c r="F355" s="218">
        <f>'4. Capacity&amp;Demand'!J432</f>
        <v>0</v>
      </c>
      <c r="G355" s="218">
        <f>'4. Capacity&amp;Demand'!K432</f>
        <v>0</v>
      </c>
      <c r="H355" s="218">
        <f>'4. Capacity&amp;Demand'!L432</f>
        <v>0</v>
      </c>
      <c r="I355" s="218">
        <f>'4. Capacity&amp;Demand'!M432</f>
        <v>0</v>
      </c>
      <c r="J355" s="218">
        <f>'4. Capacity&amp;Demand'!N432</f>
        <v>0</v>
      </c>
      <c r="K355" s="218">
        <f>'4. Capacity&amp;Demand'!O432</f>
        <v>0</v>
      </c>
      <c r="L355" s="218">
        <f>'4. Capacity&amp;Demand'!P432</f>
        <v>0</v>
      </c>
      <c r="M355" s="218">
        <f>'4. Capacity&amp;Demand'!Q432</f>
        <v>0</v>
      </c>
      <c r="N355" s="218">
        <f>'4. Capacity&amp;Demand'!R432</f>
        <v>0</v>
      </c>
      <c r="O355" s="218">
        <f>'4. Capacity&amp;Demand'!S432</f>
        <v>0</v>
      </c>
    </row>
    <row r="356" spans="2:15" ht="15.75" thickBot="1" x14ac:dyDescent="0.3">
      <c r="B356" s="218" t="s">
        <v>811</v>
      </c>
      <c r="C356" s="315" t="s">
        <v>898</v>
      </c>
      <c r="D356" s="218">
        <f>'4. Capacity&amp;Demand'!H433</f>
        <v>0</v>
      </c>
      <c r="E356" s="218">
        <f>'4. Capacity&amp;Demand'!I433</f>
        <v>0</v>
      </c>
      <c r="F356" s="218">
        <f>'4. Capacity&amp;Demand'!J433</f>
        <v>0</v>
      </c>
      <c r="G356" s="218">
        <f>'4. Capacity&amp;Demand'!K433</f>
        <v>0</v>
      </c>
      <c r="H356" s="218">
        <f>'4. Capacity&amp;Demand'!L433</f>
        <v>0</v>
      </c>
      <c r="I356" s="218">
        <f>'4. Capacity&amp;Demand'!M433</f>
        <v>0</v>
      </c>
      <c r="J356" s="218">
        <f>'4. Capacity&amp;Demand'!N433</f>
        <v>0</v>
      </c>
      <c r="K356" s="218">
        <f>'4. Capacity&amp;Demand'!O433</f>
        <v>0</v>
      </c>
      <c r="L356" s="218">
        <f>'4. Capacity&amp;Demand'!P433</f>
        <v>0</v>
      </c>
      <c r="M356" s="218">
        <f>'4. Capacity&amp;Demand'!Q433</f>
        <v>0</v>
      </c>
      <c r="N356" s="218">
        <f>'4. Capacity&amp;Demand'!R433</f>
        <v>0</v>
      </c>
      <c r="O356" s="218">
        <f>'4. Capacity&amp;Demand'!S433</f>
        <v>0</v>
      </c>
    </row>
    <row r="357" spans="2:15" ht="15.75" thickBot="1" x14ac:dyDescent="0.3">
      <c r="B357" s="218" t="s">
        <v>813</v>
      </c>
      <c r="C357" s="315" t="s">
        <v>898</v>
      </c>
      <c r="D357" s="218">
        <f>'4. Capacity&amp;Demand'!H434</f>
        <v>0</v>
      </c>
      <c r="E357" s="218">
        <f>'4. Capacity&amp;Demand'!I434</f>
        <v>0</v>
      </c>
      <c r="F357" s="218">
        <f>'4. Capacity&amp;Demand'!J434</f>
        <v>0</v>
      </c>
      <c r="G357" s="218">
        <f>'4. Capacity&amp;Demand'!K434</f>
        <v>0</v>
      </c>
      <c r="H357" s="218">
        <f>'4. Capacity&amp;Demand'!L434</f>
        <v>0</v>
      </c>
      <c r="I357" s="218">
        <f>'4. Capacity&amp;Demand'!M434</f>
        <v>0</v>
      </c>
      <c r="J357" s="218">
        <f>'4. Capacity&amp;Demand'!N434</f>
        <v>0</v>
      </c>
      <c r="K357" s="218">
        <f>'4. Capacity&amp;Demand'!O434</f>
        <v>0</v>
      </c>
      <c r="L357" s="218">
        <f>'4. Capacity&amp;Demand'!P434</f>
        <v>0</v>
      </c>
      <c r="M357" s="218">
        <f>'4. Capacity&amp;Demand'!Q434</f>
        <v>0</v>
      </c>
      <c r="N357" s="218">
        <f>'4. Capacity&amp;Demand'!R434</f>
        <v>0</v>
      </c>
      <c r="O357" s="218">
        <f>'4. Capacity&amp;Demand'!S434</f>
        <v>0</v>
      </c>
    </row>
    <row r="358" spans="2:15" ht="15.75" thickBot="1" x14ac:dyDescent="0.3">
      <c r="B358" s="218" t="s">
        <v>815</v>
      </c>
      <c r="C358" s="315" t="s">
        <v>898</v>
      </c>
      <c r="D358" s="218">
        <f>'4. Capacity&amp;Demand'!H435</f>
        <v>0</v>
      </c>
      <c r="E358" s="218">
        <f>'4. Capacity&amp;Demand'!I435</f>
        <v>0</v>
      </c>
      <c r="F358" s="218">
        <f>'4. Capacity&amp;Demand'!J435</f>
        <v>0</v>
      </c>
      <c r="G358" s="218">
        <f>'4. Capacity&amp;Demand'!K435</f>
        <v>0</v>
      </c>
      <c r="H358" s="218">
        <f>'4. Capacity&amp;Demand'!L435</f>
        <v>0</v>
      </c>
      <c r="I358" s="218">
        <f>'4. Capacity&amp;Demand'!M435</f>
        <v>0</v>
      </c>
      <c r="J358" s="218">
        <f>'4. Capacity&amp;Demand'!N435</f>
        <v>0</v>
      </c>
      <c r="K358" s="218">
        <f>'4. Capacity&amp;Demand'!O435</f>
        <v>0</v>
      </c>
      <c r="L358" s="218">
        <f>'4. Capacity&amp;Demand'!P435</f>
        <v>0</v>
      </c>
      <c r="M358" s="218">
        <f>'4. Capacity&amp;Demand'!Q435</f>
        <v>0</v>
      </c>
      <c r="N358" s="218">
        <f>'4. Capacity&amp;Demand'!R435</f>
        <v>0</v>
      </c>
      <c r="O358" s="218">
        <f>'4. Capacity&amp;Demand'!S435</f>
        <v>0</v>
      </c>
    </row>
    <row r="359" spans="2:15" ht="15.75" thickBot="1" x14ac:dyDescent="0.3">
      <c r="B359" s="218" t="s">
        <v>817</v>
      </c>
      <c r="C359" s="315" t="s">
        <v>898</v>
      </c>
      <c r="D359" s="218">
        <f>'4. Capacity&amp;Demand'!H436</f>
        <v>0</v>
      </c>
      <c r="E359" s="218">
        <f>'4. Capacity&amp;Demand'!I436</f>
        <v>0</v>
      </c>
      <c r="F359" s="218">
        <f>'4. Capacity&amp;Demand'!J436</f>
        <v>0</v>
      </c>
      <c r="G359" s="218">
        <f>'4. Capacity&amp;Demand'!K436</f>
        <v>0</v>
      </c>
      <c r="H359" s="218">
        <f>'4. Capacity&amp;Demand'!L436</f>
        <v>0</v>
      </c>
      <c r="I359" s="218">
        <f>'4. Capacity&amp;Demand'!M436</f>
        <v>0</v>
      </c>
      <c r="J359" s="218">
        <f>'4. Capacity&amp;Demand'!N436</f>
        <v>0</v>
      </c>
      <c r="K359" s="218">
        <f>'4. Capacity&amp;Demand'!O436</f>
        <v>0</v>
      </c>
      <c r="L359" s="218">
        <f>'4. Capacity&amp;Demand'!P436</f>
        <v>0</v>
      </c>
      <c r="M359" s="218">
        <f>'4. Capacity&amp;Demand'!Q436</f>
        <v>0</v>
      </c>
      <c r="N359" s="218">
        <f>'4. Capacity&amp;Demand'!R436</f>
        <v>0</v>
      </c>
      <c r="O359" s="218">
        <f>'4. Capacity&amp;Demand'!S436</f>
        <v>0</v>
      </c>
    </row>
    <row r="360" spans="2:15" ht="15.75" thickBot="1" x14ac:dyDescent="0.3">
      <c r="B360" s="218" t="s">
        <v>819</v>
      </c>
      <c r="C360" s="315" t="s">
        <v>898</v>
      </c>
      <c r="D360" s="218">
        <f>'4. Capacity&amp;Demand'!H437</f>
        <v>0</v>
      </c>
      <c r="E360" s="218">
        <f>'4. Capacity&amp;Demand'!I437</f>
        <v>0</v>
      </c>
      <c r="F360" s="218">
        <f>'4. Capacity&amp;Demand'!J437</f>
        <v>0</v>
      </c>
      <c r="G360" s="218">
        <f>'4. Capacity&amp;Demand'!K437</f>
        <v>0</v>
      </c>
      <c r="H360" s="218">
        <f>'4. Capacity&amp;Demand'!L437</f>
        <v>0</v>
      </c>
      <c r="I360" s="218">
        <f>'4. Capacity&amp;Demand'!M437</f>
        <v>0</v>
      </c>
      <c r="J360" s="218">
        <f>'4. Capacity&amp;Demand'!N437</f>
        <v>0</v>
      </c>
      <c r="K360" s="218">
        <f>'4. Capacity&amp;Demand'!O437</f>
        <v>0</v>
      </c>
      <c r="L360" s="218">
        <f>'4. Capacity&amp;Demand'!P437</f>
        <v>0</v>
      </c>
      <c r="M360" s="218">
        <f>'4. Capacity&amp;Demand'!Q437</f>
        <v>0</v>
      </c>
      <c r="N360" s="218">
        <f>'4. Capacity&amp;Demand'!R437</f>
        <v>0</v>
      </c>
      <c r="O360" s="218">
        <f>'4. Capacity&amp;Demand'!S437</f>
        <v>0</v>
      </c>
    </row>
    <row r="361" spans="2:15" ht="15.75" thickBot="1" x14ac:dyDescent="0.3">
      <c r="B361" s="218" t="s">
        <v>821</v>
      </c>
      <c r="C361" s="315" t="s">
        <v>898</v>
      </c>
      <c r="D361" s="218">
        <f>'4. Capacity&amp;Demand'!H438</f>
        <v>0</v>
      </c>
      <c r="E361" s="218">
        <f>'4. Capacity&amp;Demand'!I438</f>
        <v>0</v>
      </c>
      <c r="F361" s="218">
        <f>'4. Capacity&amp;Demand'!J438</f>
        <v>0</v>
      </c>
      <c r="G361" s="218">
        <f>'4. Capacity&amp;Demand'!K438</f>
        <v>0</v>
      </c>
      <c r="H361" s="218">
        <f>'4. Capacity&amp;Demand'!L438</f>
        <v>0</v>
      </c>
      <c r="I361" s="218">
        <f>'4. Capacity&amp;Demand'!M438</f>
        <v>0</v>
      </c>
      <c r="J361" s="218">
        <f>'4. Capacity&amp;Demand'!N438</f>
        <v>0</v>
      </c>
      <c r="K361" s="218">
        <f>'4. Capacity&amp;Demand'!O438</f>
        <v>0</v>
      </c>
      <c r="L361" s="218">
        <f>'4. Capacity&amp;Demand'!P438</f>
        <v>0</v>
      </c>
      <c r="M361" s="218">
        <f>'4. Capacity&amp;Demand'!Q438</f>
        <v>0</v>
      </c>
      <c r="N361" s="218">
        <f>'4. Capacity&amp;Demand'!R438</f>
        <v>0</v>
      </c>
      <c r="O361" s="218">
        <f>'4. Capacity&amp;Demand'!S438</f>
        <v>0</v>
      </c>
    </row>
    <row r="362" spans="2:15" ht="15.75" thickBot="1" x14ac:dyDescent="0.3">
      <c r="B362" s="218" t="s">
        <v>823</v>
      </c>
      <c r="C362" s="315" t="s">
        <v>898</v>
      </c>
      <c r="D362" s="218">
        <f>'4. Capacity&amp;Demand'!H439</f>
        <v>0</v>
      </c>
      <c r="E362" s="218">
        <f>'4. Capacity&amp;Demand'!I439</f>
        <v>0</v>
      </c>
      <c r="F362" s="218">
        <f>'4. Capacity&amp;Demand'!J439</f>
        <v>0</v>
      </c>
      <c r="G362" s="218">
        <f>'4. Capacity&amp;Demand'!K439</f>
        <v>0</v>
      </c>
      <c r="H362" s="218">
        <f>'4. Capacity&amp;Demand'!L439</f>
        <v>0</v>
      </c>
      <c r="I362" s="218">
        <f>'4. Capacity&amp;Demand'!M439</f>
        <v>0</v>
      </c>
      <c r="J362" s="218">
        <f>'4. Capacity&amp;Demand'!N439</f>
        <v>0</v>
      </c>
      <c r="K362" s="218">
        <f>'4. Capacity&amp;Demand'!O439</f>
        <v>0</v>
      </c>
      <c r="L362" s="218">
        <f>'4. Capacity&amp;Demand'!P439</f>
        <v>0</v>
      </c>
      <c r="M362" s="218">
        <f>'4. Capacity&amp;Demand'!Q439</f>
        <v>0</v>
      </c>
      <c r="N362" s="218">
        <f>'4. Capacity&amp;Demand'!R439</f>
        <v>0</v>
      </c>
      <c r="O362" s="218">
        <f>'4. Capacity&amp;Demand'!S439</f>
        <v>0</v>
      </c>
    </row>
    <row r="363" spans="2:15" ht="15.75" thickBot="1" x14ac:dyDescent="0.3">
      <c r="B363" s="218" t="s">
        <v>825</v>
      </c>
      <c r="C363" s="315" t="s">
        <v>898</v>
      </c>
      <c r="D363" s="218">
        <f>'4. Capacity&amp;Demand'!H440</f>
        <v>0</v>
      </c>
      <c r="E363" s="218">
        <f>'4. Capacity&amp;Demand'!I440</f>
        <v>0</v>
      </c>
      <c r="F363" s="218">
        <f>'4. Capacity&amp;Demand'!J440</f>
        <v>0</v>
      </c>
      <c r="G363" s="218">
        <f>'4. Capacity&amp;Demand'!K440</f>
        <v>0</v>
      </c>
      <c r="H363" s="218">
        <f>'4. Capacity&amp;Demand'!L440</f>
        <v>0</v>
      </c>
      <c r="I363" s="218">
        <f>'4. Capacity&amp;Demand'!M440</f>
        <v>0</v>
      </c>
      <c r="J363" s="218">
        <f>'4. Capacity&amp;Demand'!N440</f>
        <v>0</v>
      </c>
      <c r="K363" s="218">
        <f>'4. Capacity&amp;Demand'!O440</f>
        <v>0</v>
      </c>
      <c r="L363" s="218">
        <f>'4. Capacity&amp;Demand'!P440</f>
        <v>0</v>
      </c>
      <c r="M363" s="218">
        <f>'4. Capacity&amp;Demand'!Q440</f>
        <v>0</v>
      </c>
      <c r="N363" s="218">
        <f>'4. Capacity&amp;Demand'!R440</f>
        <v>0</v>
      </c>
      <c r="O363" s="218">
        <f>'4. Capacity&amp;Demand'!S440</f>
        <v>0</v>
      </c>
    </row>
    <row r="364" spans="2:15" ht="15.75" thickBot="1" x14ac:dyDescent="0.3">
      <c r="B364" s="218" t="s">
        <v>827</v>
      </c>
      <c r="C364" s="315" t="s">
        <v>898</v>
      </c>
      <c r="D364" s="218">
        <f>'4. Capacity&amp;Demand'!H441</f>
        <v>0</v>
      </c>
      <c r="E364" s="218">
        <f>'4. Capacity&amp;Demand'!I441</f>
        <v>0</v>
      </c>
      <c r="F364" s="218">
        <f>'4. Capacity&amp;Demand'!J441</f>
        <v>0</v>
      </c>
      <c r="G364" s="218">
        <f>'4. Capacity&amp;Demand'!K441</f>
        <v>0</v>
      </c>
      <c r="H364" s="218">
        <f>'4. Capacity&amp;Demand'!L441</f>
        <v>0</v>
      </c>
      <c r="I364" s="218">
        <f>'4. Capacity&amp;Demand'!M441</f>
        <v>0</v>
      </c>
      <c r="J364" s="218">
        <f>'4. Capacity&amp;Demand'!N441</f>
        <v>0</v>
      </c>
      <c r="K364" s="218">
        <f>'4. Capacity&amp;Demand'!O441</f>
        <v>0</v>
      </c>
      <c r="L364" s="218">
        <f>'4. Capacity&amp;Demand'!P441</f>
        <v>0</v>
      </c>
      <c r="M364" s="218">
        <f>'4. Capacity&amp;Demand'!Q441</f>
        <v>0</v>
      </c>
      <c r="N364" s="218">
        <f>'4. Capacity&amp;Demand'!R441</f>
        <v>0</v>
      </c>
      <c r="O364" s="218">
        <f>'4. Capacity&amp;Demand'!S441</f>
        <v>0</v>
      </c>
    </row>
    <row r="365" spans="2:15" ht="15.75" thickBot="1" x14ac:dyDescent="0.3">
      <c r="B365" s="218" t="s">
        <v>829</v>
      </c>
      <c r="C365" s="315" t="s">
        <v>898</v>
      </c>
      <c r="D365" s="218">
        <f>'4. Capacity&amp;Demand'!H442</f>
        <v>0</v>
      </c>
      <c r="E365" s="218">
        <f>'4. Capacity&amp;Demand'!I442</f>
        <v>0</v>
      </c>
      <c r="F365" s="218">
        <f>'4. Capacity&amp;Demand'!J442</f>
        <v>0</v>
      </c>
      <c r="G365" s="218">
        <f>'4. Capacity&amp;Demand'!K442</f>
        <v>0</v>
      </c>
      <c r="H365" s="218">
        <f>'4. Capacity&amp;Demand'!L442</f>
        <v>0</v>
      </c>
      <c r="I365" s="218">
        <f>'4. Capacity&amp;Demand'!M442</f>
        <v>0</v>
      </c>
      <c r="J365" s="218">
        <f>'4. Capacity&amp;Demand'!N442</f>
        <v>0</v>
      </c>
      <c r="K365" s="218">
        <f>'4. Capacity&amp;Demand'!O442</f>
        <v>0</v>
      </c>
      <c r="L365" s="218">
        <f>'4. Capacity&amp;Demand'!P442</f>
        <v>0</v>
      </c>
      <c r="M365" s="218">
        <f>'4. Capacity&amp;Demand'!Q442</f>
        <v>0</v>
      </c>
      <c r="N365" s="218">
        <f>'4. Capacity&amp;Demand'!R442</f>
        <v>0</v>
      </c>
      <c r="O365" s="218">
        <f>'4. Capacity&amp;Demand'!S442</f>
        <v>0</v>
      </c>
    </row>
    <row r="366" spans="2:15" ht="15.75" thickBot="1" x14ac:dyDescent="0.3">
      <c r="B366" s="218" t="s">
        <v>831</v>
      </c>
      <c r="C366" s="315" t="s">
        <v>898</v>
      </c>
      <c r="D366" s="218">
        <f>'4. Capacity&amp;Demand'!H443</f>
        <v>0</v>
      </c>
      <c r="E366" s="218">
        <f>'4. Capacity&amp;Demand'!I443</f>
        <v>0</v>
      </c>
      <c r="F366" s="218">
        <f>'4. Capacity&amp;Demand'!J443</f>
        <v>0</v>
      </c>
      <c r="G366" s="218">
        <f>'4. Capacity&amp;Demand'!K443</f>
        <v>0</v>
      </c>
      <c r="H366" s="218">
        <f>'4. Capacity&amp;Demand'!L443</f>
        <v>0</v>
      </c>
      <c r="I366" s="218">
        <f>'4. Capacity&amp;Demand'!M443</f>
        <v>0</v>
      </c>
      <c r="J366" s="218">
        <f>'4. Capacity&amp;Demand'!N443</f>
        <v>0</v>
      </c>
      <c r="K366" s="218">
        <f>'4. Capacity&amp;Demand'!O443</f>
        <v>0</v>
      </c>
      <c r="L366" s="218">
        <f>'4. Capacity&amp;Demand'!P443</f>
        <v>0</v>
      </c>
      <c r="M366" s="218">
        <f>'4. Capacity&amp;Demand'!Q443</f>
        <v>0</v>
      </c>
      <c r="N366" s="218">
        <f>'4. Capacity&amp;Demand'!R443</f>
        <v>0</v>
      </c>
      <c r="O366" s="218">
        <f>'4. Capacity&amp;Demand'!S443</f>
        <v>0</v>
      </c>
    </row>
    <row r="367" spans="2:15" ht="15.75" thickBot="1" x14ac:dyDescent="0.3">
      <c r="B367" s="218" t="s">
        <v>833</v>
      </c>
      <c r="C367" s="315" t="s">
        <v>898</v>
      </c>
      <c r="D367" s="218">
        <f>'4. Capacity&amp;Demand'!H444</f>
        <v>0</v>
      </c>
      <c r="E367" s="218">
        <f>'4. Capacity&amp;Demand'!I444</f>
        <v>0</v>
      </c>
      <c r="F367" s="218">
        <f>'4. Capacity&amp;Demand'!J444</f>
        <v>0</v>
      </c>
      <c r="G367" s="218">
        <f>'4. Capacity&amp;Demand'!K444</f>
        <v>0</v>
      </c>
      <c r="H367" s="218">
        <f>'4. Capacity&amp;Demand'!L444</f>
        <v>0</v>
      </c>
      <c r="I367" s="218">
        <f>'4. Capacity&amp;Demand'!M444</f>
        <v>0</v>
      </c>
      <c r="J367" s="218">
        <f>'4. Capacity&amp;Demand'!N444</f>
        <v>0</v>
      </c>
      <c r="K367" s="218">
        <f>'4. Capacity&amp;Demand'!O444</f>
        <v>0</v>
      </c>
      <c r="L367" s="218">
        <f>'4. Capacity&amp;Demand'!P444</f>
        <v>0</v>
      </c>
      <c r="M367" s="218">
        <f>'4. Capacity&amp;Demand'!Q444</f>
        <v>0</v>
      </c>
      <c r="N367" s="218">
        <f>'4. Capacity&amp;Demand'!R444</f>
        <v>0</v>
      </c>
      <c r="O367" s="218">
        <f>'4. Capacity&amp;Demand'!S444</f>
        <v>0</v>
      </c>
    </row>
    <row r="368" spans="2:15" ht="15.75" thickBot="1" x14ac:dyDescent="0.3">
      <c r="B368" s="218" t="s">
        <v>835</v>
      </c>
      <c r="C368" s="315" t="s">
        <v>898</v>
      </c>
      <c r="D368" s="218">
        <f>'4. Capacity&amp;Demand'!H445</f>
        <v>0</v>
      </c>
      <c r="E368" s="218">
        <f>'4. Capacity&amp;Demand'!I445</f>
        <v>0</v>
      </c>
      <c r="F368" s="218">
        <f>'4. Capacity&amp;Demand'!J445</f>
        <v>0</v>
      </c>
      <c r="G368" s="218">
        <f>'4. Capacity&amp;Demand'!K445</f>
        <v>0</v>
      </c>
      <c r="H368" s="218">
        <f>'4. Capacity&amp;Demand'!L445</f>
        <v>0</v>
      </c>
      <c r="I368" s="218">
        <f>'4. Capacity&amp;Demand'!M445</f>
        <v>0</v>
      </c>
      <c r="J368" s="218">
        <f>'4. Capacity&amp;Demand'!N445</f>
        <v>0</v>
      </c>
      <c r="K368" s="218">
        <f>'4. Capacity&amp;Demand'!O445</f>
        <v>0</v>
      </c>
      <c r="L368" s="218">
        <f>'4. Capacity&amp;Demand'!P445</f>
        <v>0</v>
      </c>
      <c r="M368" s="218">
        <f>'4. Capacity&amp;Demand'!Q445</f>
        <v>0</v>
      </c>
      <c r="N368" s="218">
        <f>'4. Capacity&amp;Demand'!R445</f>
        <v>0</v>
      </c>
      <c r="O368" s="218">
        <f>'4. Capacity&amp;Demand'!S445</f>
        <v>0</v>
      </c>
    </row>
    <row r="369" spans="2:15" ht="15.75" thickBot="1" x14ac:dyDescent="0.3">
      <c r="B369" s="218" t="s">
        <v>837</v>
      </c>
      <c r="C369" s="315" t="s">
        <v>898</v>
      </c>
      <c r="D369" s="218">
        <f>'4. Capacity&amp;Demand'!H446</f>
        <v>0</v>
      </c>
      <c r="E369" s="218">
        <f>'4. Capacity&amp;Demand'!I446</f>
        <v>0</v>
      </c>
      <c r="F369" s="218">
        <f>'4. Capacity&amp;Demand'!J446</f>
        <v>0</v>
      </c>
      <c r="G369" s="218">
        <f>'4. Capacity&amp;Demand'!K446</f>
        <v>0</v>
      </c>
      <c r="H369" s="218">
        <f>'4. Capacity&amp;Demand'!L446</f>
        <v>0</v>
      </c>
      <c r="I369" s="218">
        <f>'4. Capacity&amp;Demand'!M446</f>
        <v>0</v>
      </c>
      <c r="J369" s="218">
        <f>'4. Capacity&amp;Demand'!N446</f>
        <v>0</v>
      </c>
      <c r="K369" s="218">
        <f>'4. Capacity&amp;Demand'!O446</f>
        <v>0</v>
      </c>
      <c r="L369" s="218">
        <f>'4. Capacity&amp;Demand'!P446</f>
        <v>0</v>
      </c>
      <c r="M369" s="218">
        <f>'4. Capacity&amp;Demand'!Q446</f>
        <v>0</v>
      </c>
      <c r="N369" s="218">
        <f>'4. Capacity&amp;Demand'!R446</f>
        <v>0</v>
      </c>
      <c r="O369" s="218">
        <f>'4. Capacity&amp;Demand'!S446</f>
        <v>0</v>
      </c>
    </row>
    <row r="370" spans="2:15" ht="15.75" thickBot="1" x14ac:dyDescent="0.3">
      <c r="B370" s="218" t="s">
        <v>839</v>
      </c>
      <c r="C370" s="315" t="s">
        <v>898</v>
      </c>
      <c r="D370" s="218">
        <f>'4. Capacity&amp;Demand'!H447</f>
        <v>0</v>
      </c>
      <c r="E370" s="218">
        <f>'4. Capacity&amp;Demand'!I447</f>
        <v>0</v>
      </c>
      <c r="F370" s="218">
        <f>'4. Capacity&amp;Demand'!J447</f>
        <v>0</v>
      </c>
      <c r="G370" s="218">
        <f>'4. Capacity&amp;Demand'!K447</f>
        <v>0</v>
      </c>
      <c r="H370" s="218">
        <f>'4. Capacity&amp;Demand'!L447</f>
        <v>0</v>
      </c>
      <c r="I370" s="218">
        <f>'4. Capacity&amp;Demand'!M447</f>
        <v>0</v>
      </c>
      <c r="J370" s="218">
        <f>'4. Capacity&amp;Demand'!N447</f>
        <v>0</v>
      </c>
      <c r="K370" s="218">
        <f>'4. Capacity&amp;Demand'!O447</f>
        <v>0</v>
      </c>
      <c r="L370" s="218">
        <f>'4. Capacity&amp;Demand'!P447</f>
        <v>0</v>
      </c>
      <c r="M370" s="218">
        <f>'4. Capacity&amp;Demand'!Q447</f>
        <v>0</v>
      </c>
      <c r="N370" s="218">
        <f>'4. Capacity&amp;Demand'!R447</f>
        <v>0</v>
      </c>
      <c r="O370" s="218">
        <f>'4. Capacity&amp;Demand'!S447</f>
        <v>0</v>
      </c>
    </row>
    <row r="371" spans="2:15" ht="15.75" thickBot="1" x14ac:dyDescent="0.3">
      <c r="B371" s="218" t="s">
        <v>841</v>
      </c>
      <c r="C371" s="315" t="s">
        <v>898</v>
      </c>
      <c r="D371" s="218">
        <f>'4. Capacity&amp;Demand'!H448</f>
        <v>0</v>
      </c>
      <c r="E371" s="218">
        <f>'4. Capacity&amp;Demand'!I448</f>
        <v>0</v>
      </c>
      <c r="F371" s="218">
        <f>'4. Capacity&amp;Demand'!J448</f>
        <v>0</v>
      </c>
      <c r="G371" s="218">
        <f>'4. Capacity&amp;Demand'!K448</f>
        <v>0</v>
      </c>
      <c r="H371" s="218">
        <f>'4. Capacity&amp;Demand'!L448</f>
        <v>0</v>
      </c>
      <c r="I371" s="218">
        <f>'4. Capacity&amp;Demand'!M448</f>
        <v>0</v>
      </c>
      <c r="J371" s="218">
        <f>'4. Capacity&amp;Demand'!N448</f>
        <v>0</v>
      </c>
      <c r="K371" s="218">
        <f>'4. Capacity&amp;Demand'!O448</f>
        <v>0</v>
      </c>
      <c r="L371" s="218">
        <f>'4. Capacity&amp;Demand'!P448</f>
        <v>0</v>
      </c>
      <c r="M371" s="218">
        <f>'4. Capacity&amp;Demand'!Q448</f>
        <v>0</v>
      </c>
      <c r="N371" s="218">
        <f>'4. Capacity&amp;Demand'!R448</f>
        <v>0</v>
      </c>
      <c r="O371" s="218">
        <f>'4. Capacity&amp;Demand'!S448</f>
        <v>0</v>
      </c>
    </row>
    <row r="372" spans="2:15" ht="15.75" thickBot="1" x14ac:dyDescent="0.3">
      <c r="B372" s="218" t="s">
        <v>843</v>
      </c>
      <c r="C372" s="315" t="s">
        <v>898</v>
      </c>
      <c r="D372" s="218">
        <f>'4. Capacity&amp;Demand'!H449</f>
        <v>0</v>
      </c>
      <c r="E372" s="218">
        <f>'4. Capacity&amp;Demand'!I449</f>
        <v>0</v>
      </c>
      <c r="F372" s="218">
        <f>'4. Capacity&amp;Demand'!J449</f>
        <v>0</v>
      </c>
      <c r="G372" s="218">
        <f>'4. Capacity&amp;Demand'!K449</f>
        <v>0</v>
      </c>
      <c r="H372" s="218">
        <f>'4. Capacity&amp;Demand'!L449</f>
        <v>0</v>
      </c>
      <c r="I372" s="218">
        <f>'4. Capacity&amp;Demand'!M449</f>
        <v>0</v>
      </c>
      <c r="J372" s="218">
        <f>'4. Capacity&amp;Demand'!N449</f>
        <v>0</v>
      </c>
      <c r="K372" s="218">
        <f>'4. Capacity&amp;Demand'!O449</f>
        <v>0</v>
      </c>
      <c r="L372" s="218">
        <f>'4. Capacity&amp;Demand'!P449</f>
        <v>0</v>
      </c>
      <c r="M372" s="218">
        <f>'4. Capacity&amp;Demand'!Q449</f>
        <v>0</v>
      </c>
      <c r="N372" s="218">
        <f>'4. Capacity&amp;Demand'!R449</f>
        <v>0</v>
      </c>
      <c r="O372" s="218">
        <f>'4. Capacity&amp;Demand'!S449</f>
        <v>0</v>
      </c>
    </row>
    <row r="373" spans="2:15" ht="15.75" thickBot="1" x14ac:dyDescent="0.3">
      <c r="B373" s="218" t="s">
        <v>845</v>
      </c>
      <c r="C373" s="315" t="s">
        <v>898</v>
      </c>
      <c r="D373" s="218">
        <f>'4. Capacity&amp;Demand'!H450</f>
        <v>36</v>
      </c>
      <c r="E373" s="218">
        <f>'4. Capacity&amp;Demand'!I450</f>
        <v>38</v>
      </c>
      <c r="F373" s="218">
        <f>'4. Capacity&amp;Demand'!J450</f>
        <v>37</v>
      </c>
      <c r="G373" s="218">
        <f>'4. Capacity&amp;Demand'!K450</f>
        <v>37</v>
      </c>
      <c r="H373" s="218">
        <f>'4. Capacity&amp;Demand'!L450</f>
        <v>37</v>
      </c>
      <c r="I373" s="218">
        <f>'4. Capacity&amp;Demand'!M450</f>
        <v>37</v>
      </c>
      <c r="J373" s="218">
        <f>'4. Capacity&amp;Demand'!N450</f>
        <v>38</v>
      </c>
      <c r="K373" s="218">
        <f>'4. Capacity&amp;Demand'!O450</f>
        <v>39</v>
      </c>
      <c r="L373" s="218">
        <f>'4. Capacity&amp;Demand'!P450</f>
        <v>37</v>
      </c>
      <c r="M373" s="218">
        <f>'4. Capacity&amp;Demand'!Q450</f>
        <v>37</v>
      </c>
      <c r="N373" s="218">
        <f>'4. Capacity&amp;Demand'!R450</f>
        <v>34</v>
      </c>
      <c r="O373" s="218">
        <f>'4. Capacity&amp;Demand'!S450</f>
        <v>38</v>
      </c>
    </row>
    <row r="374" spans="2:15" ht="15.75" thickBot="1" x14ac:dyDescent="0.3">
      <c r="B374" s="218" t="s">
        <v>847</v>
      </c>
      <c r="C374" s="315" t="s">
        <v>898</v>
      </c>
      <c r="D374" s="218">
        <f>'4. Capacity&amp;Demand'!H451</f>
        <v>0</v>
      </c>
      <c r="E374" s="218">
        <f>'4. Capacity&amp;Demand'!I451</f>
        <v>0</v>
      </c>
      <c r="F374" s="218">
        <f>'4. Capacity&amp;Demand'!J451</f>
        <v>0</v>
      </c>
      <c r="G374" s="218">
        <f>'4. Capacity&amp;Demand'!K451</f>
        <v>0</v>
      </c>
      <c r="H374" s="218">
        <f>'4. Capacity&amp;Demand'!L451</f>
        <v>0</v>
      </c>
      <c r="I374" s="218">
        <f>'4. Capacity&amp;Demand'!M451</f>
        <v>0</v>
      </c>
      <c r="J374" s="218">
        <f>'4. Capacity&amp;Demand'!N451</f>
        <v>0</v>
      </c>
      <c r="K374" s="218">
        <f>'4. Capacity&amp;Demand'!O451</f>
        <v>0</v>
      </c>
      <c r="L374" s="218">
        <f>'4. Capacity&amp;Demand'!P451</f>
        <v>0</v>
      </c>
      <c r="M374" s="218">
        <f>'4. Capacity&amp;Demand'!Q451</f>
        <v>0</v>
      </c>
      <c r="N374" s="218">
        <f>'4. Capacity&amp;Demand'!R451</f>
        <v>0</v>
      </c>
      <c r="O374" s="218">
        <f>'4. Capacity&amp;Demand'!S451</f>
        <v>0</v>
      </c>
    </row>
    <row r="375" spans="2:15" ht="15.75" thickBot="1" x14ac:dyDescent="0.3">
      <c r="B375" s="218" t="s">
        <v>849</v>
      </c>
      <c r="C375" s="315" t="s">
        <v>898</v>
      </c>
      <c r="D375" s="218">
        <f>'4. Capacity&amp;Demand'!H452</f>
        <v>0</v>
      </c>
      <c r="E375" s="218">
        <f>'4. Capacity&amp;Demand'!I452</f>
        <v>0</v>
      </c>
      <c r="F375" s="218">
        <f>'4. Capacity&amp;Demand'!J452</f>
        <v>0</v>
      </c>
      <c r="G375" s="218">
        <f>'4. Capacity&amp;Demand'!K452</f>
        <v>0</v>
      </c>
      <c r="H375" s="218">
        <f>'4. Capacity&amp;Demand'!L452</f>
        <v>0</v>
      </c>
      <c r="I375" s="218">
        <f>'4. Capacity&amp;Demand'!M452</f>
        <v>0</v>
      </c>
      <c r="J375" s="218">
        <f>'4. Capacity&amp;Demand'!N452</f>
        <v>0</v>
      </c>
      <c r="K375" s="218">
        <f>'4. Capacity&amp;Demand'!O452</f>
        <v>0</v>
      </c>
      <c r="L375" s="218">
        <f>'4. Capacity&amp;Demand'!P452</f>
        <v>0</v>
      </c>
      <c r="M375" s="218">
        <f>'4. Capacity&amp;Demand'!Q452</f>
        <v>0</v>
      </c>
      <c r="N375" s="218">
        <f>'4. Capacity&amp;Demand'!R452</f>
        <v>0</v>
      </c>
      <c r="O375" s="218">
        <f>'4. Capacity&amp;Demand'!S452</f>
        <v>0</v>
      </c>
    </row>
    <row r="376" spans="2:15" ht="15.75" thickBot="1" x14ac:dyDescent="0.3">
      <c r="B376" s="218" t="s">
        <v>851</v>
      </c>
      <c r="C376" s="315" t="s">
        <v>898</v>
      </c>
      <c r="D376" s="218">
        <f>'4. Capacity&amp;Demand'!H453</f>
        <v>0</v>
      </c>
      <c r="E376" s="218">
        <f>'4. Capacity&amp;Demand'!I453</f>
        <v>0</v>
      </c>
      <c r="F376" s="218">
        <f>'4. Capacity&amp;Demand'!J453</f>
        <v>0</v>
      </c>
      <c r="G376" s="218">
        <f>'4. Capacity&amp;Demand'!K453</f>
        <v>0</v>
      </c>
      <c r="H376" s="218">
        <f>'4. Capacity&amp;Demand'!L453</f>
        <v>0</v>
      </c>
      <c r="I376" s="218">
        <f>'4. Capacity&amp;Demand'!M453</f>
        <v>0</v>
      </c>
      <c r="J376" s="218">
        <f>'4. Capacity&amp;Demand'!N453</f>
        <v>0</v>
      </c>
      <c r="K376" s="218">
        <f>'4. Capacity&amp;Demand'!O453</f>
        <v>0</v>
      </c>
      <c r="L376" s="218">
        <f>'4. Capacity&amp;Demand'!P453</f>
        <v>0</v>
      </c>
      <c r="M376" s="218">
        <f>'4. Capacity&amp;Demand'!Q453</f>
        <v>0</v>
      </c>
      <c r="N376" s="218">
        <f>'4. Capacity&amp;Demand'!R453</f>
        <v>0</v>
      </c>
      <c r="O376" s="218">
        <f>'4. Capacity&amp;Demand'!S453</f>
        <v>0</v>
      </c>
    </row>
    <row r="377" spans="2:15" ht="15.75" thickBot="1" x14ac:dyDescent="0.3">
      <c r="B377" s="218" t="s">
        <v>853</v>
      </c>
      <c r="C377" s="315" t="s">
        <v>898</v>
      </c>
      <c r="D377" s="218">
        <f>'4. Capacity&amp;Demand'!H454</f>
        <v>0</v>
      </c>
      <c r="E377" s="218">
        <f>'4. Capacity&amp;Demand'!I454</f>
        <v>0</v>
      </c>
      <c r="F377" s="218">
        <f>'4. Capacity&amp;Demand'!J454</f>
        <v>0</v>
      </c>
      <c r="G377" s="218">
        <f>'4. Capacity&amp;Demand'!K454</f>
        <v>0</v>
      </c>
      <c r="H377" s="218">
        <f>'4. Capacity&amp;Demand'!L454</f>
        <v>0</v>
      </c>
      <c r="I377" s="218">
        <f>'4. Capacity&amp;Demand'!M454</f>
        <v>0</v>
      </c>
      <c r="J377" s="218">
        <f>'4. Capacity&amp;Demand'!N454</f>
        <v>0</v>
      </c>
      <c r="K377" s="218">
        <f>'4. Capacity&amp;Demand'!O454</f>
        <v>0</v>
      </c>
      <c r="L377" s="218">
        <f>'4. Capacity&amp;Demand'!P454</f>
        <v>0</v>
      </c>
      <c r="M377" s="218">
        <f>'4. Capacity&amp;Demand'!Q454</f>
        <v>0</v>
      </c>
      <c r="N377" s="218">
        <f>'4. Capacity&amp;Demand'!R454</f>
        <v>0</v>
      </c>
      <c r="O377" s="218">
        <f>'4. Capacity&amp;Demand'!S454</f>
        <v>0</v>
      </c>
    </row>
    <row r="378" spans="2:15" ht="15.75" thickBot="1" x14ac:dyDescent="0.3">
      <c r="B378" s="218" t="s">
        <v>855</v>
      </c>
      <c r="C378" s="315" t="s">
        <v>898</v>
      </c>
      <c r="D378" s="218">
        <f>'4. Capacity&amp;Demand'!H455</f>
        <v>0</v>
      </c>
      <c r="E378" s="218">
        <f>'4. Capacity&amp;Demand'!I455</f>
        <v>0</v>
      </c>
      <c r="F378" s="218">
        <f>'4. Capacity&amp;Demand'!J455</f>
        <v>0</v>
      </c>
      <c r="G378" s="218">
        <f>'4. Capacity&amp;Demand'!K455</f>
        <v>0</v>
      </c>
      <c r="H378" s="218">
        <f>'4. Capacity&amp;Demand'!L455</f>
        <v>0</v>
      </c>
      <c r="I378" s="218">
        <f>'4. Capacity&amp;Demand'!M455</f>
        <v>0</v>
      </c>
      <c r="J378" s="218">
        <f>'4. Capacity&amp;Demand'!N455</f>
        <v>0</v>
      </c>
      <c r="K378" s="218">
        <f>'4. Capacity&amp;Demand'!O455</f>
        <v>0</v>
      </c>
      <c r="L378" s="218">
        <f>'4. Capacity&amp;Demand'!P455</f>
        <v>0</v>
      </c>
      <c r="M378" s="218">
        <f>'4. Capacity&amp;Demand'!Q455</f>
        <v>0</v>
      </c>
      <c r="N378" s="218">
        <f>'4. Capacity&amp;Demand'!R455</f>
        <v>0</v>
      </c>
      <c r="O378" s="218">
        <f>'4. Capacity&amp;Demand'!S455</f>
        <v>0</v>
      </c>
    </row>
    <row r="379" spans="2:15" ht="15.75" thickBot="1" x14ac:dyDescent="0.3">
      <c r="B379" s="218" t="s">
        <v>857</v>
      </c>
      <c r="C379" s="315" t="s">
        <v>898</v>
      </c>
      <c r="D379" s="218">
        <f>'4. Capacity&amp;Demand'!H456</f>
        <v>0</v>
      </c>
      <c r="E379" s="218">
        <f>'4. Capacity&amp;Demand'!I456</f>
        <v>0</v>
      </c>
      <c r="F379" s="218">
        <f>'4. Capacity&amp;Demand'!J456</f>
        <v>0</v>
      </c>
      <c r="G379" s="218">
        <f>'4. Capacity&amp;Demand'!K456</f>
        <v>0</v>
      </c>
      <c r="H379" s="218">
        <f>'4. Capacity&amp;Demand'!L456</f>
        <v>0</v>
      </c>
      <c r="I379" s="218">
        <f>'4. Capacity&amp;Demand'!M456</f>
        <v>0</v>
      </c>
      <c r="J379" s="218">
        <f>'4. Capacity&amp;Demand'!N456</f>
        <v>0</v>
      </c>
      <c r="K379" s="218">
        <f>'4. Capacity&amp;Demand'!O456</f>
        <v>0</v>
      </c>
      <c r="L379" s="218">
        <f>'4. Capacity&amp;Demand'!P456</f>
        <v>0</v>
      </c>
      <c r="M379" s="218">
        <f>'4. Capacity&amp;Demand'!Q456</f>
        <v>0</v>
      </c>
      <c r="N379" s="218">
        <f>'4. Capacity&amp;Demand'!R456</f>
        <v>0</v>
      </c>
      <c r="O379" s="218">
        <f>'4. Capacity&amp;Demand'!S456</f>
        <v>0</v>
      </c>
    </row>
    <row r="380" spans="2:15" ht="15.75" thickBot="1" x14ac:dyDescent="0.3">
      <c r="B380" s="218" t="s">
        <v>859</v>
      </c>
      <c r="C380" s="315" t="s">
        <v>898</v>
      </c>
      <c r="D380" s="218">
        <f>'4. Capacity&amp;Demand'!H457</f>
        <v>0</v>
      </c>
      <c r="E380" s="218">
        <f>'4. Capacity&amp;Demand'!I457</f>
        <v>0</v>
      </c>
      <c r="F380" s="218">
        <f>'4. Capacity&amp;Demand'!J457</f>
        <v>0</v>
      </c>
      <c r="G380" s="218">
        <f>'4. Capacity&amp;Demand'!K457</f>
        <v>0</v>
      </c>
      <c r="H380" s="218">
        <f>'4. Capacity&amp;Demand'!L457</f>
        <v>0</v>
      </c>
      <c r="I380" s="218">
        <f>'4. Capacity&amp;Demand'!M457</f>
        <v>0</v>
      </c>
      <c r="J380" s="218">
        <f>'4. Capacity&amp;Demand'!N457</f>
        <v>0</v>
      </c>
      <c r="K380" s="218">
        <f>'4. Capacity&amp;Demand'!O457</f>
        <v>0</v>
      </c>
      <c r="L380" s="218">
        <f>'4. Capacity&amp;Demand'!P457</f>
        <v>0</v>
      </c>
      <c r="M380" s="218">
        <f>'4. Capacity&amp;Demand'!Q457</f>
        <v>0</v>
      </c>
      <c r="N380" s="218">
        <f>'4. Capacity&amp;Demand'!R457</f>
        <v>0</v>
      </c>
      <c r="O380" s="218">
        <f>'4. Capacity&amp;Demand'!S457</f>
        <v>0</v>
      </c>
    </row>
    <row r="381" spans="2:15" ht="15.75" thickBot="1" x14ac:dyDescent="0.3">
      <c r="B381" s="218" t="s">
        <v>861</v>
      </c>
      <c r="C381" s="315" t="s">
        <v>898</v>
      </c>
      <c r="D381" s="218">
        <f>'4. Capacity&amp;Demand'!H458</f>
        <v>0</v>
      </c>
      <c r="E381" s="218">
        <f>'4. Capacity&amp;Demand'!I458</f>
        <v>0</v>
      </c>
      <c r="F381" s="218">
        <f>'4. Capacity&amp;Demand'!J458</f>
        <v>0</v>
      </c>
      <c r="G381" s="218">
        <f>'4. Capacity&amp;Demand'!K458</f>
        <v>0</v>
      </c>
      <c r="H381" s="218">
        <f>'4. Capacity&amp;Demand'!L458</f>
        <v>0</v>
      </c>
      <c r="I381" s="218">
        <f>'4. Capacity&amp;Demand'!M458</f>
        <v>0</v>
      </c>
      <c r="J381" s="218">
        <f>'4. Capacity&amp;Demand'!N458</f>
        <v>0</v>
      </c>
      <c r="K381" s="218">
        <f>'4. Capacity&amp;Demand'!O458</f>
        <v>0</v>
      </c>
      <c r="L381" s="218">
        <f>'4. Capacity&amp;Demand'!P458</f>
        <v>0</v>
      </c>
      <c r="M381" s="218">
        <f>'4. Capacity&amp;Demand'!Q458</f>
        <v>0</v>
      </c>
      <c r="N381" s="218">
        <f>'4. Capacity&amp;Demand'!R458</f>
        <v>0</v>
      </c>
      <c r="O381" s="218">
        <f>'4. Capacity&amp;Demand'!S458</f>
        <v>0</v>
      </c>
    </row>
    <row r="382" spans="2:15" ht="15.75" thickBot="1" x14ac:dyDescent="0.3">
      <c r="B382" s="218" t="s">
        <v>863</v>
      </c>
      <c r="C382" s="315" t="s">
        <v>898</v>
      </c>
      <c r="D382" s="218">
        <f>'4. Capacity&amp;Demand'!H459</f>
        <v>0</v>
      </c>
      <c r="E382" s="218">
        <f>'4. Capacity&amp;Demand'!I459</f>
        <v>0</v>
      </c>
      <c r="F382" s="218">
        <f>'4. Capacity&amp;Demand'!J459</f>
        <v>0</v>
      </c>
      <c r="G382" s="218">
        <f>'4. Capacity&amp;Demand'!K459</f>
        <v>0</v>
      </c>
      <c r="H382" s="218">
        <f>'4. Capacity&amp;Demand'!L459</f>
        <v>0</v>
      </c>
      <c r="I382" s="218">
        <f>'4. Capacity&amp;Demand'!M459</f>
        <v>0</v>
      </c>
      <c r="J382" s="218">
        <f>'4. Capacity&amp;Demand'!N459</f>
        <v>0</v>
      </c>
      <c r="K382" s="218">
        <f>'4. Capacity&amp;Demand'!O459</f>
        <v>0</v>
      </c>
      <c r="L382" s="218">
        <f>'4. Capacity&amp;Demand'!P459</f>
        <v>0</v>
      </c>
      <c r="M382" s="218">
        <f>'4. Capacity&amp;Demand'!Q459</f>
        <v>0</v>
      </c>
      <c r="N382" s="218">
        <f>'4. Capacity&amp;Demand'!R459</f>
        <v>0</v>
      </c>
      <c r="O382" s="218">
        <f>'4. Capacity&amp;Demand'!S459</f>
        <v>0</v>
      </c>
    </row>
    <row r="383" spans="2:15" ht="15.75" thickBot="1" x14ac:dyDescent="0.3">
      <c r="B383" s="218" t="s">
        <v>865</v>
      </c>
      <c r="C383" s="315" t="s">
        <v>898</v>
      </c>
      <c r="D383" s="218">
        <f>'4. Capacity&amp;Demand'!H460</f>
        <v>0</v>
      </c>
      <c r="E383" s="218">
        <f>'4. Capacity&amp;Demand'!I460</f>
        <v>0</v>
      </c>
      <c r="F383" s="218">
        <f>'4. Capacity&amp;Demand'!J460</f>
        <v>0</v>
      </c>
      <c r="G383" s="218">
        <f>'4. Capacity&amp;Demand'!K460</f>
        <v>0</v>
      </c>
      <c r="H383" s="218">
        <f>'4. Capacity&amp;Demand'!L460</f>
        <v>0</v>
      </c>
      <c r="I383" s="218">
        <f>'4. Capacity&amp;Demand'!M460</f>
        <v>0</v>
      </c>
      <c r="J383" s="218">
        <f>'4. Capacity&amp;Demand'!N460</f>
        <v>0</v>
      </c>
      <c r="K383" s="218">
        <f>'4. Capacity&amp;Demand'!O460</f>
        <v>0</v>
      </c>
      <c r="L383" s="218">
        <f>'4. Capacity&amp;Demand'!P460</f>
        <v>0</v>
      </c>
      <c r="M383" s="218">
        <f>'4. Capacity&amp;Demand'!Q460</f>
        <v>0</v>
      </c>
      <c r="N383" s="218">
        <f>'4. Capacity&amp;Demand'!R460</f>
        <v>0</v>
      </c>
      <c r="O383" s="218">
        <f>'4. Capacity&amp;Demand'!S460</f>
        <v>0</v>
      </c>
    </row>
    <row r="384" spans="2:15" ht="15.75" thickBot="1" x14ac:dyDescent="0.3">
      <c r="B384" s="218" t="s">
        <v>867</v>
      </c>
      <c r="C384" s="315" t="s">
        <v>898</v>
      </c>
      <c r="D384" s="218">
        <f>'4. Capacity&amp;Demand'!H461</f>
        <v>0</v>
      </c>
      <c r="E384" s="218">
        <f>'4. Capacity&amp;Demand'!I461</f>
        <v>0</v>
      </c>
      <c r="F384" s="218">
        <f>'4. Capacity&amp;Demand'!J461</f>
        <v>0</v>
      </c>
      <c r="G384" s="218">
        <f>'4. Capacity&amp;Demand'!K461</f>
        <v>0</v>
      </c>
      <c r="H384" s="218">
        <f>'4. Capacity&amp;Demand'!L461</f>
        <v>0</v>
      </c>
      <c r="I384" s="218">
        <f>'4. Capacity&amp;Demand'!M461</f>
        <v>0</v>
      </c>
      <c r="J384" s="218">
        <f>'4. Capacity&amp;Demand'!N461</f>
        <v>0</v>
      </c>
      <c r="K384" s="218">
        <f>'4. Capacity&amp;Demand'!O461</f>
        <v>0</v>
      </c>
      <c r="L384" s="218">
        <f>'4. Capacity&amp;Demand'!P461</f>
        <v>0</v>
      </c>
      <c r="M384" s="218">
        <f>'4. Capacity&amp;Demand'!Q461</f>
        <v>0</v>
      </c>
      <c r="N384" s="218">
        <f>'4. Capacity&amp;Demand'!R461</f>
        <v>0</v>
      </c>
      <c r="O384" s="218">
        <f>'4. Capacity&amp;Demand'!S461</f>
        <v>0</v>
      </c>
    </row>
    <row r="385" spans="2:15" ht="15.75" thickBot="1" x14ac:dyDescent="0.3">
      <c r="B385" s="218" t="s">
        <v>869</v>
      </c>
      <c r="C385" s="315" t="s">
        <v>898</v>
      </c>
      <c r="D385" s="218">
        <f>'4. Capacity&amp;Demand'!H462</f>
        <v>0</v>
      </c>
      <c r="E385" s="218">
        <f>'4. Capacity&amp;Demand'!I462</f>
        <v>0</v>
      </c>
      <c r="F385" s="218">
        <f>'4. Capacity&amp;Demand'!J462</f>
        <v>0</v>
      </c>
      <c r="G385" s="218">
        <f>'4. Capacity&amp;Demand'!K462</f>
        <v>0</v>
      </c>
      <c r="H385" s="218">
        <f>'4. Capacity&amp;Demand'!L462</f>
        <v>0</v>
      </c>
      <c r="I385" s="218">
        <f>'4. Capacity&amp;Demand'!M462</f>
        <v>0</v>
      </c>
      <c r="J385" s="218">
        <f>'4. Capacity&amp;Demand'!N462</f>
        <v>0</v>
      </c>
      <c r="K385" s="218">
        <f>'4. Capacity&amp;Demand'!O462</f>
        <v>0</v>
      </c>
      <c r="L385" s="218">
        <f>'4. Capacity&amp;Demand'!P462</f>
        <v>0</v>
      </c>
      <c r="M385" s="218">
        <f>'4. Capacity&amp;Demand'!Q462</f>
        <v>0</v>
      </c>
      <c r="N385" s="218">
        <f>'4. Capacity&amp;Demand'!R462</f>
        <v>0</v>
      </c>
      <c r="O385" s="218">
        <f>'4. Capacity&amp;Demand'!S462</f>
        <v>0</v>
      </c>
    </row>
    <row r="386" spans="2:15" ht="15.75" thickBot="1" x14ac:dyDescent="0.3">
      <c r="B386" s="218" t="s">
        <v>871</v>
      </c>
      <c r="C386" s="315" t="s">
        <v>898</v>
      </c>
      <c r="D386" s="218">
        <f>'4. Capacity&amp;Demand'!H463</f>
        <v>0</v>
      </c>
      <c r="E386" s="218">
        <f>'4. Capacity&amp;Demand'!I463</f>
        <v>0</v>
      </c>
      <c r="F386" s="218">
        <f>'4. Capacity&amp;Demand'!J463</f>
        <v>0</v>
      </c>
      <c r="G386" s="218">
        <f>'4. Capacity&amp;Demand'!K463</f>
        <v>0</v>
      </c>
      <c r="H386" s="218">
        <f>'4. Capacity&amp;Demand'!L463</f>
        <v>0</v>
      </c>
      <c r="I386" s="218">
        <f>'4. Capacity&amp;Demand'!M463</f>
        <v>0</v>
      </c>
      <c r="J386" s="218">
        <f>'4. Capacity&amp;Demand'!N463</f>
        <v>0</v>
      </c>
      <c r="K386" s="218">
        <f>'4. Capacity&amp;Demand'!O463</f>
        <v>0</v>
      </c>
      <c r="L386" s="218">
        <f>'4. Capacity&amp;Demand'!P463</f>
        <v>0</v>
      </c>
      <c r="M386" s="218">
        <f>'4. Capacity&amp;Demand'!Q463</f>
        <v>0</v>
      </c>
      <c r="N386" s="218">
        <f>'4. Capacity&amp;Demand'!R463</f>
        <v>0</v>
      </c>
      <c r="O386" s="218">
        <f>'4. Capacity&amp;Demand'!S463</f>
        <v>0</v>
      </c>
    </row>
    <row r="387" spans="2:15" ht="15.75" thickBot="1" x14ac:dyDescent="0.3">
      <c r="B387" s="218" t="s">
        <v>873</v>
      </c>
      <c r="C387" s="315" t="s">
        <v>898</v>
      </c>
      <c r="D387" s="218">
        <f>'4. Capacity&amp;Demand'!H464</f>
        <v>0</v>
      </c>
      <c r="E387" s="218">
        <f>'4. Capacity&amp;Demand'!I464</f>
        <v>0</v>
      </c>
      <c r="F387" s="218">
        <f>'4. Capacity&amp;Demand'!J464</f>
        <v>0</v>
      </c>
      <c r="G387" s="218">
        <f>'4. Capacity&amp;Demand'!K464</f>
        <v>0</v>
      </c>
      <c r="H387" s="218">
        <f>'4. Capacity&amp;Demand'!L464</f>
        <v>0</v>
      </c>
      <c r="I387" s="218">
        <f>'4. Capacity&amp;Demand'!M464</f>
        <v>0</v>
      </c>
      <c r="J387" s="218">
        <f>'4. Capacity&amp;Demand'!N464</f>
        <v>0</v>
      </c>
      <c r="K387" s="218">
        <f>'4. Capacity&amp;Demand'!O464</f>
        <v>0</v>
      </c>
      <c r="L387" s="218">
        <f>'4. Capacity&amp;Demand'!P464</f>
        <v>0</v>
      </c>
      <c r="M387" s="218">
        <f>'4. Capacity&amp;Demand'!Q464</f>
        <v>0</v>
      </c>
      <c r="N387" s="218">
        <f>'4. Capacity&amp;Demand'!R464</f>
        <v>0</v>
      </c>
      <c r="O387" s="218">
        <f>'4. Capacity&amp;Demand'!S464</f>
        <v>0</v>
      </c>
    </row>
    <row r="388" spans="2:15" ht="15.75" thickBot="1" x14ac:dyDescent="0.3">
      <c r="B388" s="218" t="s">
        <v>875</v>
      </c>
      <c r="C388" s="315" t="s">
        <v>898</v>
      </c>
      <c r="D388" s="218">
        <f>'4. Capacity&amp;Demand'!H465</f>
        <v>0</v>
      </c>
      <c r="E388" s="218">
        <f>'4. Capacity&amp;Demand'!I465</f>
        <v>0</v>
      </c>
      <c r="F388" s="218">
        <f>'4. Capacity&amp;Demand'!J465</f>
        <v>0</v>
      </c>
      <c r="G388" s="218">
        <f>'4. Capacity&amp;Demand'!K465</f>
        <v>0</v>
      </c>
      <c r="H388" s="218">
        <f>'4. Capacity&amp;Demand'!L465</f>
        <v>0</v>
      </c>
      <c r="I388" s="218">
        <f>'4. Capacity&amp;Demand'!M465</f>
        <v>0</v>
      </c>
      <c r="J388" s="218">
        <f>'4. Capacity&amp;Demand'!N465</f>
        <v>0</v>
      </c>
      <c r="K388" s="218">
        <f>'4. Capacity&amp;Demand'!O465</f>
        <v>0</v>
      </c>
      <c r="L388" s="218">
        <f>'4. Capacity&amp;Demand'!P465</f>
        <v>0</v>
      </c>
      <c r="M388" s="218">
        <f>'4. Capacity&amp;Demand'!Q465</f>
        <v>0</v>
      </c>
      <c r="N388" s="218">
        <f>'4. Capacity&amp;Demand'!R465</f>
        <v>0</v>
      </c>
      <c r="O388" s="218">
        <f>'4. Capacity&amp;Demand'!S465</f>
        <v>0</v>
      </c>
    </row>
    <row r="389" spans="2:15" ht="15.75" thickBot="1" x14ac:dyDescent="0.3">
      <c r="B389" s="218" t="s">
        <v>876</v>
      </c>
      <c r="C389" s="315" t="s">
        <v>898</v>
      </c>
      <c r="D389" s="218">
        <f>'4. Capacity&amp;Demand'!H466</f>
        <v>0</v>
      </c>
      <c r="E389" s="218">
        <f>'4. Capacity&amp;Demand'!I466</f>
        <v>0</v>
      </c>
      <c r="F389" s="218">
        <f>'4. Capacity&amp;Demand'!J466</f>
        <v>0</v>
      </c>
      <c r="G389" s="218">
        <f>'4. Capacity&amp;Demand'!K466</f>
        <v>0</v>
      </c>
      <c r="H389" s="218">
        <f>'4. Capacity&amp;Demand'!L466</f>
        <v>0</v>
      </c>
      <c r="I389" s="218">
        <f>'4. Capacity&amp;Demand'!M466</f>
        <v>0</v>
      </c>
      <c r="J389" s="218">
        <f>'4. Capacity&amp;Demand'!N466</f>
        <v>0</v>
      </c>
      <c r="K389" s="218">
        <f>'4. Capacity&amp;Demand'!O466</f>
        <v>0</v>
      </c>
      <c r="L389" s="218">
        <f>'4. Capacity&amp;Demand'!P466</f>
        <v>0</v>
      </c>
      <c r="M389" s="218">
        <f>'4. Capacity&amp;Demand'!Q466</f>
        <v>0</v>
      </c>
      <c r="N389" s="218">
        <f>'4. Capacity&amp;Demand'!R466</f>
        <v>0</v>
      </c>
      <c r="O389" s="218">
        <f>'4. Capacity&amp;Demand'!S466</f>
        <v>0</v>
      </c>
    </row>
    <row r="390" spans="2:15" ht="15.75" thickBot="1" x14ac:dyDescent="0.3">
      <c r="B390" s="218" t="s">
        <v>877</v>
      </c>
      <c r="C390" s="315" t="s">
        <v>898</v>
      </c>
      <c r="D390" s="218">
        <f>'4. Capacity&amp;Demand'!H467</f>
        <v>0</v>
      </c>
      <c r="E390" s="218">
        <f>'4. Capacity&amp;Demand'!I467</f>
        <v>0</v>
      </c>
      <c r="F390" s="218">
        <f>'4. Capacity&amp;Demand'!J467</f>
        <v>0</v>
      </c>
      <c r="G390" s="218">
        <f>'4. Capacity&amp;Demand'!K467</f>
        <v>0</v>
      </c>
      <c r="H390" s="218">
        <f>'4. Capacity&amp;Demand'!L467</f>
        <v>0</v>
      </c>
      <c r="I390" s="218">
        <f>'4. Capacity&amp;Demand'!M467</f>
        <v>0</v>
      </c>
      <c r="J390" s="218">
        <f>'4. Capacity&amp;Demand'!N467</f>
        <v>0</v>
      </c>
      <c r="K390" s="218">
        <f>'4. Capacity&amp;Demand'!O467</f>
        <v>0</v>
      </c>
      <c r="L390" s="218">
        <f>'4. Capacity&amp;Demand'!P467</f>
        <v>0</v>
      </c>
      <c r="M390" s="218">
        <f>'4. Capacity&amp;Demand'!Q467</f>
        <v>0</v>
      </c>
      <c r="N390" s="218">
        <f>'4. Capacity&amp;Demand'!R467</f>
        <v>0</v>
      </c>
      <c r="O390" s="218">
        <f>'4. Capacity&amp;Demand'!S467</f>
        <v>0</v>
      </c>
    </row>
    <row r="391" spans="2:15" ht="15.75" thickBot="1" x14ac:dyDescent="0.3">
      <c r="B391" s="218" t="s">
        <v>878</v>
      </c>
      <c r="C391" s="315" t="s">
        <v>898</v>
      </c>
      <c r="D391" s="218">
        <f>'4. Capacity&amp;Demand'!H468</f>
        <v>0</v>
      </c>
      <c r="E391" s="218">
        <f>'4. Capacity&amp;Demand'!I468</f>
        <v>0</v>
      </c>
      <c r="F391" s="218">
        <f>'4. Capacity&amp;Demand'!J468</f>
        <v>0</v>
      </c>
      <c r="G391" s="218">
        <f>'4. Capacity&amp;Demand'!K468</f>
        <v>0</v>
      </c>
      <c r="H391" s="218">
        <f>'4. Capacity&amp;Demand'!L468</f>
        <v>0</v>
      </c>
      <c r="I391" s="218">
        <f>'4. Capacity&amp;Demand'!M468</f>
        <v>0</v>
      </c>
      <c r="J391" s="218">
        <f>'4. Capacity&amp;Demand'!N468</f>
        <v>0</v>
      </c>
      <c r="K391" s="218">
        <f>'4. Capacity&amp;Demand'!O468</f>
        <v>0</v>
      </c>
      <c r="L391" s="218">
        <f>'4. Capacity&amp;Demand'!P468</f>
        <v>0</v>
      </c>
      <c r="M391" s="218">
        <f>'4. Capacity&amp;Demand'!Q468</f>
        <v>0</v>
      </c>
      <c r="N391" s="218">
        <f>'4. Capacity&amp;Demand'!R468</f>
        <v>0</v>
      </c>
      <c r="O391" s="218">
        <f>'4. Capacity&amp;Demand'!S468</f>
        <v>0</v>
      </c>
    </row>
    <row r="392" spans="2:15" ht="15.75" thickBot="1" x14ac:dyDescent="0.3">
      <c r="B392" s="218" t="s">
        <v>879</v>
      </c>
      <c r="C392" s="315" t="s">
        <v>898</v>
      </c>
      <c r="D392" s="218">
        <f>'4. Capacity&amp;Demand'!H469</f>
        <v>0</v>
      </c>
      <c r="E392" s="218">
        <f>'4. Capacity&amp;Demand'!I469</f>
        <v>0</v>
      </c>
      <c r="F392" s="218">
        <f>'4. Capacity&amp;Demand'!J469</f>
        <v>0</v>
      </c>
      <c r="G392" s="218">
        <f>'4. Capacity&amp;Demand'!K469</f>
        <v>0</v>
      </c>
      <c r="H392" s="218">
        <f>'4. Capacity&amp;Demand'!L469</f>
        <v>0</v>
      </c>
      <c r="I392" s="218">
        <f>'4. Capacity&amp;Demand'!M469</f>
        <v>0</v>
      </c>
      <c r="J392" s="218">
        <f>'4. Capacity&amp;Demand'!N469</f>
        <v>0</v>
      </c>
      <c r="K392" s="218">
        <f>'4. Capacity&amp;Demand'!O469</f>
        <v>0</v>
      </c>
      <c r="L392" s="218">
        <f>'4. Capacity&amp;Demand'!P469</f>
        <v>0</v>
      </c>
      <c r="M392" s="218">
        <f>'4. Capacity&amp;Demand'!Q469</f>
        <v>0</v>
      </c>
      <c r="N392" s="218">
        <f>'4. Capacity&amp;Demand'!R469</f>
        <v>0</v>
      </c>
      <c r="O392" s="218">
        <f>'4. Capacity&amp;Demand'!S469</f>
        <v>0</v>
      </c>
    </row>
    <row r="393" spans="2:15" ht="15.75" thickBot="1" x14ac:dyDescent="0.3">
      <c r="B393" s="218" t="s">
        <v>880</v>
      </c>
      <c r="C393" s="315" t="s">
        <v>898</v>
      </c>
      <c r="D393" s="218">
        <f>'4. Capacity&amp;Demand'!H470</f>
        <v>0</v>
      </c>
      <c r="E393" s="218">
        <f>'4. Capacity&amp;Demand'!I470</f>
        <v>0</v>
      </c>
      <c r="F393" s="218">
        <f>'4. Capacity&amp;Demand'!J470</f>
        <v>0</v>
      </c>
      <c r="G393" s="218">
        <f>'4. Capacity&amp;Demand'!K470</f>
        <v>0</v>
      </c>
      <c r="H393" s="218">
        <f>'4. Capacity&amp;Demand'!L470</f>
        <v>0</v>
      </c>
      <c r="I393" s="218">
        <f>'4. Capacity&amp;Demand'!M470</f>
        <v>0</v>
      </c>
      <c r="J393" s="218">
        <f>'4. Capacity&amp;Demand'!N470</f>
        <v>0</v>
      </c>
      <c r="K393" s="218">
        <f>'4. Capacity&amp;Demand'!O470</f>
        <v>0</v>
      </c>
      <c r="L393" s="218">
        <f>'4. Capacity&amp;Demand'!P470</f>
        <v>0</v>
      </c>
      <c r="M393" s="218">
        <f>'4. Capacity&amp;Demand'!Q470</f>
        <v>0</v>
      </c>
      <c r="N393" s="218">
        <f>'4. Capacity&amp;Demand'!R470</f>
        <v>0</v>
      </c>
      <c r="O393" s="218">
        <f>'4. Capacity&amp;Demand'!S470</f>
        <v>0</v>
      </c>
    </row>
    <row r="394" spans="2:15" ht="15.75" thickBot="1" x14ac:dyDescent="0.3">
      <c r="B394" s="218" t="s">
        <v>881</v>
      </c>
      <c r="C394" s="315" t="s">
        <v>898</v>
      </c>
      <c r="D394" s="218">
        <f>'4. Capacity&amp;Demand'!H471</f>
        <v>0</v>
      </c>
      <c r="E394" s="218">
        <f>'4. Capacity&amp;Demand'!I471</f>
        <v>0</v>
      </c>
      <c r="F394" s="218">
        <f>'4. Capacity&amp;Demand'!J471</f>
        <v>0</v>
      </c>
      <c r="G394" s="218">
        <f>'4. Capacity&amp;Demand'!K471</f>
        <v>0</v>
      </c>
      <c r="H394" s="218">
        <f>'4. Capacity&amp;Demand'!L471</f>
        <v>0</v>
      </c>
      <c r="I394" s="218">
        <f>'4. Capacity&amp;Demand'!M471</f>
        <v>0</v>
      </c>
      <c r="J394" s="218">
        <f>'4. Capacity&amp;Demand'!N471</f>
        <v>0</v>
      </c>
      <c r="K394" s="218">
        <f>'4. Capacity&amp;Demand'!O471</f>
        <v>0</v>
      </c>
      <c r="L394" s="218">
        <f>'4. Capacity&amp;Demand'!P471</f>
        <v>0</v>
      </c>
      <c r="M394" s="218">
        <f>'4. Capacity&amp;Demand'!Q471</f>
        <v>0</v>
      </c>
      <c r="N394" s="218">
        <f>'4. Capacity&amp;Demand'!R471</f>
        <v>0</v>
      </c>
      <c r="O394" s="218">
        <f>'4. Capacity&amp;Demand'!S471</f>
        <v>0</v>
      </c>
    </row>
    <row r="395" spans="2:15" ht="15.75" thickBot="1" x14ac:dyDescent="0.3">
      <c r="B395" s="218" t="s">
        <v>882</v>
      </c>
      <c r="C395" s="315" t="s">
        <v>898</v>
      </c>
      <c r="D395" s="218">
        <f>'4. Capacity&amp;Demand'!H472</f>
        <v>0</v>
      </c>
      <c r="E395" s="218">
        <f>'4. Capacity&amp;Demand'!I472</f>
        <v>0</v>
      </c>
      <c r="F395" s="218">
        <f>'4. Capacity&amp;Demand'!J472</f>
        <v>0</v>
      </c>
      <c r="G395" s="218">
        <f>'4. Capacity&amp;Demand'!K472</f>
        <v>0</v>
      </c>
      <c r="H395" s="218">
        <f>'4. Capacity&amp;Demand'!L472</f>
        <v>0</v>
      </c>
      <c r="I395" s="218">
        <f>'4. Capacity&amp;Demand'!M472</f>
        <v>0</v>
      </c>
      <c r="J395" s="218">
        <f>'4. Capacity&amp;Demand'!N472</f>
        <v>0</v>
      </c>
      <c r="K395" s="218">
        <f>'4. Capacity&amp;Demand'!O472</f>
        <v>0</v>
      </c>
      <c r="L395" s="218">
        <f>'4. Capacity&amp;Demand'!P472</f>
        <v>0</v>
      </c>
      <c r="M395" s="218">
        <f>'4. Capacity&amp;Demand'!Q472</f>
        <v>0</v>
      </c>
      <c r="N395" s="218">
        <f>'4. Capacity&amp;Demand'!R472</f>
        <v>0</v>
      </c>
      <c r="O395" s="218">
        <f>'4. Capacity&amp;Demand'!S472</f>
        <v>0</v>
      </c>
    </row>
    <row r="396" spans="2:15" ht="15.75" thickBot="1" x14ac:dyDescent="0.3">
      <c r="B396" s="218" t="s">
        <v>883</v>
      </c>
      <c r="C396" s="315" t="s">
        <v>898</v>
      </c>
      <c r="D396" s="218">
        <f>'4. Capacity&amp;Demand'!H473</f>
        <v>0</v>
      </c>
      <c r="E396" s="218">
        <f>'4. Capacity&amp;Demand'!I473</f>
        <v>0</v>
      </c>
      <c r="F396" s="218">
        <f>'4. Capacity&amp;Demand'!J473</f>
        <v>0</v>
      </c>
      <c r="G396" s="218">
        <f>'4. Capacity&amp;Demand'!K473</f>
        <v>0</v>
      </c>
      <c r="H396" s="218">
        <f>'4. Capacity&amp;Demand'!L473</f>
        <v>0</v>
      </c>
      <c r="I396" s="218">
        <f>'4. Capacity&amp;Demand'!M473</f>
        <v>0</v>
      </c>
      <c r="J396" s="218">
        <f>'4. Capacity&amp;Demand'!N473</f>
        <v>0</v>
      </c>
      <c r="K396" s="218">
        <f>'4. Capacity&amp;Demand'!O473</f>
        <v>0</v>
      </c>
      <c r="L396" s="218">
        <f>'4. Capacity&amp;Demand'!P473</f>
        <v>0</v>
      </c>
      <c r="M396" s="218">
        <f>'4. Capacity&amp;Demand'!Q473</f>
        <v>0</v>
      </c>
      <c r="N396" s="218">
        <f>'4. Capacity&amp;Demand'!R473</f>
        <v>0</v>
      </c>
      <c r="O396" s="218">
        <f>'4. Capacity&amp;Demand'!S473</f>
        <v>0</v>
      </c>
    </row>
    <row r="397" spans="2:15" ht="15.75" thickBot="1" x14ac:dyDescent="0.3">
      <c r="B397" s="218" t="s">
        <v>884</v>
      </c>
      <c r="C397" s="315" t="s">
        <v>898</v>
      </c>
      <c r="D397" s="218">
        <f>'4. Capacity&amp;Demand'!H474</f>
        <v>0</v>
      </c>
      <c r="E397" s="218">
        <f>'4. Capacity&amp;Demand'!I474</f>
        <v>0</v>
      </c>
      <c r="F397" s="218">
        <f>'4. Capacity&amp;Demand'!J474</f>
        <v>0</v>
      </c>
      <c r="G397" s="218">
        <f>'4. Capacity&amp;Demand'!K474</f>
        <v>0</v>
      </c>
      <c r="H397" s="218">
        <f>'4. Capacity&amp;Demand'!L474</f>
        <v>0</v>
      </c>
      <c r="I397" s="218">
        <f>'4. Capacity&amp;Demand'!M474</f>
        <v>0</v>
      </c>
      <c r="J397" s="218">
        <f>'4. Capacity&amp;Demand'!N474</f>
        <v>0</v>
      </c>
      <c r="K397" s="218">
        <f>'4. Capacity&amp;Demand'!O474</f>
        <v>0</v>
      </c>
      <c r="L397" s="218">
        <f>'4. Capacity&amp;Demand'!P474</f>
        <v>0</v>
      </c>
      <c r="M397" s="218">
        <f>'4. Capacity&amp;Demand'!Q474</f>
        <v>0</v>
      </c>
      <c r="N397" s="218">
        <f>'4. Capacity&amp;Demand'!R474</f>
        <v>0</v>
      </c>
      <c r="O397" s="218">
        <f>'4. Capacity&amp;Demand'!S474</f>
        <v>0</v>
      </c>
    </row>
    <row r="398" spans="2:15" ht="15.75" thickBot="1" x14ac:dyDescent="0.3">
      <c r="B398" s="218" t="s">
        <v>885</v>
      </c>
      <c r="C398" s="315" t="s">
        <v>898</v>
      </c>
      <c r="D398" s="218">
        <f>'4. Capacity&amp;Demand'!H475</f>
        <v>0</v>
      </c>
      <c r="E398" s="218">
        <f>'4. Capacity&amp;Demand'!I475</f>
        <v>0</v>
      </c>
      <c r="F398" s="218">
        <f>'4. Capacity&amp;Demand'!J475</f>
        <v>0</v>
      </c>
      <c r="G398" s="218">
        <f>'4. Capacity&amp;Demand'!K475</f>
        <v>0</v>
      </c>
      <c r="H398" s="218">
        <f>'4. Capacity&amp;Demand'!L475</f>
        <v>0</v>
      </c>
      <c r="I398" s="218">
        <f>'4. Capacity&amp;Demand'!M475</f>
        <v>0</v>
      </c>
      <c r="J398" s="218">
        <f>'4. Capacity&amp;Demand'!N475</f>
        <v>0</v>
      </c>
      <c r="K398" s="218">
        <f>'4. Capacity&amp;Demand'!O475</f>
        <v>0</v>
      </c>
      <c r="L398" s="218">
        <f>'4. Capacity&amp;Demand'!P475</f>
        <v>0</v>
      </c>
      <c r="M398" s="218">
        <f>'4. Capacity&amp;Demand'!Q475</f>
        <v>0</v>
      </c>
      <c r="N398" s="218">
        <f>'4. Capacity&amp;Demand'!R475</f>
        <v>0</v>
      </c>
      <c r="O398" s="218">
        <f>'4. Capacity&amp;Demand'!S475</f>
        <v>0</v>
      </c>
    </row>
    <row r="399" spans="2:15" ht="15.75" thickBot="1" x14ac:dyDescent="0.3">
      <c r="B399" s="218" t="s">
        <v>886</v>
      </c>
      <c r="C399" s="315" t="s">
        <v>898</v>
      </c>
      <c r="D399" s="218">
        <f>'4. Capacity&amp;Demand'!H476</f>
        <v>0</v>
      </c>
      <c r="E399" s="218">
        <f>'4. Capacity&amp;Demand'!I476</f>
        <v>0</v>
      </c>
      <c r="F399" s="218">
        <f>'4. Capacity&amp;Demand'!J476</f>
        <v>0</v>
      </c>
      <c r="G399" s="218">
        <f>'4. Capacity&amp;Demand'!K476</f>
        <v>0</v>
      </c>
      <c r="H399" s="218">
        <f>'4. Capacity&amp;Demand'!L476</f>
        <v>0</v>
      </c>
      <c r="I399" s="218">
        <f>'4. Capacity&amp;Demand'!M476</f>
        <v>0</v>
      </c>
      <c r="J399" s="218">
        <f>'4. Capacity&amp;Demand'!N476</f>
        <v>0</v>
      </c>
      <c r="K399" s="218">
        <f>'4. Capacity&amp;Demand'!O476</f>
        <v>0</v>
      </c>
      <c r="L399" s="218">
        <f>'4. Capacity&amp;Demand'!P476</f>
        <v>0</v>
      </c>
      <c r="M399" s="218">
        <f>'4. Capacity&amp;Demand'!Q476</f>
        <v>0</v>
      </c>
      <c r="N399" s="218">
        <f>'4. Capacity&amp;Demand'!R476</f>
        <v>0</v>
      </c>
      <c r="O399" s="218">
        <f>'4. Capacity&amp;Demand'!S476</f>
        <v>0</v>
      </c>
    </row>
    <row r="400" spans="2:15" ht="15.75" thickBot="1" x14ac:dyDescent="0.3">
      <c r="B400" s="218" t="s">
        <v>887</v>
      </c>
      <c r="C400" s="315" t="s">
        <v>898</v>
      </c>
      <c r="D400" s="218">
        <f>'4. Capacity&amp;Demand'!H477</f>
        <v>0</v>
      </c>
      <c r="E400" s="218">
        <f>'4. Capacity&amp;Demand'!I477</f>
        <v>0</v>
      </c>
      <c r="F400" s="218">
        <f>'4. Capacity&amp;Demand'!J477</f>
        <v>0</v>
      </c>
      <c r="G400" s="218">
        <f>'4. Capacity&amp;Demand'!K477</f>
        <v>0</v>
      </c>
      <c r="H400" s="218">
        <f>'4. Capacity&amp;Demand'!L477</f>
        <v>0</v>
      </c>
      <c r="I400" s="218">
        <f>'4. Capacity&amp;Demand'!M477</f>
        <v>0</v>
      </c>
      <c r="J400" s="218">
        <f>'4. Capacity&amp;Demand'!N477</f>
        <v>0</v>
      </c>
      <c r="K400" s="218">
        <f>'4. Capacity&amp;Demand'!O477</f>
        <v>0</v>
      </c>
      <c r="L400" s="218">
        <f>'4. Capacity&amp;Demand'!P477</f>
        <v>0</v>
      </c>
      <c r="M400" s="218">
        <f>'4. Capacity&amp;Demand'!Q477</f>
        <v>0</v>
      </c>
      <c r="N400" s="218">
        <f>'4. Capacity&amp;Demand'!R477</f>
        <v>0</v>
      </c>
      <c r="O400" s="218">
        <f>'4. Capacity&amp;Demand'!S477</f>
        <v>0</v>
      </c>
    </row>
    <row r="401" spans="2:15" ht="15.75" thickBot="1" x14ac:dyDescent="0.3">
      <c r="B401" s="218" t="s">
        <v>888</v>
      </c>
      <c r="C401" s="315" t="s">
        <v>898</v>
      </c>
      <c r="D401" s="218">
        <f>'4. Capacity&amp;Demand'!H478</f>
        <v>0</v>
      </c>
      <c r="E401" s="218">
        <f>'4. Capacity&amp;Demand'!I478</f>
        <v>0</v>
      </c>
      <c r="F401" s="218">
        <f>'4. Capacity&amp;Demand'!J478</f>
        <v>0</v>
      </c>
      <c r="G401" s="218">
        <f>'4. Capacity&amp;Demand'!K478</f>
        <v>0</v>
      </c>
      <c r="H401" s="218">
        <f>'4. Capacity&amp;Demand'!L478</f>
        <v>0</v>
      </c>
      <c r="I401" s="218">
        <f>'4. Capacity&amp;Demand'!M478</f>
        <v>0</v>
      </c>
      <c r="J401" s="218">
        <f>'4. Capacity&amp;Demand'!N478</f>
        <v>0</v>
      </c>
      <c r="K401" s="218">
        <f>'4. Capacity&amp;Demand'!O478</f>
        <v>0</v>
      </c>
      <c r="L401" s="218">
        <f>'4. Capacity&amp;Demand'!P478</f>
        <v>0</v>
      </c>
      <c r="M401" s="218">
        <f>'4. Capacity&amp;Demand'!Q478</f>
        <v>0</v>
      </c>
      <c r="N401" s="218">
        <f>'4. Capacity&amp;Demand'!R478</f>
        <v>0</v>
      </c>
      <c r="O401" s="218">
        <f>'4. Capacity&amp;Demand'!S478</f>
        <v>0</v>
      </c>
    </row>
    <row r="402" spans="2:15" ht="15.75" thickBot="1" x14ac:dyDescent="0.3">
      <c r="B402" s="218" t="s">
        <v>889</v>
      </c>
      <c r="C402" s="315" t="s">
        <v>898</v>
      </c>
      <c r="D402" s="218">
        <f>'4. Capacity&amp;Demand'!H479</f>
        <v>0</v>
      </c>
      <c r="E402" s="218">
        <f>'4. Capacity&amp;Demand'!I479</f>
        <v>0</v>
      </c>
      <c r="F402" s="218">
        <f>'4. Capacity&amp;Demand'!J479</f>
        <v>0</v>
      </c>
      <c r="G402" s="218">
        <f>'4. Capacity&amp;Demand'!K479</f>
        <v>0</v>
      </c>
      <c r="H402" s="218">
        <f>'4. Capacity&amp;Demand'!L479</f>
        <v>0</v>
      </c>
      <c r="I402" s="218">
        <f>'4. Capacity&amp;Demand'!M479</f>
        <v>0</v>
      </c>
      <c r="J402" s="218">
        <f>'4. Capacity&amp;Demand'!N479</f>
        <v>0</v>
      </c>
      <c r="K402" s="218">
        <f>'4. Capacity&amp;Demand'!O479</f>
        <v>0</v>
      </c>
      <c r="L402" s="218">
        <f>'4. Capacity&amp;Demand'!P479</f>
        <v>0</v>
      </c>
      <c r="M402" s="218">
        <f>'4. Capacity&amp;Demand'!Q479</f>
        <v>0</v>
      </c>
      <c r="N402" s="218">
        <f>'4. Capacity&amp;Demand'!R479</f>
        <v>0</v>
      </c>
      <c r="O402" s="218">
        <f>'4. Capacity&amp;Demand'!S479</f>
        <v>0</v>
      </c>
    </row>
    <row r="403" spans="2:15" ht="15.75" thickBot="1" x14ac:dyDescent="0.3">
      <c r="B403" s="218" t="s">
        <v>890</v>
      </c>
      <c r="C403" s="315" t="s">
        <v>898</v>
      </c>
      <c r="D403" s="218">
        <f>'4. Capacity&amp;Demand'!H480</f>
        <v>0</v>
      </c>
      <c r="E403" s="218">
        <f>'4. Capacity&amp;Demand'!I480</f>
        <v>0</v>
      </c>
      <c r="F403" s="218">
        <f>'4. Capacity&amp;Demand'!J480</f>
        <v>0</v>
      </c>
      <c r="G403" s="218">
        <f>'4. Capacity&amp;Demand'!K480</f>
        <v>0</v>
      </c>
      <c r="H403" s="218">
        <f>'4. Capacity&amp;Demand'!L480</f>
        <v>0</v>
      </c>
      <c r="I403" s="218">
        <f>'4. Capacity&amp;Demand'!M480</f>
        <v>0</v>
      </c>
      <c r="J403" s="218">
        <f>'4. Capacity&amp;Demand'!N480</f>
        <v>0</v>
      </c>
      <c r="K403" s="218">
        <f>'4. Capacity&amp;Demand'!O480</f>
        <v>0</v>
      </c>
      <c r="L403" s="218">
        <f>'4. Capacity&amp;Demand'!P480</f>
        <v>0</v>
      </c>
      <c r="M403" s="218">
        <f>'4. Capacity&amp;Demand'!Q480</f>
        <v>0</v>
      </c>
      <c r="N403" s="218">
        <f>'4. Capacity&amp;Demand'!R480</f>
        <v>0</v>
      </c>
      <c r="O403" s="218">
        <f>'4. Capacity&amp;Demand'!S480</f>
        <v>0</v>
      </c>
    </row>
    <row r="404" spans="2:15" ht="15.75" thickBot="1" x14ac:dyDescent="0.3">
      <c r="B404" s="218" t="s">
        <v>891</v>
      </c>
      <c r="C404" s="315" t="s">
        <v>898</v>
      </c>
      <c r="D404" s="218">
        <f>'4. Capacity&amp;Demand'!H481</f>
        <v>0</v>
      </c>
      <c r="E404" s="218">
        <f>'4. Capacity&amp;Demand'!I481</f>
        <v>0</v>
      </c>
      <c r="F404" s="218">
        <f>'4. Capacity&amp;Demand'!J481</f>
        <v>0</v>
      </c>
      <c r="G404" s="218">
        <f>'4. Capacity&amp;Demand'!K481</f>
        <v>0</v>
      </c>
      <c r="H404" s="218">
        <f>'4. Capacity&amp;Demand'!L481</f>
        <v>0</v>
      </c>
      <c r="I404" s="218">
        <f>'4. Capacity&amp;Demand'!M481</f>
        <v>0</v>
      </c>
      <c r="J404" s="218">
        <f>'4. Capacity&amp;Demand'!N481</f>
        <v>0</v>
      </c>
      <c r="K404" s="218">
        <f>'4. Capacity&amp;Demand'!O481</f>
        <v>0</v>
      </c>
      <c r="L404" s="218">
        <f>'4. Capacity&amp;Demand'!P481</f>
        <v>0</v>
      </c>
      <c r="M404" s="218">
        <f>'4. Capacity&amp;Demand'!Q481</f>
        <v>0</v>
      </c>
      <c r="N404" s="218">
        <f>'4. Capacity&amp;Demand'!R481</f>
        <v>0</v>
      </c>
      <c r="O404" s="218">
        <f>'4. Capacity&amp;Demand'!S481</f>
        <v>0</v>
      </c>
    </row>
    <row r="405" spans="2:15" ht="15.75" thickBot="1" x14ac:dyDescent="0.3">
      <c r="B405" s="218" t="s">
        <v>892</v>
      </c>
      <c r="C405" s="315" t="s">
        <v>898</v>
      </c>
      <c r="D405" s="218">
        <f>'4. Capacity&amp;Demand'!H482</f>
        <v>0</v>
      </c>
      <c r="E405" s="218">
        <f>'4. Capacity&amp;Demand'!I482</f>
        <v>0</v>
      </c>
      <c r="F405" s="218">
        <f>'4. Capacity&amp;Demand'!J482</f>
        <v>0</v>
      </c>
      <c r="G405" s="218">
        <f>'4. Capacity&amp;Demand'!K482</f>
        <v>0</v>
      </c>
      <c r="H405" s="218">
        <f>'4. Capacity&amp;Demand'!L482</f>
        <v>0</v>
      </c>
      <c r="I405" s="218">
        <f>'4. Capacity&amp;Demand'!M482</f>
        <v>0</v>
      </c>
      <c r="J405" s="218">
        <f>'4. Capacity&amp;Demand'!N482</f>
        <v>0</v>
      </c>
      <c r="K405" s="218">
        <f>'4. Capacity&amp;Demand'!O482</f>
        <v>0</v>
      </c>
      <c r="L405" s="218">
        <f>'4. Capacity&amp;Demand'!P482</f>
        <v>0</v>
      </c>
      <c r="M405" s="218">
        <f>'4. Capacity&amp;Demand'!Q482</f>
        <v>0</v>
      </c>
      <c r="N405" s="218">
        <f>'4. Capacity&amp;Demand'!R482</f>
        <v>0</v>
      </c>
      <c r="O405" s="218">
        <f>'4. Capacity&amp;Demand'!S482</f>
        <v>0</v>
      </c>
    </row>
    <row r="406" spans="2:15" ht="15.75" thickBot="1" x14ac:dyDescent="0.3">
      <c r="B406" s="218" t="s">
        <v>893</v>
      </c>
      <c r="C406" s="315" t="s">
        <v>898</v>
      </c>
      <c r="D406" s="218">
        <f>'4. Capacity&amp;Demand'!H483</f>
        <v>0</v>
      </c>
      <c r="E406" s="218">
        <f>'4. Capacity&amp;Demand'!I483</f>
        <v>0</v>
      </c>
      <c r="F406" s="218">
        <f>'4. Capacity&amp;Demand'!J483</f>
        <v>0</v>
      </c>
      <c r="G406" s="218">
        <f>'4. Capacity&amp;Demand'!K483</f>
        <v>0</v>
      </c>
      <c r="H406" s="218">
        <f>'4. Capacity&amp;Demand'!L483</f>
        <v>0</v>
      </c>
      <c r="I406" s="218">
        <f>'4. Capacity&amp;Demand'!M483</f>
        <v>0</v>
      </c>
      <c r="J406" s="218">
        <f>'4. Capacity&amp;Demand'!N483</f>
        <v>0</v>
      </c>
      <c r="K406" s="218">
        <f>'4. Capacity&amp;Demand'!O483</f>
        <v>0</v>
      </c>
      <c r="L406" s="218">
        <f>'4. Capacity&amp;Demand'!P483</f>
        <v>0</v>
      </c>
      <c r="M406" s="218">
        <f>'4. Capacity&amp;Demand'!Q483</f>
        <v>0</v>
      </c>
      <c r="N406" s="218">
        <f>'4. Capacity&amp;Demand'!R483</f>
        <v>0</v>
      </c>
      <c r="O406" s="218">
        <f>'4. Capacity&amp;Demand'!S483</f>
        <v>0</v>
      </c>
    </row>
    <row r="407" spans="2:15" ht="15.75" thickBot="1" x14ac:dyDescent="0.3">
      <c r="B407" s="218" t="s">
        <v>894</v>
      </c>
      <c r="C407" s="315" t="s">
        <v>898</v>
      </c>
      <c r="D407" s="218">
        <f>'4. Capacity&amp;Demand'!H484</f>
        <v>0</v>
      </c>
      <c r="E407" s="218">
        <f>'4. Capacity&amp;Demand'!I484</f>
        <v>0</v>
      </c>
      <c r="F407" s="218">
        <f>'4. Capacity&amp;Demand'!J484</f>
        <v>0</v>
      </c>
      <c r="G407" s="218">
        <f>'4. Capacity&amp;Demand'!K484</f>
        <v>0</v>
      </c>
      <c r="H407" s="218">
        <f>'4. Capacity&amp;Demand'!L484</f>
        <v>0</v>
      </c>
      <c r="I407" s="218">
        <f>'4. Capacity&amp;Demand'!M484</f>
        <v>0</v>
      </c>
      <c r="J407" s="218">
        <f>'4. Capacity&amp;Demand'!N484</f>
        <v>0</v>
      </c>
      <c r="K407" s="218">
        <f>'4. Capacity&amp;Demand'!O484</f>
        <v>0</v>
      </c>
      <c r="L407" s="218">
        <f>'4. Capacity&amp;Demand'!P484</f>
        <v>0</v>
      </c>
      <c r="M407" s="218">
        <f>'4. Capacity&amp;Demand'!Q484</f>
        <v>0</v>
      </c>
      <c r="N407" s="218">
        <f>'4. Capacity&amp;Demand'!R484</f>
        <v>0</v>
      </c>
      <c r="O407" s="218">
        <f>'4. Capacity&amp;Demand'!S484</f>
        <v>0</v>
      </c>
    </row>
    <row r="408" spans="2:15" ht="15.75" thickBot="1" x14ac:dyDescent="0.3">
      <c r="B408" s="218" t="s">
        <v>895</v>
      </c>
      <c r="C408" s="315" t="s">
        <v>898</v>
      </c>
      <c r="D408" s="218">
        <f>'4. Capacity&amp;Demand'!H485</f>
        <v>0</v>
      </c>
      <c r="E408" s="218">
        <f>'4. Capacity&amp;Demand'!I485</f>
        <v>0</v>
      </c>
      <c r="F408" s="218">
        <f>'4. Capacity&amp;Demand'!J485</f>
        <v>0</v>
      </c>
      <c r="G408" s="218">
        <f>'4. Capacity&amp;Demand'!K485</f>
        <v>0</v>
      </c>
      <c r="H408" s="218">
        <f>'4. Capacity&amp;Demand'!L485</f>
        <v>0</v>
      </c>
      <c r="I408" s="218">
        <f>'4. Capacity&amp;Demand'!M485</f>
        <v>0</v>
      </c>
      <c r="J408" s="218">
        <f>'4. Capacity&amp;Demand'!N485</f>
        <v>0</v>
      </c>
      <c r="K408" s="218">
        <f>'4. Capacity&amp;Demand'!O485</f>
        <v>0</v>
      </c>
      <c r="L408" s="218">
        <f>'4. Capacity&amp;Demand'!P485</f>
        <v>0</v>
      </c>
      <c r="M408" s="218">
        <f>'4. Capacity&amp;Demand'!Q485</f>
        <v>0</v>
      </c>
      <c r="N408" s="218">
        <f>'4. Capacity&amp;Demand'!R485</f>
        <v>0</v>
      </c>
      <c r="O408" s="218">
        <f>'4. Capacity&amp;Demand'!S485</f>
        <v>0</v>
      </c>
    </row>
    <row r="409" spans="2:15" ht="15.75" thickBot="1" x14ac:dyDescent="0.3">
      <c r="B409" s="218" t="s">
        <v>896</v>
      </c>
      <c r="C409" s="315" t="s">
        <v>898</v>
      </c>
      <c r="D409" s="218">
        <f>'4. Capacity&amp;Demand'!H486</f>
        <v>0</v>
      </c>
      <c r="E409" s="218">
        <f>'4. Capacity&amp;Demand'!I486</f>
        <v>0</v>
      </c>
      <c r="F409" s="218">
        <f>'4. Capacity&amp;Demand'!J486</f>
        <v>0</v>
      </c>
      <c r="G409" s="218">
        <f>'4. Capacity&amp;Demand'!K486</f>
        <v>0</v>
      </c>
      <c r="H409" s="218">
        <f>'4. Capacity&amp;Demand'!L486</f>
        <v>0</v>
      </c>
      <c r="I409" s="218">
        <f>'4. Capacity&amp;Demand'!M486</f>
        <v>0</v>
      </c>
      <c r="J409" s="218">
        <f>'4. Capacity&amp;Demand'!N486</f>
        <v>0</v>
      </c>
      <c r="K409" s="218">
        <f>'4. Capacity&amp;Demand'!O486</f>
        <v>0</v>
      </c>
      <c r="L409" s="218">
        <f>'4. Capacity&amp;Demand'!P486</f>
        <v>0</v>
      </c>
      <c r="M409" s="218">
        <f>'4. Capacity&amp;Demand'!Q486</f>
        <v>0</v>
      </c>
      <c r="N409" s="218">
        <f>'4. Capacity&amp;Demand'!R486</f>
        <v>0</v>
      </c>
      <c r="O409" s="218">
        <f>'4. Capacity&amp;Demand'!S486</f>
        <v>0</v>
      </c>
    </row>
    <row r="410" spans="2:15" ht="15.75" thickBot="1" x14ac:dyDescent="0.3">
      <c r="B410" s="218" t="s">
        <v>897</v>
      </c>
      <c r="C410" s="315" t="s">
        <v>898</v>
      </c>
      <c r="D410" s="218">
        <f>'4. Capacity&amp;Demand'!H487</f>
        <v>2</v>
      </c>
      <c r="E410" s="218">
        <f>'4. Capacity&amp;Demand'!I487</f>
        <v>2</v>
      </c>
      <c r="F410" s="218">
        <f>'4. Capacity&amp;Demand'!J487</f>
        <v>2</v>
      </c>
      <c r="G410" s="218">
        <f>'4. Capacity&amp;Demand'!K487</f>
        <v>2</v>
      </c>
      <c r="H410" s="218">
        <f>'4. Capacity&amp;Demand'!L487</f>
        <v>2</v>
      </c>
      <c r="I410" s="218">
        <f>'4. Capacity&amp;Demand'!M487</f>
        <v>2</v>
      </c>
      <c r="J410" s="218">
        <f>'4. Capacity&amp;Demand'!N487</f>
        <v>2</v>
      </c>
      <c r="K410" s="218">
        <f>'4. Capacity&amp;Demand'!O487</f>
        <v>2</v>
      </c>
      <c r="L410" s="218">
        <f>'4. Capacity&amp;Demand'!P487</f>
        <v>2</v>
      </c>
      <c r="M410" s="218">
        <f>'4. Capacity&amp;Demand'!Q487</f>
        <v>2</v>
      </c>
      <c r="N410" s="218">
        <f>'4. Capacity&amp;Demand'!R487</f>
        <v>2</v>
      </c>
      <c r="O410" s="218">
        <f>'4. Capacity&amp;Demand'!S487</f>
        <v>2</v>
      </c>
    </row>
    <row r="411" spans="2:15" ht="15.75" thickBot="1" x14ac:dyDescent="0.3">
      <c r="B411" s="217" t="s">
        <v>512</v>
      </c>
      <c r="C411" s="315" t="s">
        <v>899</v>
      </c>
      <c r="D411" s="218">
        <f>'4. Capacity&amp;Demand'!H488</f>
        <v>0</v>
      </c>
      <c r="E411" s="218">
        <f>'4. Capacity&amp;Demand'!I488</f>
        <v>0</v>
      </c>
      <c r="F411" s="218">
        <f>'4. Capacity&amp;Demand'!J488</f>
        <v>0</v>
      </c>
      <c r="G411" s="218">
        <f>'4. Capacity&amp;Demand'!K488</f>
        <v>0</v>
      </c>
      <c r="H411" s="218">
        <f>'4. Capacity&amp;Demand'!L488</f>
        <v>0</v>
      </c>
      <c r="I411" s="218">
        <f>'4. Capacity&amp;Demand'!M488</f>
        <v>0</v>
      </c>
      <c r="J411" s="218">
        <f>'4. Capacity&amp;Demand'!N488</f>
        <v>0</v>
      </c>
      <c r="K411" s="218">
        <f>'4. Capacity&amp;Demand'!O488</f>
        <v>0</v>
      </c>
      <c r="L411" s="218">
        <f>'4. Capacity&amp;Demand'!P488</f>
        <v>0</v>
      </c>
      <c r="M411" s="218">
        <f>'4. Capacity&amp;Demand'!Q488</f>
        <v>0</v>
      </c>
      <c r="N411" s="218">
        <f>'4. Capacity&amp;Demand'!R488</f>
        <v>0</v>
      </c>
      <c r="O411" s="218">
        <f>'4. Capacity&amp;Demand'!S488</f>
        <v>0</v>
      </c>
    </row>
    <row r="412" spans="2:15" ht="15.75" thickBot="1" x14ac:dyDescent="0.3">
      <c r="B412" s="218" t="s">
        <v>515</v>
      </c>
      <c r="C412" s="315" t="s">
        <v>899</v>
      </c>
      <c r="D412" s="218">
        <f>'4. Capacity&amp;Demand'!H489</f>
        <v>0</v>
      </c>
      <c r="E412" s="218">
        <f>'4. Capacity&amp;Demand'!I489</f>
        <v>0</v>
      </c>
      <c r="F412" s="218">
        <f>'4. Capacity&amp;Demand'!J489</f>
        <v>0</v>
      </c>
      <c r="G412" s="218">
        <f>'4. Capacity&amp;Demand'!K489</f>
        <v>0</v>
      </c>
      <c r="H412" s="218">
        <f>'4. Capacity&amp;Demand'!L489</f>
        <v>0</v>
      </c>
      <c r="I412" s="218">
        <f>'4. Capacity&amp;Demand'!M489</f>
        <v>0</v>
      </c>
      <c r="J412" s="218">
        <f>'4. Capacity&amp;Demand'!N489</f>
        <v>0</v>
      </c>
      <c r="K412" s="218">
        <f>'4. Capacity&amp;Demand'!O489</f>
        <v>0</v>
      </c>
      <c r="L412" s="218">
        <f>'4. Capacity&amp;Demand'!P489</f>
        <v>0</v>
      </c>
      <c r="M412" s="218">
        <f>'4. Capacity&amp;Demand'!Q489</f>
        <v>0</v>
      </c>
      <c r="N412" s="218">
        <f>'4. Capacity&amp;Demand'!R489</f>
        <v>0</v>
      </c>
      <c r="O412" s="218">
        <f>'4. Capacity&amp;Demand'!S489</f>
        <v>0</v>
      </c>
    </row>
    <row r="413" spans="2:15" ht="15.75" thickBot="1" x14ac:dyDescent="0.3">
      <c r="B413" s="218" t="s">
        <v>517</v>
      </c>
      <c r="C413" s="315" t="s">
        <v>899</v>
      </c>
      <c r="D413" s="218">
        <f>'4. Capacity&amp;Demand'!H490</f>
        <v>0</v>
      </c>
      <c r="E413" s="218">
        <f>'4. Capacity&amp;Demand'!I490</f>
        <v>0</v>
      </c>
      <c r="F413" s="218">
        <f>'4. Capacity&amp;Demand'!J490</f>
        <v>0</v>
      </c>
      <c r="G413" s="218">
        <f>'4. Capacity&amp;Demand'!K490</f>
        <v>0</v>
      </c>
      <c r="H413" s="218">
        <f>'4. Capacity&amp;Demand'!L490</f>
        <v>0</v>
      </c>
      <c r="I413" s="218">
        <f>'4. Capacity&amp;Demand'!M490</f>
        <v>0</v>
      </c>
      <c r="J413" s="218">
        <f>'4. Capacity&amp;Demand'!N490</f>
        <v>0</v>
      </c>
      <c r="K413" s="218">
        <f>'4. Capacity&amp;Demand'!O490</f>
        <v>0</v>
      </c>
      <c r="L413" s="218">
        <f>'4. Capacity&amp;Demand'!P490</f>
        <v>0</v>
      </c>
      <c r="M413" s="218">
        <f>'4. Capacity&amp;Demand'!Q490</f>
        <v>0</v>
      </c>
      <c r="N413" s="218">
        <f>'4. Capacity&amp;Demand'!R490</f>
        <v>0</v>
      </c>
      <c r="O413" s="218">
        <f>'4. Capacity&amp;Demand'!S490</f>
        <v>0</v>
      </c>
    </row>
    <row r="414" spans="2:15" ht="15.75" thickBot="1" x14ac:dyDescent="0.3">
      <c r="B414" s="218" t="s">
        <v>519</v>
      </c>
      <c r="C414" s="315" t="s">
        <v>899</v>
      </c>
      <c r="D414" s="218">
        <f>'4. Capacity&amp;Demand'!H491</f>
        <v>0</v>
      </c>
      <c r="E414" s="218">
        <f>'4. Capacity&amp;Demand'!I491</f>
        <v>0</v>
      </c>
      <c r="F414" s="218">
        <f>'4. Capacity&amp;Demand'!J491</f>
        <v>0</v>
      </c>
      <c r="G414" s="218">
        <f>'4. Capacity&amp;Demand'!K491</f>
        <v>0</v>
      </c>
      <c r="H414" s="218">
        <f>'4. Capacity&amp;Demand'!L491</f>
        <v>0</v>
      </c>
      <c r="I414" s="218">
        <f>'4. Capacity&amp;Demand'!M491</f>
        <v>0</v>
      </c>
      <c r="J414" s="218">
        <f>'4. Capacity&amp;Demand'!N491</f>
        <v>0</v>
      </c>
      <c r="K414" s="218">
        <f>'4. Capacity&amp;Demand'!O491</f>
        <v>0</v>
      </c>
      <c r="L414" s="218">
        <f>'4. Capacity&amp;Demand'!P491</f>
        <v>0</v>
      </c>
      <c r="M414" s="218">
        <f>'4. Capacity&amp;Demand'!Q491</f>
        <v>0</v>
      </c>
      <c r="N414" s="218">
        <f>'4. Capacity&amp;Demand'!R491</f>
        <v>0</v>
      </c>
      <c r="O414" s="218">
        <f>'4. Capacity&amp;Demand'!S491</f>
        <v>0</v>
      </c>
    </row>
    <row r="415" spans="2:15" ht="15.75" thickBot="1" x14ac:dyDescent="0.3">
      <c r="B415" s="218" t="s">
        <v>521</v>
      </c>
      <c r="C415" s="315" t="s">
        <v>899</v>
      </c>
      <c r="D415" s="218">
        <f>'4. Capacity&amp;Demand'!H492</f>
        <v>0</v>
      </c>
      <c r="E415" s="218">
        <f>'4. Capacity&amp;Demand'!I492</f>
        <v>0</v>
      </c>
      <c r="F415" s="218">
        <f>'4. Capacity&amp;Demand'!J492</f>
        <v>0</v>
      </c>
      <c r="G415" s="218">
        <f>'4. Capacity&amp;Demand'!K492</f>
        <v>0</v>
      </c>
      <c r="H415" s="218">
        <f>'4. Capacity&amp;Demand'!L492</f>
        <v>0</v>
      </c>
      <c r="I415" s="218">
        <f>'4. Capacity&amp;Demand'!M492</f>
        <v>0</v>
      </c>
      <c r="J415" s="218">
        <f>'4. Capacity&amp;Demand'!N492</f>
        <v>0</v>
      </c>
      <c r="K415" s="218">
        <f>'4. Capacity&amp;Demand'!O492</f>
        <v>0</v>
      </c>
      <c r="L415" s="218">
        <f>'4. Capacity&amp;Demand'!P492</f>
        <v>0</v>
      </c>
      <c r="M415" s="218">
        <f>'4. Capacity&amp;Demand'!Q492</f>
        <v>0</v>
      </c>
      <c r="N415" s="218">
        <f>'4. Capacity&amp;Demand'!R492</f>
        <v>0</v>
      </c>
      <c r="O415" s="218">
        <f>'4. Capacity&amp;Demand'!S492</f>
        <v>0</v>
      </c>
    </row>
    <row r="416" spans="2:15" ht="15.75" thickBot="1" x14ac:dyDescent="0.3">
      <c r="B416" s="218" t="s">
        <v>523</v>
      </c>
      <c r="C416" s="315" t="s">
        <v>899</v>
      </c>
      <c r="D416" s="218">
        <f>'4. Capacity&amp;Demand'!H493</f>
        <v>0</v>
      </c>
      <c r="E416" s="218">
        <f>'4. Capacity&amp;Demand'!I493</f>
        <v>0</v>
      </c>
      <c r="F416" s="218">
        <f>'4. Capacity&amp;Demand'!J493</f>
        <v>0</v>
      </c>
      <c r="G416" s="218">
        <f>'4. Capacity&amp;Demand'!K493</f>
        <v>0</v>
      </c>
      <c r="H416" s="218">
        <f>'4. Capacity&amp;Demand'!L493</f>
        <v>0</v>
      </c>
      <c r="I416" s="218">
        <f>'4. Capacity&amp;Demand'!M493</f>
        <v>0</v>
      </c>
      <c r="J416" s="218">
        <f>'4. Capacity&amp;Demand'!N493</f>
        <v>0</v>
      </c>
      <c r="K416" s="218">
        <f>'4. Capacity&amp;Demand'!O493</f>
        <v>0</v>
      </c>
      <c r="L416" s="218">
        <f>'4. Capacity&amp;Demand'!P493</f>
        <v>0</v>
      </c>
      <c r="M416" s="218">
        <f>'4. Capacity&amp;Demand'!Q493</f>
        <v>0</v>
      </c>
      <c r="N416" s="218">
        <f>'4. Capacity&amp;Demand'!R493</f>
        <v>0</v>
      </c>
      <c r="O416" s="218">
        <f>'4. Capacity&amp;Demand'!S493</f>
        <v>0</v>
      </c>
    </row>
    <row r="417" spans="2:15" ht="15.75" thickBot="1" x14ac:dyDescent="0.3">
      <c r="B417" s="218" t="s">
        <v>525</v>
      </c>
      <c r="C417" s="315" t="s">
        <v>899</v>
      </c>
      <c r="D417" s="218">
        <f>'4. Capacity&amp;Demand'!H494</f>
        <v>0</v>
      </c>
      <c r="E417" s="218">
        <f>'4. Capacity&amp;Demand'!I494</f>
        <v>0</v>
      </c>
      <c r="F417" s="218">
        <f>'4. Capacity&amp;Demand'!J494</f>
        <v>0</v>
      </c>
      <c r="G417" s="218">
        <f>'4. Capacity&amp;Demand'!K494</f>
        <v>0</v>
      </c>
      <c r="H417" s="218">
        <f>'4. Capacity&amp;Demand'!L494</f>
        <v>0</v>
      </c>
      <c r="I417" s="218">
        <f>'4. Capacity&amp;Demand'!M494</f>
        <v>0</v>
      </c>
      <c r="J417" s="218">
        <f>'4. Capacity&amp;Demand'!N494</f>
        <v>0</v>
      </c>
      <c r="K417" s="218">
        <f>'4. Capacity&amp;Demand'!O494</f>
        <v>0</v>
      </c>
      <c r="L417" s="218">
        <f>'4. Capacity&amp;Demand'!P494</f>
        <v>0</v>
      </c>
      <c r="M417" s="218">
        <f>'4. Capacity&amp;Demand'!Q494</f>
        <v>0</v>
      </c>
      <c r="N417" s="218">
        <f>'4. Capacity&amp;Demand'!R494</f>
        <v>0</v>
      </c>
      <c r="O417" s="218">
        <f>'4. Capacity&amp;Demand'!S494</f>
        <v>0</v>
      </c>
    </row>
    <row r="418" spans="2:15" ht="15.75" thickBot="1" x14ac:dyDescent="0.3">
      <c r="B418" s="218" t="s">
        <v>527</v>
      </c>
      <c r="C418" s="315" t="s">
        <v>899</v>
      </c>
      <c r="D418" s="218">
        <f>'4. Capacity&amp;Demand'!H495</f>
        <v>0</v>
      </c>
      <c r="E418" s="218">
        <f>'4. Capacity&amp;Demand'!I495</f>
        <v>0</v>
      </c>
      <c r="F418" s="218">
        <f>'4. Capacity&amp;Demand'!J495</f>
        <v>0</v>
      </c>
      <c r="G418" s="218">
        <f>'4. Capacity&amp;Demand'!K495</f>
        <v>0</v>
      </c>
      <c r="H418" s="218">
        <f>'4. Capacity&amp;Demand'!L495</f>
        <v>0</v>
      </c>
      <c r="I418" s="218">
        <f>'4. Capacity&amp;Demand'!M495</f>
        <v>0</v>
      </c>
      <c r="J418" s="218">
        <f>'4. Capacity&amp;Demand'!N495</f>
        <v>0</v>
      </c>
      <c r="K418" s="218">
        <f>'4. Capacity&amp;Demand'!O495</f>
        <v>0</v>
      </c>
      <c r="L418" s="218">
        <f>'4. Capacity&amp;Demand'!P495</f>
        <v>0</v>
      </c>
      <c r="M418" s="218">
        <f>'4. Capacity&amp;Demand'!Q495</f>
        <v>0</v>
      </c>
      <c r="N418" s="218">
        <f>'4. Capacity&amp;Demand'!R495</f>
        <v>0</v>
      </c>
      <c r="O418" s="218">
        <f>'4. Capacity&amp;Demand'!S495</f>
        <v>0</v>
      </c>
    </row>
    <row r="419" spans="2:15" ht="15.75" thickBot="1" x14ac:dyDescent="0.3">
      <c r="B419" s="218" t="s">
        <v>529</v>
      </c>
      <c r="C419" s="315" t="s">
        <v>899</v>
      </c>
      <c r="D419" s="218">
        <f>'4. Capacity&amp;Demand'!H496</f>
        <v>0</v>
      </c>
      <c r="E419" s="218">
        <f>'4. Capacity&amp;Demand'!I496</f>
        <v>0</v>
      </c>
      <c r="F419" s="218">
        <f>'4. Capacity&amp;Demand'!J496</f>
        <v>0</v>
      </c>
      <c r="G419" s="218">
        <f>'4. Capacity&amp;Demand'!K496</f>
        <v>0</v>
      </c>
      <c r="H419" s="218">
        <f>'4. Capacity&amp;Demand'!L496</f>
        <v>0</v>
      </c>
      <c r="I419" s="218">
        <f>'4. Capacity&amp;Demand'!M496</f>
        <v>0</v>
      </c>
      <c r="J419" s="218">
        <f>'4. Capacity&amp;Demand'!N496</f>
        <v>0</v>
      </c>
      <c r="K419" s="218">
        <f>'4. Capacity&amp;Demand'!O496</f>
        <v>0</v>
      </c>
      <c r="L419" s="218">
        <f>'4. Capacity&amp;Demand'!P496</f>
        <v>0</v>
      </c>
      <c r="M419" s="218">
        <f>'4. Capacity&amp;Demand'!Q496</f>
        <v>0</v>
      </c>
      <c r="N419" s="218">
        <f>'4. Capacity&amp;Demand'!R496</f>
        <v>0</v>
      </c>
      <c r="O419" s="218">
        <f>'4. Capacity&amp;Demand'!S496</f>
        <v>0</v>
      </c>
    </row>
    <row r="420" spans="2:15" ht="15.75" thickBot="1" x14ac:dyDescent="0.3">
      <c r="B420" s="218" t="s">
        <v>531</v>
      </c>
      <c r="C420" s="315" t="s">
        <v>899</v>
      </c>
      <c r="D420" s="218">
        <f>'4. Capacity&amp;Demand'!H497</f>
        <v>0</v>
      </c>
      <c r="E420" s="218">
        <f>'4. Capacity&amp;Demand'!I497</f>
        <v>0</v>
      </c>
      <c r="F420" s="218">
        <f>'4. Capacity&amp;Demand'!J497</f>
        <v>0</v>
      </c>
      <c r="G420" s="218">
        <f>'4. Capacity&amp;Demand'!K497</f>
        <v>0</v>
      </c>
      <c r="H420" s="218">
        <f>'4. Capacity&amp;Demand'!L497</f>
        <v>0</v>
      </c>
      <c r="I420" s="218">
        <f>'4. Capacity&amp;Demand'!M497</f>
        <v>0</v>
      </c>
      <c r="J420" s="218">
        <f>'4. Capacity&amp;Demand'!N497</f>
        <v>0</v>
      </c>
      <c r="K420" s="218">
        <f>'4. Capacity&amp;Demand'!O497</f>
        <v>0</v>
      </c>
      <c r="L420" s="218">
        <f>'4. Capacity&amp;Demand'!P497</f>
        <v>0</v>
      </c>
      <c r="M420" s="218">
        <f>'4. Capacity&amp;Demand'!Q497</f>
        <v>0</v>
      </c>
      <c r="N420" s="218">
        <f>'4. Capacity&amp;Demand'!R497</f>
        <v>0</v>
      </c>
      <c r="O420" s="218">
        <f>'4. Capacity&amp;Demand'!S497</f>
        <v>0</v>
      </c>
    </row>
    <row r="421" spans="2:15" ht="15.75" thickBot="1" x14ac:dyDescent="0.3">
      <c r="B421" s="218" t="s">
        <v>533</v>
      </c>
      <c r="C421" s="315" t="s">
        <v>899</v>
      </c>
      <c r="D421" s="218">
        <f>'4. Capacity&amp;Demand'!H498</f>
        <v>0</v>
      </c>
      <c r="E421" s="218">
        <f>'4. Capacity&amp;Demand'!I498</f>
        <v>0</v>
      </c>
      <c r="F421" s="218">
        <f>'4. Capacity&amp;Demand'!J498</f>
        <v>0</v>
      </c>
      <c r="G421" s="218">
        <f>'4. Capacity&amp;Demand'!K498</f>
        <v>0</v>
      </c>
      <c r="H421" s="218">
        <f>'4. Capacity&amp;Demand'!L498</f>
        <v>0</v>
      </c>
      <c r="I421" s="218">
        <f>'4. Capacity&amp;Demand'!M498</f>
        <v>0</v>
      </c>
      <c r="J421" s="218">
        <f>'4. Capacity&amp;Demand'!N498</f>
        <v>0</v>
      </c>
      <c r="K421" s="218">
        <f>'4. Capacity&amp;Demand'!O498</f>
        <v>0</v>
      </c>
      <c r="L421" s="218">
        <f>'4. Capacity&amp;Demand'!P498</f>
        <v>0</v>
      </c>
      <c r="M421" s="218">
        <f>'4. Capacity&amp;Demand'!Q498</f>
        <v>0</v>
      </c>
      <c r="N421" s="218">
        <f>'4. Capacity&amp;Demand'!R498</f>
        <v>0</v>
      </c>
      <c r="O421" s="218">
        <f>'4. Capacity&amp;Demand'!S498</f>
        <v>0</v>
      </c>
    </row>
    <row r="422" spans="2:15" ht="15.75" thickBot="1" x14ac:dyDescent="0.3">
      <c r="B422" s="218" t="s">
        <v>535</v>
      </c>
      <c r="C422" s="315" t="s">
        <v>899</v>
      </c>
      <c r="D422" s="218">
        <f>'4. Capacity&amp;Demand'!H499</f>
        <v>0</v>
      </c>
      <c r="E422" s="218">
        <f>'4. Capacity&amp;Demand'!I499</f>
        <v>0</v>
      </c>
      <c r="F422" s="218">
        <f>'4. Capacity&amp;Demand'!J499</f>
        <v>0</v>
      </c>
      <c r="G422" s="218">
        <f>'4. Capacity&amp;Demand'!K499</f>
        <v>0</v>
      </c>
      <c r="H422" s="218">
        <f>'4. Capacity&amp;Demand'!L499</f>
        <v>0</v>
      </c>
      <c r="I422" s="218">
        <f>'4. Capacity&amp;Demand'!M499</f>
        <v>0</v>
      </c>
      <c r="J422" s="218">
        <f>'4. Capacity&amp;Demand'!N499</f>
        <v>0</v>
      </c>
      <c r="K422" s="218">
        <f>'4. Capacity&amp;Demand'!O499</f>
        <v>0</v>
      </c>
      <c r="L422" s="218">
        <f>'4. Capacity&amp;Demand'!P499</f>
        <v>0</v>
      </c>
      <c r="M422" s="218">
        <f>'4. Capacity&amp;Demand'!Q499</f>
        <v>0</v>
      </c>
      <c r="N422" s="218">
        <f>'4. Capacity&amp;Demand'!R499</f>
        <v>0</v>
      </c>
      <c r="O422" s="218">
        <f>'4. Capacity&amp;Demand'!S499</f>
        <v>0</v>
      </c>
    </row>
    <row r="423" spans="2:15" ht="15.75" thickBot="1" x14ac:dyDescent="0.3">
      <c r="B423" s="218" t="s">
        <v>537</v>
      </c>
      <c r="C423" s="315" t="s">
        <v>899</v>
      </c>
      <c r="D423" s="218">
        <f>'4. Capacity&amp;Demand'!H500</f>
        <v>0</v>
      </c>
      <c r="E423" s="218">
        <f>'4. Capacity&amp;Demand'!I500</f>
        <v>0</v>
      </c>
      <c r="F423" s="218">
        <f>'4. Capacity&amp;Demand'!J500</f>
        <v>0</v>
      </c>
      <c r="G423" s="218">
        <f>'4. Capacity&amp;Demand'!K500</f>
        <v>0</v>
      </c>
      <c r="H423" s="218">
        <f>'4. Capacity&amp;Demand'!L500</f>
        <v>0</v>
      </c>
      <c r="I423" s="218">
        <f>'4. Capacity&amp;Demand'!M500</f>
        <v>0</v>
      </c>
      <c r="J423" s="218">
        <f>'4. Capacity&amp;Demand'!N500</f>
        <v>0</v>
      </c>
      <c r="K423" s="218">
        <f>'4. Capacity&amp;Demand'!O500</f>
        <v>0</v>
      </c>
      <c r="L423" s="218">
        <f>'4. Capacity&amp;Demand'!P500</f>
        <v>0</v>
      </c>
      <c r="M423" s="218">
        <f>'4. Capacity&amp;Demand'!Q500</f>
        <v>0</v>
      </c>
      <c r="N423" s="218">
        <f>'4. Capacity&amp;Demand'!R500</f>
        <v>0</v>
      </c>
      <c r="O423" s="218">
        <f>'4. Capacity&amp;Demand'!S500</f>
        <v>0</v>
      </c>
    </row>
    <row r="424" spans="2:15" ht="15.75" thickBot="1" x14ac:dyDescent="0.3">
      <c r="B424" s="218" t="s">
        <v>539</v>
      </c>
      <c r="C424" s="315" t="s">
        <v>899</v>
      </c>
      <c r="D424" s="218">
        <f>'4. Capacity&amp;Demand'!H501</f>
        <v>0</v>
      </c>
      <c r="E424" s="218">
        <f>'4. Capacity&amp;Demand'!I501</f>
        <v>0</v>
      </c>
      <c r="F424" s="218">
        <f>'4. Capacity&amp;Demand'!J501</f>
        <v>0</v>
      </c>
      <c r="G424" s="218">
        <f>'4. Capacity&amp;Demand'!K501</f>
        <v>0</v>
      </c>
      <c r="H424" s="218">
        <f>'4. Capacity&amp;Demand'!L501</f>
        <v>0</v>
      </c>
      <c r="I424" s="218">
        <f>'4. Capacity&amp;Demand'!M501</f>
        <v>0</v>
      </c>
      <c r="J424" s="218">
        <f>'4. Capacity&amp;Demand'!N501</f>
        <v>0</v>
      </c>
      <c r="K424" s="218">
        <f>'4. Capacity&amp;Demand'!O501</f>
        <v>0</v>
      </c>
      <c r="L424" s="218">
        <f>'4. Capacity&amp;Demand'!P501</f>
        <v>0</v>
      </c>
      <c r="M424" s="218">
        <f>'4. Capacity&amp;Demand'!Q501</f>
        <v>0</v>
      </c>
      <c r="N424" s="218">
        <f>'4. Capacity&amp;Demand'!R501</f>
        <v>0</v>
      </c>
      <c r="O424" s="218">
        <f>'4. Capacity&amp;Demand'!S501</f>
        <v>0</v>
      </c>
    </row>
    <row r="425" spans="2:15" ht="15.75" thickBot="1" x14ac:dyDescent="0.3">
      <c r="B425" s="218" t="s">
        <v>541</v>
      </c>
      <c r="C425" s="315" t="s">
        <v>899</v>
      </c>
      <c r="D425" s="218">
        <f>'4. Capacity&amp;Demand'!H502</f>
        <v>0</v>
      </c>
      <c r="E425" s="218">
        <f>'4. Capacity&amp;Demand'!I502</f>
        <v>0</v>
      </c>
      <c r="F425" s="218">
        <f>'4. Capacity&amp;Demand'!J502</f>
        <v>0</v>
      </c>
      <c r="G425" s="218">
        <f>'4. Capacity&amp;Demand'!K502</f>
        <v>0</v>
      </c>
      <c r="H425" s="218">
        <f>'4. Capacity&amp;Demand'!L502</f>
        <v>0</v>
      </c>
      <c r="I425" s="218">
        <f>'4. Capacity&amp;Demand'!M502</f>
        <v>0</v>
      </c>
      <c r="J425" s="218">
        <f>'4. Capacity&amp;Demand'!N502</f>
        <v>0</v>
      </c>
      <c r="K425" s="218">
        <f>'4. Capacity&amp;Demand'!O502</f>
        <v>0</v>
      </c>
      <c r="L425" s="218">
        <f>'4. Capacity&amp;Demand'!P502</f>
        <v>0</v>
      </c>
      <c r="M425" s="218">
        <f>'4. Capacity&amp;Demand'!Q502</f>
        <v>0</v>
      </c>
      <c r="N425" s="218">
        <f>'4. Capacity&amp;Demand'!R502</f>
        <v>0</v>
      </c>
      <c r="O425" s="218">
        <f>'4. Capacity&amp;Demand'!S502</f>
        <v>0</v>
      </c>
    </row>
    <row r="426" spans="2:15" ht="15.75" thickBot="1" x14ac:dyDescent="0.3">
      <c r="B426" s="218" t="s">
        <v>543</v>
      </c>
      <c r="C426" s="315" t="s">
        <v>899</v>
      </c>
      <c r="D426" s="218">
        <f>'4. Capacity&amp;Demand'!H503</f>
        <v>0</v>
      </c>
      <c r="E426" s="218">
        <f>'4. Capacity&amp;Demand'!I503</f>
        <v>0</v>
      </c>
      <c r="F426" s="218">
        <f>'4. Capacity&amp;Demand'!J503</f>
        <v>0</v>
      </c>
      <c r="G426" s="218">
        <f>'4. Capacity&amp;Demand'!K503</f>
        <v>0</v>
      </c>
      <c r="H426" s="218">
        <f>'4. Capacity&amp;Demand'!L503</f>
        <v>0</v>
      </c>
      <c r="I426" s="218">
        <f>'4. Capacity&amp;Demand'!M503</f>
        <v>0</v>
      </c>
      <c r="J426" s="218">
        <f>'4. Capacity&amp;Demand'!N503</f>
        <v>0</v>
      </c>
      <c r="K426" s="218">
        <f>'4. Capacity&amp;Demand'!O503</f>
        <v>0</v>
      </c>
      <c r="L426" s="218">
        <f>'4. Capacity&amp;Demand'!P503</f>
        <v>0</v>
      </c>
      <c r="M426" s="218">
        <f>'4. Capacity&amp;Demand'!Q503</f>
        <v>0</v>
      </c>
      <c r="N426" s="218">
        <f>'4. Capacity&amp;Demand'!R503</f>
        <v>0</v>
      </c>
      <c r="O426" s="218">
        <f>'4. Capacity&amp;Demand'!S503</f>
        <v>0</v>
      </c>
    </row>
    <row r="427" spans="2:15" ht="15.75" thickBot="1" x14ac:dyDescent="0.3">
      <c r="B427" s="218" t="s">
        <v>545</v>
      </c>
      <c r="C427" s="315" t="s">
        <v>899</v>
      </c>
      <c r="D427" s="218">
        <f>'4. Capacity&amp;Demand'!H504</f>
        <v>0</v>
      </c>
      <c r="E427" s="218">
        <f>'4. Capacity&amp;Demand'!I504</f>
        <v>0</v>
      </c>
      <c r="F427" s="218">
        <f>'4. Capacity&amp;Demand'!J504</f>
        <v>0</v>
      </c>
      <c r="G427" s="218">
        <f>'4. Capacity&amp;Demand'!K504</f>
        <v>0</v>
      </c>
      <c r="H427" s="218">
        <f>'4. Capacity&amp;Demand'!L504</f>
        <v>0</v>
      </c>
      <c r="I427" s="218">
        <f>'4. Capacity&amp;Demand'!M504</f>
        <v>0</v>
      </c>
      <c r="J427" s="218">
        <f>'4. Capacity&amp;Demand'!N504</f>
        <v>0</v>
      </c>
      <c r="K427" s="218">
        <f>'4. Capacity&amp;Demand'!O504</f>
        <v>0</v>
      </c>
      <c r="L427" s="218">
        <f>'4. Capacity&amp;Demand'!P504</f>
        <v>0</v>
      </c>
      <c r="M427" s="218">
        <f>'4. Capacity&amp;Demand'!Q504</f>
        <v>0</v>
      </c>
      <c r="N427" s="218">
        <f>'4. Capacity&amp;Demand'!R504</f>
        <v>0</v>
      </c>
      <c r="O427" s="218">
        <f>'4. Capacity&amp;Demand'!S504</f>
        <v>0</v>
      </c>
    </row>
    <row r="428" spans="2:15" ht="15.75" thickBot="1" x14ac:dyDescent="0.3">
      <c r="B428" s="218" t="s">
        <v>547</v>
      </c>
      <c r="C428" s="315" t="s">
        <v>899</v>
      </c>
      <c r="D428" s="218">
        <f>'4. Capacity&amp;Demand'!H505</f>
        <v>0</v>
      </c>
      <c r="E428" s="218">
        <f>'4. Capacity&amp;Demand'!I505</f>
        <v>0</v>
      </c>
      <c r="F428" s="218">
        <f>'4. Capacity&amp;Demand'!J505</f>
        <v>0</v>
      </c>
      <c r="G428" s="218">
        <f>'4. Capacity&amp;Demand'!K505</f>
        <v>0</v>
      </c>
      <c r="H428" s="218">
        <f>'4. Capacity&amp;Demand'!L505</f>
        <v>0</v>
      </c>
      <c r="I428" s="218">
        <f>'4. Capacity&amp;Demand'!M505</f>
        <v>0</v>
      </c>
      <c r="J428" s="218">
        <f>'4. Capacity&amp;Demand'!N505</f>
        <v>0</v>
      </c>
      <c r="K428" s="218">
        <f>'4. Capacity&amp;Demand'!O505</f>
        <v>0</v>
      </c>
      <c r="L428" s="218">
        <f>'4. Capacity&amp;Demand'!P505</f>
        <v>0</v>
      </c>
      <c r="M428" s="218">
        <f>'4. Capacity&amp;Demand'!Q505</f>
        <v>0</v>
      </c>
      <c r="N428" s="218">
        <f>'4. Capacity&amp;Demand'!R505</f>
        <v>0</v>
      </c>
      <c r="O428" s="218">
        <f>'4. Capacity&amp;Demand'!S505</f>
        <v>0</v>
      </c>
    </row>
    <row r="429" spans="2:15" ht="15.75" thickBot="1" x14ac:dyDescent="0.3">
      <c r="B429" s="218" t="s">
        <v>549</v>
      </c>
      <c r="C429" s="315" t="s">
        <v>899</v>
      </c>
      <c r="D429" s="218">
        <f>'4. Capacity&amp;Demand'!H506</f>
        <v>0</v>
      </c>
      <c r="E429" s="218">
        <f>'4. Capacity&amp;Demand'!I506</f>
        <v>0</v>
      </c>
      <c r="F429" s="218">
        <f>'4. Capacity&amp;Demand'!J506</f>
        <v>0</v>
      </c>
      <c r="G429" s="218">
        <f>'4. Capacity&amp;Demand'!K506</f>
        <v>0</v>
      </c>
      <c r="H429" s="218">
        <f>'4. Capacity&amp;Demand'!L506</f>
        <v>0</v>
      </c>
      <c r="I429" s="218">
        <f>'4. Capacity&amp;Demand'!M506</f>
        <v>0</v>
      </c>
      <c r="J429" s="218">
        <f>'4. Capacity&amp;Demand'!N506</f>
        <v>0</v>
      </c>
      <c r="K429" s="218">
        <f>'4. Capacity&amp;Demand'!O506</f>
        <v>0</v>
      </c>
      <c r="L429" s="218">
        <f>'4. Capacity&amp;Demand'!P506</f>
        <v>0</v>
      </c>
      <c r="M429" s="218">
        <f>'4. Capacity&amp;Demand'!Q506</f>
        <v>0</v>
      </c>
      <c r="N429" s="218">
        <f>'4. Capacity&amp;Demand'!R506</f>
        <v>0</v>
      </c>
      <c r="O429" s="218">
        <f>'4. Capacity&amp;Demand'!S506</f>
        <v>0</v>
      </c>
    </row>
    <row r="430" spans="2:15" ht="15.75" thickBot="1" x14ac:dyDescent="0.3">
      <c r="B430" s="218" t="s">
        <v>551</v>
      </c>
      <c r="C430" s="315" t="s">
        <v>899</v>
      </c>
      <c r="D430" s="218">
        <f>'4. Capacity&amp;Demand'!H507</f>
        <v>0</v>
      </c>
      <c r="E430" s="218">
        <f>'4. Capacity&amp;Demand'!I507</f>
        <v>0</v>
      </c>
      <c r="F430" s="218">
        <f>'4. Capacity&amp;Demand'!J507</f>
        <v>0</v>
      </c>
      <c r="G430" s="218">
        <f>'4. Capacity&amp;Demand'!K507</f>
        <v>0</v>
      </c>
      <c r="H430" s="218">
        <f>'4. Capacity&amp;Demand'!L507</f>
        <v>0</v>
      </c>
      <c r="I430" s="218">
        <f>'4. Capacity&amp;Demand'!M507</f>
        <v>0</v>
      </c>
      <c r="J430" s="218">
        <f>'4. Capacity&amp;Demand'!N507</f>
        <v>0</v>
      </c>
      <c r="K430" s="218">
        <f>'4. Capacity&amp;Demand'!O507</f>
        <v>0</v>
      </c>
      <c r="L430" s="218">
        <f>'4. Capacity&amp;Demand'!P507</f>
        <v>0</v>
      </c>
      <c r="M430" s="218">
        <f>'4. Capacity&amp;Demand'!Q507</f>
        <v>0</v>
      </c>
      <c r="N430" s="218">
        <f>'4. Capacity&amp;Demand'!R507</f>
        <v>0</v>
      </c>
      <c r="O430" s="218">
        <f>'4. Capacity&amp;Demand'!S507</f>
        <v>0</v>
      </c>
    </row>
    <row r="431" spans="2:15" ht="15.75" thickBot="1" x14ac:dyDescent="0.3">
      <c r="B431" s="218" t="s">
        <v>553</v>
      </c>
      <c r="C431" s="315" t="s">
        <v>899</v>
      </c>
      <c r="D431" s="218">
        <f>'4. Capacity&amp;Demand'!H508</f>
        <v>0</v>
      </c>
      <c r="E431" s="218">
        <f>'4. Capacity&amp;Demand'!I508</f>
        <v>0</v>
      </c>
      <c r="F431" s="218">
        <f>'4. Capacity&amp;Demand'!J508</f>
        <v>0</v>
      </c>
      <c r="G431" s="218">
        <f>'4. Capacity&amp;Demand'!K508</f>
        <v>0</v>
      </c>
      <c r="H431" s="218">
        <f>'4. Capacity&amp;Demand'!L508</f>
        <v>0</v>
      </c>
      <c r="I431" s="218">
        <f>'4. Capacity&amp;Demand'!M508</f>
        <v>0</v>
      </c>
      <c r="J431" s="218">
        <f>'4. Capacity&amp;Demand'!N508</f>
        <v>0</v>
      </c>
      <c r="K431" s="218">
        <f>'4. Capacity&amp;Demand'!O508</f>
        <v>0</v>
      </c>
      <c r="L431" s="218">
        <f>'4. Capacity&amp;Demand'!P508</f>
        <v>0</v>
      </c>
      <c r="M431" s="218">
        <f>'4. Capacity&amp;Demand'!Q508</f>
        <v>0</v>
      </c>
      <c r="N431" s="218">
        <f>'4. Capacity&amp;Demand'!R508</f>
        <v>0</v>
      </c>
      <c r="O431" s="218">
        <f>'4. Capacity&amp;Demand'!S508</f>
        <v>0</v>
      </c>
    </row>
    <row r="432" spans="2:15" ht="15.75" thickBot="1" x14ac:dyDescent="0.3">
      <c r="B432" s="218" t="s">
        <v>555</v>
      </c>
      <c r="C432" s="315" t="s">
        <v>899</v>
      </c>
      <c r="D432" s="218">
        <f>'4. Capacity&amp;Demand'!H509</f>
        <v>0</v>
      </c>
      <c r="E432" s="218">
        <f>'4. Capacity&amp;Demand'!I509</f>
        <v>0</v>
      </c>
      <c r="F432" s="218">
        <f>'4. Capacity&amp;Demand'!J509</f>
        <v>0</v>
      </c>
      <c r="G432" s="218">
        <f>'4. Capacity&amp;Demand'!K509</f>
        <v>0</v>
      </c>
      <c r="H432" s="218">
        <f>'4. Capacity&amp;Demand'!L509</f>
        <v>0</v>
      </c>
      <c r="I432" s="218">
        <f>'4. Capacity&amp;Demand'!M509</f>
        <v>0</v>
      </c>
      <c r="J432" s="218">
        <f>'4. Capacity&amp;Demand'!N509</f>
        <v>0</v>
      </c>
      <c r="K432" s="218">
        <f>'4. Capacity&amp;Demand'!O509</f>
        <v>0</v>
      </c>
      <c r="L432" s="218">
        <f>'4. Capacity&amp;Demand'!P509</f>
        <v>0</v>
      </c>
      <c r="M432" s="218">
        <f>'4. Capacity&amp;Demand'!Q509</f>
        <v>0</v>
      </c>
      <c r="N432" s="218">
        <f>'4. Capacity&amp;Demand'!R509</f>
        <v>0</v>
      </c>
      <c r="O432" s="218">
        <f>'4. Capacity&amp;Demand'!S509</f>
        <v>0</v>
      </c>
    </row>
    <row r="433" spans="2:15" ht="15.75" thickBot="1" x14ac:dyDescent="0.3">
      <c r="B433" s="218" t="s">
        <v>557</v>
      </c>
      <c r="C433" s="315" t="s">
        <v>899</v>
      </c>
      <c r="D433" s="218">
        <f>'4. Capacity&amp;Demand'!H510</f>
        <v>0</v>
      </c>
      <c r="E433" s="218">
        <f>'4. Capacity&amp;Demand'!I510</f>
        <v>0</v>
      </c>
      <c r="F433" s="218">
        <f>'4. Capacity&amp;Demand'!J510</f>
        <v>0</v>
      </c>
      <c r="G433" s="218">
        <f>'4. Capacity&amp;Demand'!K510</f>
        <v>0</v>
      </c>
      <c r="H433" s="218">
        <f>'4. Capacity&amp;Demand'!L510</f>
        <v>0</v>
      </c>
      <c r="I433" s="218">
        <f>'4. Capacity&amp;Demand'!M510</f>
        <v>0</v>
      </c>
      <c r="J433" s="218">
        <f>'4. Capacity&amp;Demand'!N510</f>
        <v>0</v>
      </c>
      <c r="K433" s="218">
        <f>'4. Capacity&amp;Demand'!O510</f>
        <v>0</v>
      </c>
      <c r="L433" s="218">
        <f>'4. Capacity&amp;Demand'!P510</f>
        <v>0</v>
      </c>
      <c r="M433" s="218">
        <f>'4. Capacity&amp;Demand'!Q510</f>
        <v>0</v>
      </c>
      <c r="N433" s="218">
        <f>'4. Capacity&amp;Demand'!R510</f>
        <v>0</v>
      </c>
      <c r="O433" s="218">
        <f>'4. Capacity&amp;Demand'!S510</f>
        <v>0</v>
      </c>
    </row>
    <row r="434" spans="2:15" ht="15.75" thickBot="1" x14ac:dyDescent="0.3">
      <c r="B434" s="218" t="s">
        <v>559</v>
      </c>
      <c r="C434" s="315" t="s">
        <v>899</v>
      </c>
      <c r="D434" s="218">
        <f>'4. Capacity&amp;Demand'!H511</f>
        <v>0</v>
      </c>
      <c r="E434" s="218">
        <f>'4. Capacity&amp;Demand'!I511</f>
        <v>0</v>
      </c>
      <c r="F434" s="218">
        <f>'4. Capacity&amp;Demand'!J511</f>
        <v>0</v>
      </c>
      <c r="G434" s="218">
        <f>'4. Capacity&amp;Demand'!K511</f>
        <v>0</v>
      </c>
      <c r="H434" s="218">
        <f>'4. Capacity&amp;Demand'!L511</f>
        <v>0</v>
      </c>
      <c r="I434" s="218">
        <f>'4. Capacity&amp;Demand'!M511</f>
        <v>0</v>
      </c>
      <c r="J434" s="218">
        <f>'4. Capacity&amp;Demand'!N511</f>
        <v>0</v>
      </c>
      <c r="K434" s="218">
        <f>'4. Capacity&amp;Demand'!O511</f>
        <v>0</v>
      </c>
      <c r="L434" s="218">
        <f>'4. Capacity&amp;Demand'!P511</f>
        <v>0</v>
      </c>
      <c r="M434" s="218">
        <f>'4. Capacity&amp;Demand'!Q511</f>
        <v>0</v>
      </c>
      <c r="N434" s="218">
        <f>'4. Capacity&amp;Demand'!R511</f>
        <v>0</v>
      </c>
      <c r="O434" s="218">
        <f>'4. Capacity&amp;Demand'!S511</f>
        <v>0</v>
      </c>
    </row>
    <row r="435" spans="2:15" ht="15.75" thickBot="1" x14ac:dyDescent="0.3">
      <c r="B435" s="218" t="s">
        <v>561</v>
      </c>
      <c r="C435" s="315" t="s">
        <v>899</v>
      </c>
      <c r="D435" s="218">
        <f>'4. Capacity&amp;Demand'!H512</f>
        <v>0</v>
      </c>
      <c r="E435" s="218">
        <f>'4. Capacity&amp;Demand'!I512</f>
        <v>0</v>
      </c>
      <c r="F435" s="218">
        <f>'4. Capacity&amp;Demand'!J512</f>
        <v>0</v>
      </c>
      <c r="G435" s="218">
        <f>'4. Capacity&amp;Demand'!K512</f>
        <v>0</v>
      </c>
      <c r="H435" s="218">
        <f>'4. Capacity&amp;Demand'!L512</f>
        <v>0</v>
      </c>
      <c r="I435" s="218">
        <f>'4. Capacity&amp;Demand'!M512</f>
        <v>0</v>
      </c>
      <c r="J435" s="218">
        <f>'4. Capacity&amp;Demand'!N512</f>
        <v>0</v>
      </c>
      <c r="K435" s="218">
        <f>'4. Capacity&amp;Demand'!O512</f>
        <v>0</v>
      </c>
      <c r="L435" s="218">
        <f>'4. Capacity&amp;Demand'!P512</f>
        <v>0</v>
      </c>
      <c r="M435" s="218">
        <f>'4. Capacity&amp;Demand'!Q512</f>
        <v>0</v>
      </c>
      <c r="N435" s="218">
        <f>'4. Capacity&amp;Demand'!R512</f>
        <v>0</v>
      </c>
      <c r="O435" s="218">
        <f>'4. Capacity&amp;Demand'!S512</f>
        <v>0</v>
      </c>
    </row>
    <row r="436" spans="2:15" ht="15.75" thickBot="1" x14ac:dyDescent="0.3">
      <c r="B436" s="218" t="s">
        <v>563</v>
      </c>
      <c r="C436" s="315" t="s">
        <v>899</v>
      </c>
      <c r="D436" s="218">
        <f>'4. Capacity&amp;Demand'!H513</f>
        <v>0</v>
      </c>
      <c r="E436" s="218">
        <f>'4. Capacity&amp;Demand'!I513</f>
        <v>0</v>
      </c>
      <c r="F436" s="218">
        <f>'4. Capacity&amp;Demand'!J513</f>
        <v>0</v>
      </c>
      <c r="G436" s="218">
        <f>'4. Capacity&amp;Demand'!K513</f>
        <v>0</v>
      </c>
      <c r="H436" s="218">
        <f>'4. Capacity&amp;Demand'!L513</f>
        <v>0</v>
      </c>
      <c r="I436" s="218">
        <f>'4. Capacity&amp;Demand'!M513</f>
        <v>0</v>
      </c>
      <c r="J436" s="218">
        <f>'4. Capacity&amp;Demand'!N513</f>
        <v>0</v>
      </c>
      <c r="K436" s="218">
        <f>'4. Capacity&amp;Demand'!O513</f>
        <v>0</v>
      </c>
      <c r="L436" s="218">
        <f>'4. Capacity&amp;Demand'!P513</f>
        <v>0</v>
      </c>
      <c r="M436" s="218">
        <f>'4. Capacity&amp;Demand'!Q513</f>
        <v>0</v>
      </c>
      <c r="N436" s="218">
        <f>'4. Capacity&amp;Demand'!R513</f>
        <v>0</v>
      </c>
      <c r="O436" s="218">
        <f>'4. Capacity&amp;Demand'!S513</f>
        <v>0</v>
      </c>
    </row>
    <row r="437" spans="2:15" ht="15.75" thickBot="1" x14ac:dyDescent="0.3">
      <c r="B437" s="218" t="s">
        <v>565</v>
      </c>
      <c r="C437" s="315" t="s">
        <v>899</v>
      </c>
      <c r="D437" s="218">
        <f>'4. Capacity&amp;Demand'!H514</f>
        <v>0</v>
      </c>
      <c r="E437" s="218">
        <f>'4. Capacity&amp;Demand'!I514</f>
        <v>0</v>
      </c>
      <c r="F437" s="218">
        <f>'4. Capacity&amp;Demand'!J514</f>
        <v>0</v>
      </c>
      <c r="G437" s="218">
        <f>'4. Capacity&amp;Demand'!K514</f>
        <v>0</v>
      </c>
      <c r="H437" s="218">
        <f>'4. Capacity&amp;Demand'!L514</f>
        <v>0</v>
      </c>
      <c r="I437" s="218">
        <f>'4. Capacity&amp;Demand'!M514</f>
        <v>0</v>
      </c>
      <c r="J437" s="218">
        <f>'4. Capacity&amp;Demand'!N514</f>
        <v>0</v>
      </c>
      <c r="K437" s="218">
        <f>'4. Capacity&amp;Demand'!O514</f>
        <v>0</v>
      </c>
      <c r="L437" s="218">
        <f>'4. Capacity&amp;Demand'!P514</f>
        <v>0</v>
      </c>
      <c r="M437" s="218">
        <f>'4. Capacity&amp;Demand'!Q514</f>
        <v>0</v>
      </c>
      <c r="N437" s="218">
        <f>'4. Capacity&amp;Demand'!R514</f>
        <v>0</v>
      </c>
      <c r="O437" s="218">
        <f>'4. Capacity&amp;Demand'!S514</f>
        <v>0</v>
      </c>
    </row>
    <row r="438" spans="2:15" ht="15.75" thickBot="1" x14ac:dyDescent="0.3">
      <c r="B438" s="218" t="s">
        <v>567</v>
      </c>
      <c r="C438" s="315" t="s">
        <v>899</v>
      </c>
      <c r="D438" s="218">
        <f>'4. Capacity&amp;Demand'!H515</f>
        <v>0</v>
      </c>
      <c r="E438" s="218">
        <f>'4. Capacity&amp;Demand'!I515</f>
        <v>0</v>
      </c>
      <c r="F438" s="218">
        <f>'4. Capacity&amp;Demand'!J515</f>
        <v>0</v>
      </c>
      <c r="G438" s="218">
        <f>'4. Capacity&amp;Demand'!K515</f>
        <v>0</v>
      </c>
      <c r="H438" s="218">
        <f>'4. Capacity&amp;Demand'!L515</f>
        <v>0</v>
      </c>
      <c r="I438" s="218">
        <f>'4. Capacity&amp;Demand'!M515</f>
        <v>0</v>
      </c>
      <c r="J438" s="218">
        <f>'4. Capacity&amp;Demand'!N515</f>
        <v>0</v>
      </c>
      <c r="K438" s="218">
        <f>'4. Capacity&amp;Demand'!O515</f>
        <v>0</v>
      </c>
      <c r="L438" s="218">
        <f>'4. Capacity&amp;Demand'!P515</f>
        <v>0</v>
      </c>
      <c r="M438" s="218">
        <f>'4. Capacity&amp;Demand'!Q515</f>
        <v>0</v>
      </c>
      <c r="N438" s="218">
        <f>'4. Capacity&amp;Demand'!R515</f>
        <v>0</v>
      </c>
      <c r="O438" s="218">
        <f>'4. Capacity&amp;Demand'!S515</f>
        <v>0</v>
      </c>
    </row>
    <row r="439" spans="2:15" ht="15.75" thickBot="1" x14ac:dyDescent="0.3">
      <c r="B439" s="218" t="s">
        <v>569</v>
      </c>
      <c r="C439" s="315" t="s">
        <v>899</v>
      </c>
      <c r="D439" s="218">
        <f>'4. Capacity&amp;Demand'!H516</f>
        <v>0</v>
      </c>
      <c r="E439" s="218">
        <f>'4. Capacity&amp;Demand'!I516</f>
        <v>0</v>
      </c>
      <c r="F439" s="218">
        <f>'4. Capacity&amp;Demand'!J516</f>
        <v>0</v>
      </c>
      <c r="G439" s="218">
        <f>'4. Capacity&amp;Demand'!K516</f>
        <v>0</v>
      </c>
      <c r="H439" s="218">
        <f>'4. Capacity&amp;Demand'!L516</f>
        <v>0</v>
      </c>
      <c r="I439" s="218">
        <f>'4. Capacity&amp;Demand'!M516</f>
        <v>0</v>
      </c>
      <c r="J439" s="218">
        <f>'4. Capacity&amp;Demand'!N516</f>
        <v>0</v>
      </c>
      <c r="K439" s="218">
        <f>'4. Capacity&amp;Demand'!O516</f>
        <v>0</v>
      </c>
      <c r="L439" s="218">
        <f>'4. Capacity&amp;Demand'!P516</f>
        <v>0</v>
      </c>
      <c r="M439" s="218">
        <f>'4. Capacity&amp;Demand'!Q516</f>
        <v>0</v>
      </c>
      <c r="N439" s="218">
        <f>'4. Capacity&amp;Demand'!R516</f>
        <v>0</v>
      </c>
      <c r="O439" s="218">
        <f>'4. Capacity&amp;Demand'!S516</f>
        <v>0</v>
      </c>
    </row>
    <row r="440" spans="2:15" ht="15.75" thickBot="1" x14ac:dyDescent="0.3">
      <c r="B440" s="218" t="s">
        <v>571</v>
      </c>
      <c r="C440" s="315" t="s">
        <v>899</v>
      </c>
      <c r="D440" s="218">
        <f>'4. Capacity&amp;Demand'!H517</f>
        <v>0</v>
      </c>
      <c r="E440" s="218">
        <f>'4. Capacity&amp;Demand'!I517</f>
        <v>0</v>
      </c>
      <c r="F440" s="218">
        <f>'4. Capacity&amp;Demand'!J517</f>
        <v>0</v>
      </c>
      <c r="G440" s="218">
        <f>'4. Capacity&amp;Demand'!K517</f>
        <v>0</v>
      </c>
      <c r="H440" s="218">
        <f>'4. Capacity&amp;Demand'!L517</f>
        <v>0</v>
      </c>
      <c r="I440" s="218">
        <f>'4. Capacity&amp;Demand'!M517</f>
        <v>0</v>
      </c>
      <c r="J440" s="218">
        <f>'4. Capacity&amp;Demand'!N517</f>
        <v>0</v>
      </c>
      <c r="K440" s="218">
        <f>'4. Capacity&amp;Demand'!O517</f>
        <v>0</v>
      </c>
      <c r="L440" s="218">
        <f>'4. Capacity&amp;Demand'!P517</f>
        <v>0</v>
      </c>
      <c r="M440" s="218">
        <f>'4. Capacity&amp;Demand'!Q517</f>
        <v>0</v>
      </c>
      <c r="N440" s="218">
        <f>'4. Capacity&amp;Demand'!R517</f>
        <v>0</v>
      </c>
      <c r="O440" s="218">
        <f>'4. Capacity&amp;Demand'!S517</f>
        <v>0</v>
      </c>
    </row>
    <row r="441" spans="2:15" ht="15.75" thickBot="1" x14ac:dyDescent="0.3">
      <c r="B441" s="218" t="s">
        <v>573</v>
      </c>
      <c r="C441" s="315" t="s">
        <v>899</v>
      </c>
      <c r="D441" s="218">
        <f>'4. Capacity&amp;Demand'!H518</f>
        <v>0</v>
      </c>
      <c r="E441" s="218">
        <f>'4. Capacity&amp;Demand'!I518</f>
        <v>0</v>
      </c>
      <c r="F441" s="218">
        <f>'4. Capacity&amp;Demand'!J518</f>
        <v>0</v>
      </c>
      <c r="G441" s="218">
        <f>'4. Capacity&amp;Demand'!K518</f>
        <v>0</v>
      </c>
      <c r="H441" s="218">
        <f>'4. Capacity&amp;Demand'!L518</f>
        <v>0</v>
      </c>
      <c r="I441" s="218">
        <f>'4. Capacity&amp;Demand'!M518</f>
        <v>0</v>
      </c>
      <c r="J441" s="218">
        <f>'4. Capacity&amp;Demand'!N518</f>
        <v>0</v>
      </c>
      <c r="K441" s="218">
        <f>'4. Capacity&amp;Demand'!O518</f>
        <v>0</v>
      </c>
      <c r="L441" s="218">
        <f>'4. Capacity&amp;Demand'!P518</f>
        <v>0</v>
      </c>
      <c r="M441" s="218">
        <f>'4. Capacity&amp;Demand'!Q518</f>
        <v>0</v>
      </c>
      <c r="N441" s="218">
        <f>'4. Capacity&amp;Demand'!R518</f>
        <v>0</v>
      </c>
      <c r="O441" s="218">
        <f>'4. Capacity&amp;Demand'!S518</f>
        <v>0</v>
      </c>
    </row>
    <row r="442" spans="2:15" ht="15.75" thickBot="1" x14ac:dyDescent="0.3">
      <c r="B442" s="218" t="s">
        <v>575</v>
      </c>
      <c r="C442" s="315" t="s">
        <v>899</v>
      </c>
      <c r="D442" s="218">
        <f>'4. Capacity&amp;Demand'!H519</f>
        <v>0</v>
      </c>
      <c r="E442" s="218">
        <f>'4. Capacity&amp;Demand'!I519</f>
        <v>0</v>
      </c>
      <c r="F442" s="218">
        <f>'4. Capacity&amp;Demand'!J519</f>
        <v>0</v>
      </c>
      <c r="G442" s="218">
        <f>'4. Capacity&amp;Demand'!K519</f>
        <v>0</v>
      </c>
      <c r="H442" s="218">
        <f>'4. Capacity&amp;Demand'!L519</f>
        <v>0</v>
      </c>
      <c r="I442" s="218">
        <f>'4. Capacity&amp;Demand'!M519</f>
        <v>0</v>
      </c>
      <c r="J442" s="218">
        <f>'4. Capacity&amp;Demand'!N519</f>
        <v>0</v>
      </c>
      <c r="K442" s="218">
        <f>'4. Capacity&amp;Demand'!O519</f>
        <v>0</v>
      </c>
      <c r="L442" s="218">
        <f>'4. Capacity&amp;Demand'!P519</f>
        <v>0</v>
      </c>
      <c r="M442" s="218">
        <f>'4. Capacity&amp;Demand'!Q519</f>
        <v>0</v>
      </c>
      <c r="N442" s="218">
        <f>'4. Capacity&amp;Demand'!R519</f>
        <v>0</v>
      </c>
      <c r="O442" s="218">
        <f>'4. Capacity&amp;Demand'!S519</f>
        <v>0</v>
      </c>
    </row>
    <row r="443" spans="2:15" ht="15.75" thickBot="1" x14ac:dyDescent="0.3">
      <c r="B443" s="218" t="s">
        <v>577</v>
      </c>
      <c r="C443" s="315" t="s">
        <v>899</v>
      </c>
      <c r="D443" s="218">
        <f>'4. Capacity&amp;Demand'!H520</f>
        <v>0</v>
      </c>
      <c r="E443" s="218">
        <f>'4. Capacity&amp;Demand'!I520</f>
        <v>0</v>
      </c>
      <c r="F443" s="218">
        <f>'4. Capacity&amp;Demand'!J520</f>
        <v>0</v>
      </c>
      <c r="G443" s="218">
        <f>'4. Capacity&amp;Demand'!K520</f>
        <v>0</v>
      </c>
      <c r="H443" s="218">
        <f>'4. Capacity&amp;Demand'!L520</f>
        <v>0</v>
      </c>
      <c r="I443" s="218">
        <f>'4. Capacity&amp;Demand'!M520</f>
        <v>0</v>
      </c>
      <c r="J443" s="218">
        <f>'4. Capacity&amp;Demand'!N520</f>
        <v>0</v>
      </c>
      <c r="K443" s="218">
        <f>'4. Capacity&amp;Demand'!O520</f>
        <v>0</v>
      </c>
      <c r="L443" s="218">
        <f>'4. Capacity&amp;Demand'!P520</f>
        <v>0</v>
      </c>
      <c r="M443" s="218">
        <f>'4. Capacity&amp;Demand'!Q520</f>
        <v>0</v>
      </c>
      <c r="N443" s="218">
        <f>'4. Capacity&amp;Demand'!R520</f>
        <v>0</v>
      </c>
      <c r="O443" s="218">
        <f>'4. Capacity&amp;Demand'!S520</f>
        <v>0</v>
      </c>
    </row>
    <row r="444" spans="2:15" ht="15.75" thickBot="1" x14ac:dyDescent="0.3">
      <c r="B444" s="218" t="s">
        <v>579</v>
      </c>
      <c r="C444" s="315" t="s">
        <v>899</v>
      </c>
      <c r="D444" s="218">
        <f>'4. Capacity&amp;Demand'!H521</f>
        <v>0</v>
      </c>
      <c r="E444" s="218">
        <f>'4. Capacity&amp;Demand'!I521</f>
        <v>0</v>
      </c>
      <c r="F444" s="218">
        <f>'4. Capacity&amp;Demand'!J521</f>
        <v>0</v>
      </c>
      <c r="G444" s="218">
        <f>'4. Capacity&amp;Demand'!K521</f>
        <v>0</v>
      </c>
      <c r="H444" s="218">
        <f>'4. Capacity&amp;Demand'!L521</f>
        <v>0</v>
      </c>
      <c r="I444" s="218">
        <f>'4. Capacity&amp;Demand'!M521</f>
        <v>0</v>
      </c>
      <c r="J444" s="218">
        <f>'4. Capacity&amp;Demand'!N521</f>
        <v>0</v>
      </c>
      <c r="K444" s="218">
        <f>'4. Capacity&amp;Demand'!O521</f>
        <v>0</v>
      </c>
      <c r="L444" s="218">
        <f>'4. Capacity&amp;Demand'!P521</f>
        <v>0</v>
      </c>
      <c r="M444" s="218">
        <f>'4. Capacity&amp;Demand'!Q521</f>
        <v>0</v>
      </c>
      <c r="N444" s="218">
        <f>'4. Capacity&amp;Demand'!R521</f>
        <v>0</v>
      </c>
      <c r="O444" s="218">
        <f>'4. Capacity&amp;Demand'!S521</f>
        <v>0</v>
      </c>
    </row>
    <row r="445" spans="2:15" ht="15.75" thickBot="1" x14ac:dyDescent="0.3">
      <c r="B445" s="218" t="s">
        <v>581</v>
      </c>
      <c r="C445" s="315" t="s">
        <v>899</v>
      </c>
      <c r="D445" s="218">
        <f>'4. Capacity&amp;Demand'!H522</f>
        <v>0</v>
      </c>
      <c r="E445" s="218">
        <f>'4. Capacity&amp;Demand'!I522</f>
        <v>0</v>
      </c>
      <c r="F445" s="218">
        <f>'4. Capacity&amp;Demand'!J522</f>
        <v>0</v>
      </c>
      <c r="G445" s="218">
        <f>'4. Capacity&amp;Demand'!K522</f>
        <v>0</v>
      </c>
      <c r="H445" s="218">
        <f>'4. Capacity&amp;Demand'!L522</f>
        <v>0</v>
      </c>
      <c r="I445" s="218">
        <f>'4. Capacity&amp;Demand'!M522</f>
        <v>0</v>
      </c>
      <c r="J445" s="218">
        <f>'4. Capacity&amp;Demand'!N522</f>
        <v>0</v>
      </c>
      <c r="K445" s="218">
        <f>'4. Capacity&amp;Demand'!O522</f>
        <v>0</v>
      </c>
      <c r="L445" s="218">
        <f>'4. Capacity&amp;Demand'!P522</f>
        <v>0</v>
      </c>
      <c r="M445" s="218">
        <f>'4. Capacity&amp;Demand'!Q522</f>
        <v>0</v>
      </c>
      <c r="N445" s="218">
        <f>'4. Capacity&amp;Demand'!R522</f>
        <v>0</v>
      </c>
      <c r="O445" s="218">
        <f>'4. Capacity&amp;Demand'!S522</f>
        <v>0</v>
      </c>
    </row>
    <row r="446" spans="2:15" ht="15.75" thickBot="1" x14ac:dyDescent="0.3">
      <c r="B446" s="218" t="s">
        <v>583</v>
      </c>
      <c r="C446" s="315" t="s">
        <v>899</v>
      </c>
      <c r="D446" s="218">
        <f>'4. Capacity&amp;Demand'!H523</f>
        <v>0</v>
      </c>
      <c r="E446" s="218">
        <f>'4. Capacity&amp;Demand'!I523</f>
        <v>0</v>
      </c>
      <c r="F446" s="218">
        <f>'4. Capacity&amp;Demand'!J523</f>
        <v>0</v>
      </c>
      <c r="G446" s="218">
        <f>'4. Capacity&amp;Demand'!K523</f>
        <v>0</v>
      </c>
      <c r="H446" s="218">
        <f>'4. Capacity&amp;Demand'!L523</f>
        <v>0</v>
      </c>
      <c r="I446" s="218">
        <f>'4. Capacity&amp;Demand'!M523</f>
        <v>0</v>
      </c>
      <c r="J446" s="218">
        <f>'4. Capacity&amp;Demand'!N523</f>
        <v>0</v>
      </c>
      <c r="K446" s="218">
        <f>'4. Capacity&amp;Demand'!O523</f>
        <v>0</v>
      </c>
      <c r="L446" s="218">
        <f>'4. Capacity&amp;Demand'!P523</f>
        <v>0</v>
      </c>
      <c r="M446" s="218">
        <f>'4. Capacity&amp;Demand'!Q523</f>
        <v>0</v>
      </c>
      <c r="N446" s="218">
        <f>'4. Capacity&amp;Demand'!R523</f>
        <v>0</v>
      </c>
      <c r="O446" s="218">
        <f>'4. Capacity&amp;Demand'!S523</f>
        <v>0</v>
      </c>
    </row>
    <row r="447" spans="2:15" ht="15.75" thickBot="1" x14ac:dyDescent="0.3">
      <c r="B447" s="218" t="s">
        <v>585</v>
      </c>
      <c r="C447" s="315" t="s">
        <v>899</v>
      </c>
      <c r="D447" s="218">
        <f>'4. Capacity&amp;Demand'!H524</f>
        <v>0</v>
      </c>
      <c r="E447" s="218">
        <f>'4. Capacity&amp;Demand'!I524</f>
        <v>0</v>
      </c>
      <c r="F447" s="218">
        <f>'4. Capacity&amp;Demand'!J524</f>
        <v>0</v>
      </c>
      <c r="G447" s="218">
        <f>'4. Capacity&amp;Demand'!K524</f>
        <v>0</v>
      </c>
      <c r="H447" s="218">
        <f>'4. Capacity&amp;Demand'!L524</f>
        <v>0</v>
      </c>
      <c r="I447" s="218">
        <f>'4. Capacity&amp;Demand'!M524</f>
        <v>0</v>
      </c>
      <c r="J447" s="218">
        <f>'4. Capacity&amp;Demand'!N524</f>
        <v>0</v>
      </c>
      <c r="K447" s="218">
        <f>'4. Capacity&amp;Demand'!O524</f>
        <v>0</v>
      </c>
      <c r="L447" s="218">
        <f>'4. Capacity&amp;Demand'!P524</f>
        <v>0</v>
      </c>
      <c r="M447" s="218">
        <f>'4. Capacity&amp;Demand'!Q524</f>
        <v>0</v>
      </c>
      <c r="N447" s="218">
        <f>'4. Capacity&amp;Demand'!R524</f>
        <v>0</v>
      </c>
      <c r="O447" s="218">
        <f>'4. Capacity&amp;Demand'!S524</f>
        <v>0</v>
      </c>
    </row>
    <row r="448" spans="2:15" ht="15.75" thickBot="1" x14ac:dyDescent="0.3">
      <c r="B448" s="218" t="s">
        <v>587</v>
      </c>
      <c r="C448" s="315" t="s">
        <v>899</v>
      </c>
      <c r="D448" s="218">
        <f>'4. Capacity&amp;Demand'!H525</f>
        <v>0</v>
      </c>
      <c r="E448" s="218">
        <f>'4. Capacity&amp;Demand'!I525</f>
        <v>0</v>
      </c>
      <c r="F448" s="218">
        <f>'4. Capacity&amp;Demand'!J525</f>
        <v>0</v>
      </c>
      <c r="G448" s="218">
        <f>'4. Capacity&amp;Demand'!K525</f>
        <v>0</v>
      </c>
      <c r="H448" s="218">
        <f>'4. Capacity&amp;Demand'!L525</f>
        <v>0</v>
      </c>
      <c r="I448" s="218">
        <f>'4. Capacity&amp;Demand'!M525</f>
        <v>0</v>
      </c>
      <c r="J448" s="218">
        <f>'4. Capacity&amp;Demand'!N525</f>
        <v>0</v>
      </c>
      <c r="K448" s="218">
        <f>'4. Capacity&amp;Demand'!O525</f>
        <v>0</v>
      </c>
      <c r="L448" s="218">
        <f>'4. Capacity&amp;Demand'!P525</f>
        <v>0</v>
      </c>
      <c r="M448" s="218">
        <f>'4. Capacity&amp;Demand'!Q525</f>
        <v>0</v>
      </c>
      <c r="N448" s="218">
        <f>'4. Capacity&amp;Demand'!R525</f>
        <v>0</v>
      </c>
      <c r="O448" s="218">
        <f>'4. Capacity&amp;Demand'!S525</f>
        <v>0</v>
      </c>
    </row>
    <row r="449" spans="2:15" ht="15.75" thickBot="1" x14ac:dyDescent="0.3">
      <c r="B449" s="218" t="s">
        <v>589</v>
      </c>
      <c r="C449" s="315" t="s">
        <v>899</v>
      </c>
      <c r="D449" s="218">
        <f>'4. Capacity&amp;Demand'!H526</f>
        <v>0</v>
      </c>
      <c r="E449" s="218">
        <f>'4. Capacity&amp;Demand'!I526</f>
        <v>0</v>
      </c>
      <c r="F449" s="218">
        <f>'4. Capacity&amp;Demand'!J526</f>
        <v>0</v>
      </c>
      <c r="G449" s="218">
        <f>'4. Capacity&amp;Demand'!K526</f>
        <v>0</v>
      </c>
      <c r="H449" s="218">
        <f>'4. Capacity&amp;Demand'!L526</f>
        <v>0</v>
      </c>
      <c r="I449" s="218">
        <f>'4. Capacity&amp;Demand'!M526</f>
        <v>0</v>
      </c>
      <c r="J449" s="218">
        <f>'4. Capacity&amp;Demand'!N526</f>
        <v>0</v>
      </c>
      <c r="K449" s="218">
        <f>'4. Capacity&amp;Demand'!O526</f>
        <v>0</v>
      </c>
      <c r="L449" s="218">
        <f>'4. Capacity&amp;Demand'!P526</f>
        <v>0</v>
      </c>
      <c r="M449" s="218">
        <f>'4. Capacity&amp;Demand'!Q526</f>
        <v>0</v>
      </c>
      <c r="N449" s="218">
        <f>'4. Capacity&amp;Demand'!R526</f>
        <v>0</v>
      </c>
      <c r="O449" s="218">
        <f>'4. Capacity&amp;Demand'!S526</f>
        <v>0</v>
      </c>
    </row>
    <row r="450" spans="2:15" ht="15.75" thickBot="1" x14ac:dyDescent="0.3">
      <c r="B450" s="218" t="s">
        <v>591</v>
      </c>
      <c r="C450" s="315" t="s">
        <v>899</v>
      </c>
      <c r="D450" s="218">
        <f>'4. Capacity&amp;Demand'!H527</f>
        <v>0</v>
      </c>
      <c r="E450" s="218">
        <f>'4. Capacity&amp;Demand'!I527</f>
        <v>0</v>
      </c>
      <c r="F450" s="218">
        <f>'4. Capacity&amp;Demand'!J527</f>
        <v>0</v>
      </c>
      <c r="G450" s="218">
        <f>'4. Capacity&amp;Demand'!K527</f>
        <v>0</v>
      </c>
      <c r="H450" s="218">
        <f>'4. Capacity&amp;Demand'!L527</f>
        <v>0</v>
      </c>
      <c r="I450" s="218">
        <f>'4. Capacity&amp;Demand'!M527</f>
        <v>0</v>
      </c>
      <c r="J450" s="218">
        <f>'4. Capacity&amp;Demand'!N527</f>
        <v>0</v>
      </c>
      <c r="K450" s="218">
        <f>'4. Capacity&amp;Demand'!O527</f>
        <v>0</v>
      </c>
      <c r="L450" s="218">
        <f>'4. Capacity&amp;Demand'!P527</f>
        <v>0</v>
      </c>
      <c r="M450" s="218">
        <f>'4. Capacity&amp;Demand'!Q527</f>
        <v>0</v>
      </c>
      <c r="N450" s="218">
        <f>'4. Capacity&amp;Demand'!R527</f>
        <v>0</v>
      </c>
      <c r="O450" s="218">
        <f>'4. Capacity&amp;Demand'!S527</f>
        <v>0</v>
      </c>
    </row>
    <row r="451" spans="2:15" ht="15.75" thickBot="1" x14ac:dyDescent="0.3">
      <c r="B451" s="218" t="s">
        <v>593</v>
      </c>
      <c r="C451" s="315" t="s">
        <v>899</v>
      </c>
      <c r="D451" s="218">
        <f>'4. Capacity&amp;Demand'!H528</f>
        <v>0</v>
      </c>
      <c r="E451" s="218">
        <f>'4. Capacity&amp;Demand'!I528</f>
        <v>0</v>
      </c>
      <c r="F451" s="218">
        <f>'4. Capacity&amp;Demand'!J528</f>
        <v>0</v>
      </c>
      <c r="G451" s="218">
        <f>'4. Capacity&amp;Demand'!K528</f>
        <v>0</v>
      </c>
      <c r="H451" s="218">
        <f>'4. Capacity&amp;Demand'!L528</f>
        <v>0</v>
      </c>
      <c r="I451" s="218">
        <f>'4. Capacity&amp;Demand'!M528</f>
        <v>0</v>
      </c>
      <c r="J451" s="218">
        <f>'4. Capacity&amp;Demand'!N528</f>
        <v>0</v>
      </c>
      <c r="K451" s="218">
        <f>'4. Capacity&amp;Demand'!O528</f>
        <v>0</v>
      </c>
      <c r="L451" s="218">
        <f>'4. Capacity&amp;Demand'!P528</f>
        <v>0</v>
      </c>
      <c r="M451" s="218">
        <f>'4. Capacity&amp;Demand'!Q528</f>
        <v>0</v>
      </c>
      <c r="N451" s="218">
        <f>'4. Capacity&amp;Demand'!R528</f>
        <v>0</v>
      </c>
      <c r="O451" s="218">
        <f>'4. Capacity&amp;Demand'!S528</f>
        <v>0</v>
      </c>
    </row>
    <row r="452" spans="2:15" ht="15.75" thickBot="1" x14ac:dyDescent="0.3">
      <c r="B452" s="218" t="s">
        <v>595</v>
      </c>
      <c r="C452" s="315" t="s">
        <v>899</v>
      </c>
      <c r="D452" s="218">
        <f>'4. Capacity&amp;Demand'!H529</f>
        <v>0</v>
      </c>
      <c r="E452" s="218">
        <f>'4. Capacity&amp;Demand'!I529</f>
        <v>0</v>
      </c>
      <c r="F452" s="218">
        <f>'4. Capacity&amp;Demand'!J529</f>
        <v>0</v>
      </c>
      <c r="G452" s="218">
        <f>'4. Capacity&amp;Demand'!K529</f>
        <v>0</v>
      </c>
      <c r="H452" s="218">
        <f>'4. Capacity&amp;Demand'!L529</f>
        <v>0</v>
      </c>
      <c r="I452" s="218">
        <f>'4. Capacity&amp;Demand'!M529</f>
        <v>0</v>
      </c>
      <c r="J452" s="218">
        <f>'4. Capacity&amp;Demand'!N529</f>
        <v>0</v>
      </c>
      <c r="K452" s="218">
        <f>'4. Capacity&amp;Demand'!O529</f>
        <v>0</v>
      </c>
      <c r="L452" s="218">
        <f>'4. Capacity&amp;Demand'!P529</f>
        <v>0</v>
      </c>
      <c r="M452" s="218">
        <f>'4. Capacity&amp;Demand'!Q529</f>
        <v>0</v>
      </c>
      <c r="N452" s="218">
        <f>'4. Capacity&amp;Demand'!R529</f>
        <v>0</v>
      </c>
      <c r="O452" s="218">
        <f>'4. Capacity&amp;Demand'!S529</f>
        <v>0</v>
      </c>
    </row>
    <row r="453" spans="2:15" ht="15.75" thickBot="1" x14ac:dyDescent="0.3">
      <c r="B453" s="218" t="s">
        <v>597</v>
      </c>
      <c r="C453" s="315" t="s">
        <v>899</v>
      </c>
      <c r="D453" s="218">
        <f>'4. Capacity&amp;Demand'!H530</f>
        <v>0</v>
      </c>
      <c r="E453" s="218">
        <f>'4. Capacity&amp;Demand'!I530</f>
        <v>0</v>
      </c>
      <c r="F453" s="218">
        <f>'4. Capacity&amp;Demand'!J530</f>
        <v>0</v>
      </c>
      <c r="G453" s="218">
        <f>'4. Capacity&amp;Demand'!K530</f>
        <v>0</v>
      </c>
      <c r="H453" s="218">
        <f>'4. Capacity&amp;Demand'!L530</f>
        <v>0</v>
      </c>
      <c r="I453" s="218">
        <f>'4. Capacity&amp;Demand'!M530</f>
        <v>0</v>
      </c>
      <c r="J453" s="218">
        <f>'4. Capacity&amp;Demand'!N530</f>
        <v>0</v>
      </c>
      <c r="K453" s="218">
        <f>'4. Capacity&amp;Demand'!O530</f>
        <v>0</v>
      </c>
      <c r="L453" s="218">
        <f>'4. Capacity&amp;Demand'!P530</f>
        <v>0</v>
      </c>
      <c r="M453" s="218">
        <f>'4. Capacity&amp;Demand'!Q530</f>
        <v>0</v>
      </c>
      <c r="N453" s="218">
        <f>'4. Capacity&amp;Demand'!R530</f>
        <v>0</v>
      </c>
      <c r="O453" s="218">
        <f>'4. Capacity&amp;Demand'!S530</f>
        <v>0</v>
      </c>
    </row>
    <row r="454" spans="2:15" ht="15.75" thickBot="1" x14ac:dyDescent="0.3">
      <c r="B454" s="218" t="s">
        <v>599</v>
      </c>
      <c r="C454" s="315" t="s">
        <v>899</v>
      </c>
      <c r="D454" s="218">
        <f>'4. Capacity&amp;Demand'!H531</f>
        <v>0</v>
      </c>
      <c r="E454" s="218">
        <f>'4. Capacity&amp;Demand'!I531</f>
        <v>0</v>
      </c>
      <c r="F454" s="218">
        <f>'4. Capacity&amp;Demand'!J531</f>
        <v>0</v>
      </c>
      <c r="G454" s="218">
        <f>'4. Capacity&amp;Demand'!K531</f>
        <v>0</v>
      </c>
      <c r="H454" s="218">
        <f>'4. Capacity&amp;Demand'!L531</f>
        <v>0</v>
      </c>
      <c r="I454" s="218">
        <f>'4. Capacity&amp;Demand'!M531</f>
        <v>0</v>
      </c>
      <c r="J454" s="218">
        <f>'4. Capacity&amp;Demand'!N531</f>
        <v>0</v>
      </c>
      <c r="K454" s="218">
        <f>'4. Capacity&amp;Demand'!O531</f>
        <v>0</v>
      </c>
      <c r="L454" s="218">
        <f>'4. Capacity&amp;Demand'!P531</f>
        <v>0</v>
      </c>
      <c r="M454" s="218">
        <f>'4. Capacity&amp;Demand'!Q531</f>
        <v>0</v>
      </c>
      <c r="N454" s="218">
        <f>'4. Capacity&amp;Demand'!R531</f>
        <v>0</v>
      </c>
      <c r="O454" s="218">
        <f>'4. Capacity&amp;Demand'!S531</f>
        <v>0</v>
      </c>
    </row>
    <row r="455" spans="2:15" ht="15.75" thickBot="1" x14ac:dyDescent="0.3">
      <c r="B455" s="218" t="s">
        <v>601</v>
      </c>
      <c r="C455" s="315" t="s">
        <v>899</v>
      </c>
      <c r="D455" s="218">
        <f>'4. Capacity&amp;Demand'!H532</f>
        <v>0</v>
      </c>
      <c r="E455" s="218">
        <f>'4. Capacity&amp;Demand'!I532</f>
        <v>0</v>
      </c>
      <c r="F455" s="218">
        <f>'4. Capacity&amp;Demand'!J532</f>
        <v>0</v>
      </c>
      <c r="G455" s="218">
        <f>'4. Capacity&amp;Demand'!K532</f>
        <v>0</v>
      </c>
      <c r="H455" s="218">
        <f>'4. Capacity&amp;Demand'!L532</f>
        <v>0</v>
      </c>
      <c r="I455" s="218">
        <f>'4. Capacity&amp;Demand'!M532</f>
        <v>0</v>
      </c>
      <c r="J455" s="218">
        <f>'4. Capacity&amp;Demand'!N532</f>
        <v>0</v>
      </c>
      <c r="K455" s="218">
        <f>'4. Capacity&amp;Demand'!O532</f>
        <v>0</v>
      </c>
      <c r="L455" s="218">
        <f>'4. Capacity&amp;Demand'!P532</f>
        <v>0</v>
      </c>
      <c r="M455" s="218">
        <f>'4. Capacity&amp;Demand'!Q532</f>
        <v>0</v>
      </c>
      <c r="N455" s="218">
        <f>'4. Capacity&amp;Demand'!R532</f>
        <v>0</v>
      </c>
      <c r="O455" s="218">
        <f>'4. Capacity&amp;Demand'!S532</f>
        <v>0</v>
      </c>
    </row>
    <row r="456" spans="2:15" ht="15.75" thickBot="1" x14ac:dyDescent="0.3">
      <c r="B456" s="218" t="s">
        <v>603</v>
      </c>
      <c r="C456" s="315" t="s">
        <v>899</v>
      </c>
      <c r="D456" s="218">
        <f>'4. Capacity&amp;Demand'!H533</f>
        <v>0</v>
      </c>
      <c r="E456" s="218">
        <f>'4. Capacity&amp;Demand'!I533</f>
        <v>0</v>
      </c>
      <c r="F456" s="218">
        <f>'4. Capacity&amp;Demand'!J533</f>
        <v>0</v>
      </c>
      <c r="G456" s="218">
        <f>'4. Capacity&amp;Demand'!K533</f>
        <v>0</v>
      </c>
      <c r="H456" s="218">
        <f>'4. Capacity&amp;Demand'!L533</f>
        <v>0</v>
      </c>
      <c r="I456" s="218">
        <f>'4. Capacity&amp;Demand'!M533</f>
        <v>0</v>
      </c>
      <c r="J456" s="218">
        <f>'4. Capacity&amp;Demand'!N533</f>
        <v>0</v>
      </c>
      <c r="K456" s="218">
        <f>'4. Capacity&amp;Demand'!O533</f>
        <v>0</v>
      </c>
      <c r="L456" s="218">
        <f>'4. Capacity&amp;Demand'!P533</f>
        <v>0</v>
      </c>
      <c r="M456" s="218">
        <f>'4. Capacity&amp;Demand'!Q533</f>
        <v>0</v>
      </c>
      <c r="N456" s="218">
        <f>'4. Capacity&amp;Demand'!R533</f>
        <v>0</v>
      </c>
      <c r="O456" s="218">
        <f>'4. Capacity&amp;Demand'!S533</f>
        <v>0</v>
      </c>
    </row>
    <row r="457" spans="2:15" ht="15.75" thickBot="1" x14ac:dyDescent="0.3">
      <c r="B457" s="218" t="s">
        <v>605</v>
      </c>
      <c r="C457" s="315" t="s">
        <v>899</v>
      </c>
      <c r="D457" s="218">
        <f>'4. Capacity&amp;Demand'!H534</f>
        <v>0</v>
      </c>
      <c r="E457" s="218">
        <f>'4. Capacity&amp;Demand'!I534</f>
        <v>0</v>
      </c>
      <c r="F457" s="218">
        <f>'4. Capacity&amp;Demand'!J534</f>
        <v>0</v>
      </c>
      <c r="G457" s="218">
        <f>'4. Capacity&amp;Demand'!K534</f>
        <v>0</v>
      </c>
      <c r="H457" s="218">
        <f>'4. Capacity&amp;Demand'!L534</f>
        <v>0</v>
      </c>
      <c r="I457" s="218">
        <f>'4. Capacity&amp;Demand'!M534</f>
        <v>0</v>
      </c>
      <c r="J457" s="218">
        <f>'4. Capacity&amp;Demand'!N534</f>
        <v>0</v>
      </c>
      <c r="K457" s="218">
        <f>'4. Capacity&amp;Demand'!O534</f>
        <v>0</v>
      </c>
      <c r="L457" s="218">
        <f>'4. Capacity&amp;Demand'!P534</f>
        <v>0</v>
      </c>
      <c r="M457" s="218">
        <f>'4. Capacity&amp;Demand'!Q534</f>
        <v>0</v>
      </c>
      <c r="N457" s="218">
        <f>'4. Capacity&amp;Demand'!R534</f>
        <v>0</v>
      </c>
      <c r="O457" s="218">
        <f>'4. Capacity&amp;Demand'!S534</f>
        <v>0</v>
      </c>
    </row>
    <row r="458" spans="2:15" ht="15.75" thickBot="1" x14ac:dyDescent="0.3">
      <c r="B458" s="218" t="s">
        <v>607</v>
      </c>
      <c r="C458" s="315" t="s">
        <v>899</v>
      </c>
      <c r="D458" s="218">
        <f>'4. Capacity&amp;Demand'!H535</f>
        <v>0</v>
      </c>
      <c r="E458" s="218">
        <f>'4. Capacity&amp;Demand'!I535</f>
        <v>0</v>
      </c>
      <c r="F458" s="218">
        <f>'4. Capacity&amp;Demand'!J535</f>
        <v>0</v>
      </c>
      <c r="G458" s="218">
        <f>'4. Capacity&amp;Demand'!K535</f>
        <v>0</v>
      </c>
      <c r="H458" s="218">
        <f>'4. Capacity&amp;Demand'!L535</f>
        <v>0</v>
      </c>
      <c r="I458" s="218">
        <f>'4. Capacity&amp;Demand'!M535</f>
        <v>0</v>
      </c>
      <c r="J458" s="218">
        <f>'4. Capacity&amp;Demand'!N535</f>
        <v>0</v>
      </c>
      <c r="K458" s="218">
        <f>'4. Capacity&amp;Demand'!O535</f>
        <v>0</v>
      </c>
      <c r="L458" s="218">
        <f>'4. Capacity&amp;Demand'!P535</f>
        <v>0</v>
      </c>
      <c r="M458" s="218">
        <f>'4. Capacity&amp;Demand'!Q535</f>
        <v>0</v>
      </c>
      <c r="N458" s="218">
        <f>'4. Capacity&amp;Demand'!R535</f>
        <v>0</v>
      </c>
      <c r="O458" s="218">
        <f>'4. Capacity&amp;Demand'!S535</f>
        <v>0</v>
      </c>
    </row>
    <row r="459" spans="2:15" ht="15.75" thickBot="1" x14ac:dyDescent="0.3">
      <c r="B459" s="218" t="s">
        <v>609</v>
      </c>
      <c r="C459" s="315" t="s">
        <v>899</v>
      </c>
      <c r="D459" s="218">
        <f>'4. Capacity&amp;Demand'!H536</f>
        <v>0</v>
      </c>
      <c r="E459" s="218">
        <f>'4. Capacity&amp;Demand'!I536</f>
        <v>0</v>
      </c>
      <c r="F459" s="218">
        <f>'4. Capacity&amp;Demand'!J536</f>
        <v>0</v>
      </c>
      <c r="G459" s="218">
        <f>'4. Capacity&amp;Demand'!K536</f>
        <v>0</v>
      </c>
      <c r="H459" s="218">
        <f>'4. Capacity&amp;Demand'!L536</f>
        <v>0</v>
      </c>
      <c r="I459" s="218">
        <f>'4. Capacity&amp;Demand'!M536</f>
        <v>0</v>
      </c>
      <c r="J459" s="218">
        <f>'4. Capacity&amp;Demand'!N536</f>
        <v>0</v>
      </c>
      <c r="K459" s="218">
        <f>'4. Capacity&amp;Demand'!O536</f>
        <v>0</v>
      </c>
      <c r="L459" s="218">
        <f>'4. Capacity&amp;Demand'!P536</f>
        <v>0</v>
      </c>
      <c r="M459" s="218">
        <f>'4. Capacity&amp;Demand'!Q536</f>
        <v>0</v>
      </c>
      <c r="N459" s="218">
        <f>'4. Capacity&amp;Demand'!R536</f>
        <v>0</v>
      </c>
      <c r="O459" s="218">
        <f>'4. Capacity&amp;Demand'!S536</f>
        <v>0</v>
      </c>
    </row>
    <row r="460" spans="2:15" ht="15.75" thickBot="1" x14ac:dyDescent="0.3">
      <c r="B460" s="218" t="s">
        <v>611</v>
      </c>
      <c r="C460" s="315" t="s">
        <v>899</v>
      </c>
      <c r="D460" s="218">
        <f>'4. Capacity&amp;Demand'!H537</f>
        <v>0</v>
      </c>
      <c r="E460" s="218">
        <f>'4. Capacity&amp;Demand'!I537</f>
        <v>0</v>
      </c>
      <c r="F460" s="218">
        <f>'4. Capacity&amp;Demand'!J537</f>
        <v>0</v>
      </c>
      <c r="G460" s="218">
        <f>'4. Capacity&amp;Demand'!K537</f>
        <v>0</v>
      </c>
      <c r="H460" s="218">
        <f>'4. Capacity&amp;Demand'!L537</f>
        <v>0</v>
      </c>
      <c r="I460" s="218">
        <f>'4. Capacity&amp;Demand'!M537</f>
        <v>0</v>
      </c>
      <c r="J460" s="218">
        <f>'4. Capacity&amp;Demand'!N537</f>
        <v>0</v>
      </c>
      <c r="K460" s="218">
        <f>'4. Capacity&amp;Demand'!O537</f>
        <v>0</v>
      </c>
      <c r="L460" s="218">
        <f>'4. Capacity&amp;Demand'!P537</f>
        <v>0</v>
      </c>
      <c r="M460" s="218">
        <f>'4. Capacity&amp;Demand'!Q537</f>
        <v>0</v>
      </c>
      <c r="N460" s="218">
        <f>'4. Capacity&amp;Demand'!R537</f>
        <v>0</v>
      </c>
      <c r="O460" s="218">
        <f>'4. Capacity&amp;Demand'!S537</f>
        <v>0</v>
      </c>
    </row>
    <row r="461" spans="2:15" ht="15.75" thickBot="1" x14ac:dyDescent="0.3">
      <c r="B461" s="218" t="s">
        <v>613</v>
      </c>
      <c r="C461" s="315" t="s">
        <v>899</v>
      </c>
      <c r="D461" s="218">
        <f>'4. Capacity&amp;Demand'!H538</f>
        <v>0</v>
      </c>
      <c r="E461" s="218">
        <f>'4. Capacity&amp;Demand'!I538</f>
        <v>0</v>
      </c>
      <c r="F461" s="218">
        <f>'4. Capacity&amp;Demand'!J538</f>
        <v>0</v>
      </c>
      <c r="G461" s="218">
        <f>'4. Capacity&amp;Demand'!K538</f>
        <v>0</v>
      </c>
      <c r="H461" s="218">
        <f>'4. Capacity&amp;Demand'!L538</f>
        <v>0</v>
      </c>
      <c r="I461" s="218">
        <f>'4. Capacity&amp;Demand'!M538</f>
        <v>0</v>
      </c>
      <c r="J461" s="218">
        <f>'4. Capacity&amp;Demand'!N538</f>
        <v>0</v>
      </c>
      <c r="K461" s="218">
        <f>'4. Capacity&amp;Demand'!O538</f>
        <v>0</v>
      </c>
      <c r="L461" s="218">
        <f>'4. Capacity&amp;Demand'!P538</f>
        <v>0</v>
      </c>
      <c r="M461" s="218">
        <f>'4. Capacity&amp;Demand'!Q538</f>
        <v>0</v>
      </c>
      <c r="N461" s="218">
        <f>'4. Capacity&amp;Demand'!R538</f>
        <v>0</v>
      </c>
      <c r="O461" s="218">
        <f>'4. Capacity&amp;Demand'!S538</f>
        <v>0</v>
      </c>
    </row>
    <row r="462" spans="2:15" ht="15.75" thickBot="1" x14ac:dyDescent="0.3">
      <c r="B462" s="218" t="s">
        <v>615</v>
      </c>
      <c r="C462" s="315" t="s">
        <v>899</v>
      </c>
      <c r="D462" s="218">
        <f>'4. Capacity&amp;Demand'!H539</f>
        <v>0</v>
      </c>
      <c r="E462" s="218">
        <f>'4. Capacity&amp;Demand'!I539</f>
        <v>0</v>
      </c>
      <c r="F462" s="218">
        <f>'4. Capacity&amp;Demand'!J539</f>
        <v>0</v>
      </c>
      <c r="G462" s="218">
        <f>'4. Capacity&amp;Demand'!K539</f>
        <v>0</v>
      </c>
      <c r="H462" s="218">
        <f>'4. Capacity&amp;Demand'!L539</f>
        <v>0</v>
      </c>
      <c r="I462" s="218">
        <f>'4. Capacity&amp;Demand'!M539</f>
        <v>0</v>
      </c>
      <c r="J462" s="218">
        <f>'4. Capacity&amp;Demand'!N539</f>
        <v>0</v>
      </c>
      <c r="K462" s="218">
        <f>'4. Capacity&amp;Demand'!O539</f>
        <v>0</v>
      </c>
      <c r="L462" s="218">
        <f>'4. Capacity&amp;Demand'!P539</f>
        <v>0</v>
      </c>
      <c r="M462" s="218">
        <f>'4. Capacity&amp;Demand'!Q539</f>
        <v>0</v>
      </c>
      <c r="N462" s="218">
        <f>'4. Capacity&amp;Demand'!R539</f>
        <v>0</v>
      </c>
      <c r="O462" s="218">
        <f>'4. Capacity&amp;Demand'!S539</f>
        <v>0</v>
      </c>
    </row>
    <row r="463" spans="2:15" ht="15.75" thickBot="1" x14ac:dyDescent="0.3">
      <c r="B463" s="218" t="s">
        <v>617</v>
      </c>
      <c r="C463" s="315" t="s">
        <v>899</v>
      </c>
      <c r="D463" s="218">
        <f>'4. Capacity&amp;Demand'!H540</f>
        <v>0</v>
      </c>
      <c r="E463" s="218">
        <f>'4. Capacity&amp;Demand'!I540</f>
        <v>0</v>
      </c>
      <c r="F463" s="218">
        <f>'4. Capacity&amp;Demand'!J540</f>
        <v>0</v>
      </c>
      <c r="G463" s="218">
        <f>'4. Capacity&amp;Demand'!K540</f>
        <v>0</v>
      </c>
      <c r="H463" s="218">
        <f>'4. Capacity&amp;Demand'!L540</f>
        <v>0</v>
      </c>
      <c r="I463" s="218">
        <f>'4. Capacity&amp;Demand'!M540</f>
        <v>0</v>
      </c>
      <c r="J463" s="218">
        <f>'4. Capacity&amp;Demand'!N540</f>
        <v>0</v>
      </c>
      <c r="K463" s="218">
        <f>'4. Capacity&amp;Demand'!O540</f>
        <v>0</v>
      </c>
      <c r="L463" s="218">
        <f>'4. Capacity&amp;Demand'!P540</f>
        <v>0</v>
      </c>
      <c r="M463" s="218">
        <f>'4. Capacity&amp;Demand'!Q540</f>
        <v>0</v>
      </c>
      <c r="N463" s="218">
        <f>'4. Capacity&amp;Demand'!R540</f>
        <v>0</v>
      </c>
      <c r="O463" s="218">
        <f>'4. Capacity&amp;Demand'!S540</f>
        <v>0</v>
      </c>
    </row>
    <row r="464" spans="2:15" ht="15.75" thickBot="1" x14ac:dyDescent="0.3">
      <c r="B464" s="218" t="s">
        <v>619</v>
      </c>
      <c r="C464" s="315" t="s">
        <v>899</v>
      </c>
      <c r="D464" s="218">
        <f>'4. Capacity&amp;Demand'!H541</f>
        <v>0</v>
      </c>
      <c r="E464" s="218">
        <f>'4. Capacity&amp;Demand'!I541</f>
        <v>0</v>
      </c>
      <c r="F464" s="218">
        <f>'4. Capacity&amp;Demand'!J541</f>
        <v>0</v>
      </c>
      <c r="G464" s="218">
        <f>'4. Capacity&amp;Demand'!K541</f>
        <v>0</v>
      </c>
      <c r="H464" s="218">
        <f>'4. Capacity&amp;Demand'!L541</f>
        <v>0</v>
      </c>
      <c r="I464" s="218">
        <f>'4. Capacity&amp;Demand'!M541</f>
        <v>0</v>
      </c>
      <c r="J464" s="218">
        <f>'4. Capacity&amp;Demand'!N541</f>
        <v>0</v>
      </c>
      <c r="K464" s="218">
        <f>'4. Capacity&amp;Demand'!O541</f>
        <v>0</v>
      </c>
      <c r="L464" s="218">
        <f>'4. Capacity&amp;Demand'!P541</f>
        <v>0</v>
      </c>
      <c r="M464" s="218">
        <f>'4. Capacity&amp;Demand'!Q541</f>
        <v>0</v>
      </c>
      <c r="N464" s="218">
        <f>'4. Capacity&amp;Demand'!R541</f>
        <v>0</v>
      </c>
      <c r="O464" s="218">
        <f>'4. Capacity&amp;Demand'!S541</f>
        <v>0</v>
      </c>
    </row>
    <row r="465" spans="2:15" ht="15.75" thickBot="1" x14ac:dyDescent="0.3">
      <c r="B465" s="218" t="s">
        <v>621</v>
      </c>
      <c r="C465" s="315" t="s">
        <v>899</v>
      </c>
      <c r="D465" s="218">
        <f>'4. Capacity&amp;Demand'!H542</f>
        <v>0</v>
      </c>
      <c r="E465" s="218">
        <f>'4. Capacity&amp;Demand'!I542</f>
        <v>0</v>
      </c>
      <c r="F465" s="218">
        <f>'4. Capacity&amp;Demand'!J542</f>
        <v>0</v>
      </c>
      <c r="G465" s="218">
        <f>'4. Capacity&amp;Demand'!K542</f>
        <v>0</v>
      </c>
      <c r="H465" s="218">
        <f>'4. Capacity&amp;Demand'!L542</f>
        <v>0</v>
      </c>
      <c r="I465" s="218">
        <f>'4. Capacity&amp;Demand'!M542</f>
        <v>0</v>
      </c>
      <c r="J465" s="218">
        <f>'4. Capacity&amp;Demand'!N542</f>
        <v>0</v>
      </c>
      <c r="K465" s="218">
        <f>'4. Capacity&amp;Demand'!O542</f>
        <v>0</v>
      </c>
      <c r="L465" s="218">
        <f>'4. Capacity&amp;Demand'!P542</f>
        <v>0</v>
      </c>
      <c r="M465" s="218">
        <f>'4. Capacity&amp;Demand'!Q542</f>
        <v>0</v>
      </c>
      <c r="N465" s="218">
        <f>'4. Capacity&amp;Demand'!R542</f>
        <v>0</v>
      </c>
      <c r="O465" s="218">
        <f>'4. Capacity&amp;Demand'!S542</f>
        <v>0</v>
      </c>
    </row>
    <row r="466" spans="2:15" ht="15.75" thickBot="1" x14ac:dyDescent="0.3">
      <c r="B466" s="218" t="s">
        <v>623</v>
      </c>
      <c r="C466" s="315" t="s">
        <v>899</v>
      </c>
      <c r="D466" s="218">
        <f>'4. Capacity&amp;Demand'!H543</f>
        <v>0</v>
      </c>
      <c r="E466" s="218">
        <f>'4. Capacity&amp;Demand'!I543</f>
        <v>0</v>
      </c>
      <c r="F466" s="218">
        <f>'4. Capacity&amp;Demand'!J543</f>
        <v>0</v>
      </c>
      <c r="G466" s="218">
        <f>'4. Capacity&amp;Demand'!K543</f>
        <v>0</v>
      </c>
      <c r="H466" s="218">
        <f>'4. Capacity&amp;Demand'!L543</f>
        <v>0</v>
      </c>
      <c r="I466" s="218">
        <f>'4. Capacity&amp;Demand'!M543</f>
        <v>0</v>
      </c>
      <c r="J466" s="218">
        <f>'4. Capacity&amp;Demand'!N543</f>
        <v>0</v>
      </c>
      <c r="K466" s="218">
        <f>'4. Capacity&amp;Demand'!O543</f>
        <v>0</v>
      </c>
      <c r="L466" s="218">
        <f>'4. Capacity&amp;Demand'!P543</f>
        <v>0</v>
      </c>
      <c r="M466" s="218">
        <f>'4. Capacity&amp;Demand'!Q543</f>
        <v>0</v>
      </c>
      <c r="N466" s="218">
        <f>'4. Capacity&amp;Demand'!R543</f>
        <v>0</v>
      </c>
      <c r="O466" s="218">
        <f>'4. Capacity&amp;Demand'!S543</f>
        <v>0</v>
      </c>
    </row>
    <row r="467" spans="2:15" ht="15.75" thickBot="1" x14ac:dyDescent="0.3">
      <c r="B467" s="218" t="s">
        <v>625</v>
      </c>
      <c r="C467" s="315" t="s">
        <v>899</v>
      </c>
      <c r="D467" s="218">
        <f>'4. Capacity&amp;Demand'!H544</f>
        <v>0</v>
      </c>
      <c r="E467" s="218">
        <f>'4. Capacity&amp;Demand'!I544</f>
        <v>0</v>
      </c>
      <c r="F467" s="218">
        <f>'4. Capacity&amp;Demand'!J544</f>
        <v>0</v>
      </c>
      <c r="G467" s="218">
        <f>'4. Capacity&amp;Demand'!K544</f>
        <v>0</v>
      </c>
      <c r="H467" s="218">
        <f>'4. Capacity&amp;Demand'!L544</f>
        <v>0</v>
      </c>
      <c r="I467" s="218">
        <f>'4. Capacity&amp;Demand'!M544</f>
        <v>0</v>
      </c>
      <c r="J467" s="218">
        <f>'4. Capacity&amp;Demand'!N544</f>
        <v>0</v>
      </c>
      <c r="K467" s="218">
        <f>'4. Capacity&amp;Demand'!O544</f>
        <v>0</v>
      </c>
      <c r="L467" s="218">
        <f>'4. Capacity&amp;Demand'!P544</f>
        <v>0</v>
      </c>
      <c r="M467" s="218">
        <f>'4. Capacity&amp;Demand'!Q544</f>
        <v>0</v>
      </c>
      <c r="N467" s="218">
        <f>'4. Capacity&amp;Demand'!R544</f>
        <v>0</v>
      </c>
      <c r="O467" s="218">
        <f>'4. Capacity&amp;Demand'!S544</f>
        <v>0</v>
      </c>
    </row>
    <row r="468" spans="2:15" ht="15.75" thickBot="1" x14ac:dyDescent="0.3">
      <c r="B468" s="218" t="s">
        <v>627</v>
      </c>
      <c r="C468" s="315" t="s">
        <v>899</v>
      </c>
      <c r="D468" s="218">
        <f>'4. Capacity&amp;Demand'!H545</f>
        <v>0</v>
      </c>
      <c r="E468" s="218">
        <f>'4. Capacity&amp;Demand'!I545</f>
        <v>0</v>
      </c>
      <c r="F468" s="218">
        <f>'4. Capacity&amp;Demand'!J545</f>
        <v>0</v>
      </c>
      <c r="G468" s="218">
        <f>'4. Capacity&amp;Demand'!K545</f>
        <v>0</v>
      </c>
      <c r="H468" s="218">
        <f>'4. Capacity&amp;Demand'!L545</f>
        <v>0</v>
      </c>
      <c r="I468" s="218">
        <f>'4. Capacity&amp;Demand'!M545</f>
        <v>0</v>
      </c>
      <c r="J468" s="218">
        <f>'4. Capacity&amp;Demand'!N545</f>
        <v>0</v>
      </c>
      <c r="K468" s="218">
        <f>'4. Capacity&amp;Demand'!O545</f>
        <v>0</v>
      </c>
      <c r="L468" s="218">
        <f>'4. Capacity&amp;Demand'!P545</f>
        <v>0</v>
      </c>
      <c r="M468" s="218">
        <f>'4. Capacity&amp;Demand'!Q545</f>
        <v>0</v>
      </c>
      <c r="N468" s="218">
        <f>'4. Capacity&amp;Demand'!R545</f>
        <v>0</v>
      </c>
      <c r="O468" s="218">
        <f>'4. Capacity&amp;Demand'!S545</f>
        <v>0</v>
      </c>
    </row>
    <row r="469" spans="2:15" ht="15.75" thickBot="1" x14ac:dyDescent="0.3">
      <c r="B469" s="218" t="s">
        <v>629</v>
      </c>
      <c r="C469" s="315" t="s">
        <v>899</v>
      </c>
      <c r="D469" s="218">
        <f>'4. Capacity&amp;Demand'!H546</f>
        <v>0</v>
      </c>
      <c r="E469" s="218">
        <f>'4. Capacity&amp;Demand'!I546</f>
        <v>0</v>
      </c>
      <c r="F469" s="218">
        <f>'4. Capacity&amp;Demand'!J546</f>
        <v>0</v>
      </c>
      <c r="G469" s="218">
        <f>'4. Capacity&amp;Demand'!K546</f>
        <v>0</v>
      </c>
      <c r="H469" s="218">
        <f>'4. Capacity&amp;Demand'!L546</f>
        <v>0</v>
      </c>
      <c r="I469" s="218">
        <f>'4. Capacity&amp;Demand'!M546</f>
        <v>0</v>
      </c>
      <c r="J469" s="218">
        <f>'4. Capacity&amp;Demand'!N546</f>
        <v>0</v>
      </c>
      <c r="K469" s="218">
        <f>'4. Capacity&amp;Demand'!O546</f>
        <v>0</v>
      </c>
      <c r="L469" s="218">
        <f>'4. Capacity&amp;Demand'!P546</f>
        <v>0</v>
      </c>
      <c r="M469" s="218">
        <f>'4. Capacity&amp;Demand'!Q546</f>
        <v>0</v>
      </c>
      <c r="N469" s="218">
        <f>'4. Capacity&amp;Demand'!R546</f>
        <v>0</v>
      </c>
      <c r="O469" s="218">
        <f>'4. Capacity&amp;Demand'!S546</f>
        <v>0</v>
      </c>
    </row>
    <row r="470" spans="2:15" ht="15.75" thickBot="1" x14ac:dyDescent="0.3">
      <c r="B470" s="218" t="s">
        <v>631</v>
      </c>
      <c r="C470" s="315" t="s">
        <v>899</v>
      </c>
      <c r="D470" s="218">
        <f>'4. Capacity&amp;Demand'!H547</f>
        <v>0</v>
      </c>
      <c r="E470" s="218">
        <f>'4. Capacity&amp;Demand'!I547</f>
        <v>0</v>
      </c>
      <c r="F470" s="218">
        <f>'4. Capacity&amp;Demand'!J547</f>
        <v>0</v>
      </c>
      <c r="G470" s="218">
        <f>'4. Capacity&amp;Demand'!K547</f>
        <v>0</v>
      </c>
      <c r="H470" s="218">
        <f>'4. Capacity&amp;Demand'!L547</f>
        <v>0</v>
      </c>
      <c r="I470" s="218">
        <f>'4. Capacity&amp;Demand'!M547</f>
        <v>0</v>
      </c>
      <c r="J470" s="218">
        <f>'4. Capacity&amp;Demand'!N547</f>
        <v>0</v>
      </c>
      <c r="K470" s="218">
        <f>'4. Capacity&amp;Demand'!O547</f>
        <v>0</v>
      </c>
      <c r="L470" s="218">
        <f>'4. Capacity&amp;Demand'!P547</f>
        <v>0</v>
      </c>
      <c r="M470" s="218">
        <f>'4. Capacity&amp;Demand'!Q547</f>
        <v>0</v>
      </c>
      <c r="N470" s="218">
        <f>'4. Capacity&amp;Demand'!R547</f>
        <v>0</v>
      </c>
      <c r="O470" s="218">
        <f>'4. Capacity&amp;Demand'!S547</f>
        <v>0</v>
      </c>
    </row>
    <row r="471" spans="2:15" ht="15.75" thickBot="1" x14ac:dyDescent="0.3">
      <c r="B471" s="218" t="s">
        <v>633</v>
      </c>
      <c r="C471" s="315" t="s">
        <v>899</v>
      </c>
      <c r="D471" s="218">
        <f>'4. Capacity&amp;Demand'!H548</f>
        <v>0</v>
      </c>
      <c r="E471" s="218">
        <f>'4. Capacity&amp;Demand'!I548</f>
        <v>0</v>
      </c>
      <c r="F471" s="218">
        <f>'4. Capacity&amp;Demand'!J548</f>
        <v>0</v>
      </c>
      <c r="G471" s="218">
        <f>'4. Capacity&amp;Demand'!K548</f>
        <v>0</v>
      </c>
      <c r="H471" s="218">
        <f>'4. Capacity&amp;Demand'!L548</f>
        <v>0</v>
      </c>
      <c r="I471" s="218">
        <f>'4. Capacity&amp;Demand'!M548</f>
        <v>0</v>
      </c>
      <c r="J471" s="218">
        <f>'4. Capacity&amp;Demand'!N548</f>
        <v>0</v>
      </c>
      <c r="K471" s="218">
        <f>'4. Capacity&amp;Demand'!O548</f>
        <v>0</v>
      </c>
      <c r="L471" s="218">
        <f>'4. Capacity&amp;Demand'!P548</f>
        <v>0</v>
      </c>
      <c r="M471" s="218">
        <f>'4. Capacity&amp;Demand'!Q548</f>
        <v>0</v>
      </c>
      <c r="N471" s="218">
        <f>'4. Capacity&amp;Demand'!R548</f>
        <v>0</v>
      </c>
      <c r="O471" s="218">
        <f>'4. Capacity&amp;Demand'!S548</f>
        <v>0</v>
      </c>
    </row>
    <row r="472" spans="2:15" ht="15.75" thickBot="1" x14ac:dyDescent="0.3">
      <c r="B472" s="218" t="s">
        <v>635</v>
      </c>
      <c r="C472" s="315" t="s">
        <v>899</v>
      </c>
      <c r="D472" s="218">
        <f>'4. Capacity&amp;Demand'!H549</f>
        <v>0</v>
      </c>
      <c r="E472" s="218">
        <f>'4. Capacity&amp;Demand'!I549</f>
        <v>0</v>
      </c>
      <c r="F472" s="218">
        <f>'4. Capacity&amp;Demand'!J549</f>
        <v>0</v>
      </c>
      <c r="G472" s="218">
        <f>'4. Capacity&amp;Demand'!K549</f>
        <v>0</v>
      </c>
      <c r="H472" s="218">
        <f>'4. Capacity&amp;Demand'!L549</f>
        <v>0</v>
      </c>
      <c r="I472" s="218">
        <f>'4. Capacity&amp;Demand'!M549</f>
        <v>0</v>
      </c>
      <c r="J472" s="218">
        <f>'4. Capacity&amp;Demand'!N549</f>
        <v>0</v>
      </c>
      <c r="K472" s="218">
        <f>'4. Capacity&amp;Demand'!O549</f>
        <v>0</v>
      </c>
      <c r="L472" s="218">
        <f>'4. Capacity&amp;Demand'!P549</f>
        <v>0</v>
      </c>
      <c r="M472" s="218">
        <f>'4. Capacity&amp;Demand'!Q549</f>
        <v>0</v>
      </c>
      <c r="N472" s="218">
        <f>'4. Capacity&amp;Demand'!R549</f>
        <v>0</v>
      </c>
      <c r="O472" s="218">
        <f>'4. Capacity&amp;Demand'!S549</f>
        <v>0</v>
      </c>
    </row>
    <row r="473" spans="2:15" ht="15.75" thickBot="1" x14ac:dyDescent="0.3">
      <c r="B473" s="218" t="s">
        <v>637</v>
      </c>
      <c r="C473" s="315" t="s">
        <v>899</v>
      </c>
      <c r="D473" s="218">
        <f>'4. Capacity&amp;Demand'!H550</f>
        <v>0</v>
      </c>
      <c r="E473" s="218">
        <f>'4. Capacity&amp;Demand'!I550</f>
        <v>0</v>
      </c>
      <c r="F473" s="218">
        <f>'4. Capacity&amp;Demand'!J550</f>
        <v>0</v>
      </c>
      <c r="G473" s="218">
        <f>'4. Capacity&amp;Demand'!K550</f>
        <v>0</v>
      </c>
      <c r="H473" s="218">
        <f>'4. Capacity&amp;Demand'!L550</f>
        <v>0</v>
      </c>
      <c r="I473" s="218">
        <f>'4. Capacity&amp;Demand'!M550</f>
        <v>0</v>
      </c>
      <c r="J473" s="218">
        <f>'4. Capacity&amp;Demand'!N550</f>
        <v>0</v>
      </c>
      <c r="K473" s="218">
        <f>'4. Capacity&amp;Demand'!O550</f>
        <v>0</v>
      </c>
      <c r="L473" s="218">
        <f>'4. Capacity&amp;Demand'!P550</f>
        <v>0</v>
      </c>
      <c r="M473" s="218">
        <f>'4. Capacity&amp;Demand'!Q550</f>
        <v>0</v>
      </c>
      <c r="N473" s="218">
        <f>'4. Capacity&amp;Demand'!R550</f>
        <v>0</v>
      </c>
      <c r="O473" s="218">
        <f>'4. Capacity&amp;Demand'!S550</f>
        <v>0</v>
      </c>
    </row>
    <row r="474" spans="2:15" ht="15.75" thickBot="1" x14ac:dyDescent="0.3">
      <c r="B474" s="218" t="s">
        <v>639</v>
      </c>
      <c r="C474" s="315" t="s">
        <v>899</v>
      </c>
      <c r="D474" s="218">
        <f>'4. Capacity&amp;Demand'!H551</f>
        <v>0</v>
      </c>
      <c r="E474" s="218">
        <f>'4. Capacity&amp;Demand'!I551</f>
        <v>0</v>
      </c>
      <c r="F474" s="218">
        <f>'4. Capacity&amp;Demand'!J551</f>
        <v>0</v>
      </c>
      <c r="G474" s="218">
        <f>'4. Capacity&amp;Demand'!K551</f>
        <v>0</v>
      </c>
      <c r="H474" s="218">
        <f>'4. Capacity&amp;Demand'!L551</f>
        <v>0</v>
      </c>
      <c r="I474" s="218">
        <f>'4. Capacity&amp;Demand'!M551</f>
        <v>0</v>
      </c>
      <c r="J474" s="218">
        <f>'4. Capacity&amp;Demand'!N551</f>
        <v>0</v>
      </c>
      <c r="K474" s="218">
        <f>'4. Capacity&amp;Demand'!O551</f>
        <v>0</v>
      </c>
      <c r="L474" s="218">
        <f>'4. Capacity&amp;Demand'!P551</f>
        <v>0</v>
      </c>
      <c r="M474" s="218">
        <f>'4. Capacity&amp;Demand'!Q551</f>
        <v>0</v>
      </c>
      <c r="N474" s="218">
        <f>'4. Capacity&amp;Demand'!R551</f>
        <v>0</v>
      </c>
      <c r="O474" s="218">
        <f>'4. Capacity&amp;Demand'!S551</f>
        <v>0</v>
      </c>
    </row>
    <row r="475" spans="2:15" ht="15.75" thickBot="1" x14ac:dyDescent="0.3">
      <c r="B475" s="218" t="s">
        <v>641</v>
      </c>
      <c r="C475" s="315" t="s">
        <v>899</v>
      </c>
      <c r="D475" s="218">
        <f>'4. Capacity&amp;Demand'!H552</f>
        <v>0</v>
      </c>
      <c r="E475" s="218">
        <f>'4. Capacity&amp;Demand'!I552</f>
        <v>0</v>
      </c>
      <c r="F475" s="218">
        <f>'4. Capacity&amp;Demand'!J552</f>
        <v>0</v>
      </c>
      <c r="G475" s="218">
        <f>'4. Capacity&amp;Demand'!K552</f>
        <v>0</v>
      </c>
      <c r="H475" s="218">
        <f>'4. Capacity&amp;Demand'!L552</f>
        <v>0</v>
      </c>
      <c r="I475" s="218">
        <f>'4. Capacity&amp;Demand'!M552</f>
        <v>0</v>
      </c>
      <c r="J475" s="218">
        <f>'4. Capacity&amp;Demand'!N552</f>
        <v>0</v>
      </c>
      <c r="K475" s="218">
        <f>'4. Capacity&amp;Demand'!O552</f>
        <v>0</v>
      </c>
      <c r="L475" s="218">
        <f>'4. Capacity&amp;Demand'!P552</f>
        <v>0</v>
      </c>
      <c r="M475" s="218">
        <f>'4. Capacity&amp;Demand'!Q552</f>
        <v>0</v>
      </c>
      <c r="N475" s="218">
        <f>'4. Capacity&amp;Demand'!R552</f>
        <v>0</v>
      </c>
      <c r="O475" s="218">
        <f>'4. Capacity&amp;Demand'!S552</f>
        <v>0</v>
      </c>
    </row>
    <row r="476" spans="2:15" ht="15.75" thickBot="1" x14ac:dyDescent="0.3">
      <c r="B476" s="218" t="s">
        <v>643</v>
      </c>
      <c r="C476" s="315" t="s">
        <v>899</v>
      </c>
      <c r="D476" s="218">
        <f>'4. Capacity&amp;Demand'!H553</f>
        <v>0</v>
      </c>
      <c r="E476" s="218">
        <f>'4. Capacity&amp;Demand'!I553</f>
        <v>0</v>
      </c>
      <c r="F476" s="218">
        <f>'4. Capacity&amp;Demand'!J553</f>
        <v>0</v>
      </c>
      <c r="G476" s="218">
        <f>'4. Capacity&amp;Demand'!K553</f>
        <v>0</v>
      </c>
      <c r="H476" s="218">
        <f>'4. Capacity&amp;Demand'!L553</f>
        <v>0</v>
      </c>
      <c r="I476" s="218">
        <f>'4. Capacity&amp;Demand'!M553</f>
        <v>0</v>
      </c>
      <c r="J476" s="218">
        <f>'4. Capacity&amp;Demand'!N553</f>
        <v>0</v>
      </c>
      <c r="K476" s="218">
        <f>'4. Capacity&amp;Demand'!O553</f>
        <v>0</v>
      </c>
      <c r="L476" s="218">
        <f>'4. Capacity&amp;Demand'!P553</f>
        <v>0</v>
      </c>
      <c r="M476" s="218">
        <f>'4. Capacity&amp;Demand'!Q553</f>
        <v>0</v>
      </c>
      <c r="N476" s="218">
        <f>'4. Capacity&amp;Demand'!R553</f>
        <v>0</v>
      </c>
      <c r="O476" s="218">
        <f>'4. Capacity&amp;Demand'!S553</f>
        <v>0</v>
      </c>
    </row>
    <row r="477" spans="2:15" ht="15.75" thickBot="1" x14ac:dyDescent="0.3">
      <c r="B477" s="218" t="s">
        <v>645</v>
      </c>
      <c r="C477" s="315" t="s">
        <v>899</v>
      </c>
      <c r="D477" s="218">
        <f>'4. Capacity&amp;Demand'!H554</f>
        <v>0</v>
      </c>
      <c r="E477" s="218">
        <f>'4. Capacity&amp;Demand'!I554</f>
        <v>0</v>
      </c>
      <c r="F477" s="218">
        <f>'4. Capacity&amp;Demand'!J554</f>
        <v>0</v>
      </c>
      <c r="G477" s="218">
        <f>'4. Capacity&amp;Demand'!K554</f>
        <v>0</v>
      </c>
      <c r="H477" s="218">
        <f>'4. Capacity&amp;Demand'!L554</f>
        <v>0</v>
      </c>
      <c r="I477" s="218">
        <f>'4. Capacity&amp;Demand'!M554</f>
        <v>0</v>
      </c>
      <c r="J477" s="218">
        <f>'4. Capacity&amp;Demand'!N554</f>
        <v>0</v>
      </c>
      <c r="K477" s="218">
        <f>'4. Capacity&amp;Demand'!O554</f>
        <v>0</v>
      </c>
      <c r="L477" s="218">
        <f>'4. Capacity&amp;Demand'!P554</f>
        <v>0</v>
      </c>
      <c r="M477" s="218">
        <f>'4. Capacity&amp;Demand'!Q554</f>
        <v>0</v>
      </c>
      <c r="N477" s="218">
        <f>'4. Capacity&amp;Demand'!R554</f>
        <v>0</v>
      </c>
      <c r="O477" s="218">
        <f>'4. Capacity&amp;Demand'!S554</f>
        <v>0</v>
      </c>
    </row>
    <row r="478" spans="2:15" ht="15.75" thickBot="1" x14ac:dyDescent="0.3">
      <c r="B478" s="218" t="s">
        <v>647</v>
      </c>
      <c r="C478" s="315" t="s">
        <v>899</v>
      </c>
      <c r="D478" s="218">
        <f>'4. Capacity&amp;Demand'!H555</f>
        <v>0</v>
      </c>
      <c r="E478" s="218">
        <f>'4. Capacity&amp;Demand'!I555</f>
        <v>0</v>
      </c>
      <c r="F478" s="218">
        <f>'4. Capacity&amp;Demand'!J555</f>
        <v>0</v>
      </c>
      <c r="G478" s="218">
        <f>'4. Capacity&amp;Demand'!K555</f>
        <v>0</v>
      </c>
      <c r="H478" s="218">
        <f>'4. Capacity&amp;Demand'!L555</f>
        <v>0</v>
      </c>
      <c r="I478" s="218">
        <f>'4. Capacity&amp;Demand'!M555</f>
        <v>0</v>
      </c>
      <c r="J478" s="218">
        <f>'4. Capacity&amp;Demand'!N555</f>
        <v>0</v>
      </c>
      <c r="K478" s="218">
        <f>'4. Capacity&amp;Demand'!O555</f>
        <v>0</v>
      </c>
      <c r="L478" s="218">
        <f>'4. Capacity&amp;Demand'!P555</f>
        <v>0</v>
      </c>
      <c r="M478" s="218">
        <f>'4. Capacity&amp;Demand'!Q555</f>
        <v>0</v>
      </c>
      <c r="N478" s="218">
        <f>'4. Capacity&amp;Demand'!R555</f>
        <v>0</v>
      </c>
      <c r="O478" s="218">
        <f>'4. Capacity&amp;Demand'!S555</f>
        <v>0</v>
      </c>
    </row>
    <row r="479" spans="2:15" ht="15.75" thickBot="1" x14ac:dyDescent="0.3">
      <c r="B479" s="218" t="s">
        <v>649</v>
      </c>
      <c r="C479" s="315" t="s">
        <v>899</v>
      </c>
      <c r="D479" s="218">
        <f>'4. Capacity&amp;Demand'!H556</f>
        <v>0</v>
      </c>
      <c r="E479" s="218">
        <f>'4. Capacity&amp;Demand'!I556</f>
        <v>0</v>
      </c>
      <c r="F479" s="218">
        <f>'4. Capacity&amp;Demand'!J556</f>
        <v>0</v>
      </c>
      <c r="G479" s="218">
        <f>'4. Capacity&amp;Demand'!K556</f>
        <v>0</v>
      </c>
      <c r="H479" s="218">
        <f>'4. Capacity&amp;Demand'!L556</f>
        <v>0</v>
      </c>
      <c r="I479" s="218">
        <f>'4. Capacity&amp;Demand'!M556</f>
        <v>0</v>
      </c>
      <c r="J479" s="218">
        <f>'4. Capacity&amp;Demand'!N556</f>
        <v>0</v>
      </c>
      <c r="K479" s="218">
        <f>'4. Capacity&amp;Demand'!O556</f>
        <v>0</v>
      </c>
      <c r="L479" s="218">
        <f>'4. Capacity&amp;Demand'!P556</f>
        <v>0</v>
      </c>
      <c r="M479" s="218">
        <f>'4. Capacity&amp;Demand'!Q556</f>
        <v>0</v>
      </c>
      <c r="N479" s="218">
        <f>'4. Capacity&amp;Demand'!R556</f>
        <v>0</v>
      </c>
      <c r="O479" s="218">
        <f>'4. Capacity&amp;Demand'!S556</f>
        <v>0</v>
      </c>
    </row>
    <row r="480" spans="2:15" ht="15.75" thickBot="1" x14ac:dyDescent="0.3">
      <c r="B480" s="218" t="s">
        <v>651</v>
      </c>
      <c r="C480" s="315" t="s">
        <v>899</v>
      </c>
      <c r="D480" s="218">
        <f>'4. Capacity&amp;Demand'!H557</f>
        <v>0</v>
      </c>
      <c r="E480" s="218">
        <f>'4. Capacity&amp;Demand'!I557</f>
        <v>0</v>
      </c>
      <c r="F480" s="218">
        <f>'4. Capacity&amp;Demand'!J557</f>
        <v>0</v>
      </c>
      <c r="G480" s="218">
        <f>'4. Capacity&amp;Demand'!K557</f>
        <v>0</v>
      </c>
      <c r="H480" s="218">
        <f>'4. Capacity&amp;Demand'!L557</f>
        <v>0</v>
      </c>
      <c r="I480" s="218">
        <f>'4. Capacity&amp;Demand'!M557</f>
        <v>0</v>
      </c>
      <c r="J480" s="218">
        <f>'4. Capacity&amp;Demand'!N557</f>
        <v>0</v>
      </c>
      <c r="K480" s="218">
        <f>'4. Capacity&amp;Demand'!O557</f>
        <v>0</v>
      </c>
      <c r="L480" s="218">
        <f>'4. Capacity&amp;Demand'!P557</f>
        <v>0</v>
      </c>
      <c r="M480" s="218">
        <f>'4. Capacity&amp;Demand'!Q557</f>
        <v>0</v>
      </c>
      <c r="N480" s="218">
        <f>'4. Capacity&amp;Demand'!R557</f>
        <v>0</v>
      </c>
      <c r="O480" s="218">
        <f>'4. Capacity&amp;Demand'!S557</f>
        <v>0</v>
      </c>
    </row>
    <row r="481" spans="2:15" ht="15.75" thickBot="1" x14ac:dyDescent="0.3">
      <c r="B481" s="218" t="s">
        <v>653</v>
      </c>
      <c r="C481" s="315" t="s">
        <v>899</v>
      </c>
      <c r="D481" s="218">
        <f>'4. Capacity&amp;Demand'!H558</f>
        <v>0</v>
      </c>
      <c r="E481" s="218">
        <f>'4. Capacity&amp;Demand'!I558</f>
        <v>0</v>
      </c>
      <c r="F481" s="218">
        <f>'4. Capacity&amp;Demand'!J558</f>
        <v>0</v>
      </c>
      <c r="G481" s="218">
        <f>'4. Capacity&amp;Demand'!K558</f>
        <v>0</v>
      </c>
      <c r="H481" s="218">
        <f>'4. Capacity&amp;Demand'!L558</f>
        <v>0</v>
      </c>
      <c r="I481" s="218">
        <f>'4. Capacity&amp;Demand'!M558</f>
        <v>0</v>
      </c>
      <c r="J481" s="218">
        <f>'4. Capacity&amp;Demand'!N558</f>
        <v>0</v>
      </c>
      <c r="K481" s="218">
        <f>'4. Capacity&amp;Demand'!O558</f>
        <v>0</v>
      </c>
      <c r="L481" s="218">
        <f>'4. Capacity&amp;Demand'!P558</f>
        <v>0</v>
      </c>
      <c r="M481" s="218">
        <f>'4. Capacity&amp;Demand'!Q558</f>
        <v>0</v>
      </c>
      <c r="N481" s="218">
        <f>'4. Capacity&amp;Demand'!R558</f>
        <v>0</v>
      </c>
      <c r="O481" s="218">
        <f>'4. Capacity&amp;Demand'!S558</f>
        <v>0</v>
      </c>
    </row>
    <row r="482" spans="2:15" ht="15.75" thickBot="1" x14ac:dyDescent="0.3">
      <c r="B482" s="218" t="s">
        <v>655</v>
      </c>
      <c r="C482" s="315" t="s">
        <v>899</v>
      </c>
      <c r="D482" s="218">
        <f>'4. Capacity&amp;Demand'!H559</f>
        <v>0</v>
      </c>
      <c r="E482" s="218">
        <f>'4. Capacity&amp;Demand'!I559</f>
        <v>0</v>
      </c>
      <c r="F482" s="218">
        <f>'4. Capacity&amp;Demand'!J559</f>
        <v>0</v>
      </c>
      <c r="G482" s="218">
        <f>'4. Capacity&amp;Demand'!K559</f>
        <v>0</v>
      </c>
      <c r="H482" s="218">
        <f>'4. Capacity&amp;Demand'!L559</f>
        <v>0</v>
      </c>
      <c r="I482" s="218">
        <f>'4. Capacity&amp;Demand'!M559</f>
        <v>0</v>
      </c>
      <c r="J482" s="218">
        <f>'4. Capacity&amp;Demand'!N559</f>
        <v>0</v>
      </c>
      <c r="K482" s="218">
        <f>'4. Capacity&amp;Demand'!O559</f>
        <v>0</v>
      </c>
      <c r="L482" s="218">
        <f>'4. Capacity&amp;Demand'!P559</f>
        <v>0</v>
      </c>
      <c r="M482" s="218">
        <f>'4. Capacity&amp;Demand'!Q559</f>
        <v>0</v>
      </c>
      <c r="N482" s="218">
        <f>'4. Capacity&amp;Demand'!R559</f>
        <v>0</v>
      </c>
      <c r="O482" s="218">
        <f>'4. Capacity&amp;Demand'!S559</f>
        <v>0</v>
      </c>
    </row>
    <row r="483" spans="2:15" ht="15.75" thickBot="1" x14ac:dyDescent="0.3">
      <c r="B483" s="218" t="s">
        <v>657</v>
      </c>
      <c r="C483" s="315" t="s">
        <v>899</v>
      </c>
      <c r="D483" s="218">
        <f>'4. Capacity&amp;Demand'!H560</f>
        <v>0</v>
      </c>
      <c r="E483" s="218">
        <f>'4. Capacity&amp;Demand'!I560</f>
        <v>0</v>
      </c>
      <c r="F483" s="218">
        <f>'4. Capacity&amp;Demand'!J560</f>
        <v>0</v>
      </c>
      <c r="G483" s="218">
        <f>'4. Capacity&amp;Demand'!K560</f>
        <v>0</v>
      </c>
      <c r="H483" s="218">
        <f>'4. Capacity&amp;Demand'!L560</f>
        <v>0</v>
      </c>
      <c r="I483" s="218">
        <f>'4. Capacity&amp;Demand'!M560</f>
        <v>0</v>
      </c>
      <c r="J483" s="218">
        <f>'4. Capacity&amp;Demand'!N560</f>
        <v>0</v>
      </c>
      <c r="K483" s="218">
        <f>'4. Capacity&amp;Demand'!O560</f>
        <v>0</v>
      </c>
      <c r="L483" s="218">
        <f>'4. Capacity&amp;Demand'!P560</f>
        <v>0</v>
      </c>
      <c r="M483" s="218">
        <f>'4. Capacity&amp;Demand'!Q560</f>
        <v>0</v>
      </c>
      <c r="N483" s="218">
        <f>'4. Capacity&amp;Demand'!R560</f>
        <v>0</v>
      </c>
      <c r="O483" s="218">
        <f>'4. Capacity&amp;Demand'!S560</f>
        <v>0</v>
      </c>
    </row>
    <row r="484" spans="2:15" ht="15.75" thickBot="1" x14ac:dyDescent="0.3">
      <c r="B484" s="218" t="s">
        <v>659</v>
      </c>
      <c r="C484" s="315" t="s">
        <v>899</v>
      </c>
      <c r="D484" s="218">
        <f>'4. Capacity&amp;Demand'!H561</f>
        <v>0</v>
      </c>
      <c r="E484" s="218">
        <f>'4. Capacity&amp;Demand'!I561</f>
        <v>0</v>
      </c>
      <c r="F484" s="218">
        <f>'4. Capacity&amp;Demand'!J561</f>
        <v>0</v>
      </c>
      <c r="G484" s="218">
        <f>'4. Capacity&amp;Demand'!K561</f>
        <v>0</v>
      </c>
      <c r="H484" s="218">
        <f>'4. Capacity&amp;Demand'!L561</f>
        <v>0</v>
      </c>
      <c r="I484" s="218">
        <f>'4. Capacity&amp;Demand'!M561</f>
        <v>0</v>
      </c>
      <c r="J484" s="218">
        <f>'4. Capacity&amp;Demand'!N561</f>
        <v>0</v>
      </c>
      <c r="K484" s="218">
        <f>'4. Capacity&amp;Demand'!O561</f>
        <v>0</v>
      </c>
      <c r="L484" s="218">
        <f>'4. Capacity&amp;Demand'!P561</f>
        <v>0</v>
      </c>
      <c r="M484" s="218">
        <f>'4. Capacity&amp;Demand'!Q561</f>
        <v>0</v>
      </c>
      <c r="N484" s="218">
        <f>'4. Capacity&amp;Demand'!R561</f>
        <v>0</v>
      </c>
      <c r="O484" s="218">
        <f>'4. Capacity&amp;Demand'!S561</f>
        <v>0</v>
      </c>
    </row>
    <row r="485" spans="2:15" ht="15.75" thickBot="1" x14ac:dyDescent="0.3">
      <c r="B485" s="218" t="s">
        <v>661</v>
      </c>
      <c r="C485" s="315" t="s">
        <v>899</v>
      </c>
      <c r="D485" s="218">
        <f>'4. Capacity&amp;Demand'!H562</f>
        <v>0</v>
      </c>
      <c r="E485" s="218">
        <f>'4. Capacity&amp;Demand'!I562</f>
        <v>0</v>
      </c>
      <c r="F485" s="218">
        <f>'4. Capacity&amp;Demand'!J562</f>
        <v>0</v>
      </c>
      <c r="G485" s="218">
        <f>'4. Capacity&amp;Demand'!K562</f>
        <v>0</v>
      </c>
      <c r="H485" s="218">
        <f>'4. Capacity&amp;Demand'!L562</f>
        <v>0</v>
      </c>
      <c r="I485" s="218">
        <f>'4. Capacity&amp;Demand'!M562</f>
        <v>0</v>
      </c>
      <c r="J485" s="218">
        <f>'4. Capacity&amp;Demand'!N562</f>
        <v>0</v>
      </c>
      <c r="K485" s="218">
        <f>'4. Capacity&amp;Demand'!O562</f>
        <v>0</v>
      </c>
      <c r="L485" s="218">
        <f>'4. Capacity&amp;Demand'!P562</f>
        <v>0</v>
      </c>
      <c r="M485" s="218">
        <f>'4. Capacity&amp;Demand'!Q562</f>
        <v>0</v>
      </c>
      <c r="N485" s="218">
        <f>'4. Capacity&amp;Demand'!R562</f>
        <v>0</v>
      </c>
      <c r="O485" s="218">
        <f>'4. Capacity&amp;Demand'!S562</f>
        <v>0</v>
      </c>
    </row>
    <row r="486" spans="2:15" ht="15.75" thickBot="1" x14ac:dyDescent="0.3">
      <c r="B486" s="218" t="s">
        <v>663</v>
      </c>
      <c r="C486" s="315" t="s">
        <v>899</v>
      </c>
      <c r="D486" s="218">
        <f>'4. Capacity&amp;Demand'!H563</f>
        <v>0</v>
      </c>
      <c r="E486" s="218">
        <f>'4. Capacity&amp;Demand'!I563</f>
        <v>0</v>
      </c>
      <c r="F486" s="218">
        <f>'4. Capacity&amp;Demand'!J563</f>
        <v>0</v>
      </c>
      <c r="G486" s="218">
        <f>'4. Capacity&amp;Demand'!K563</f>
        <v>0</v>
      </c>
      <c r="H486" s="218">
        <f>'4. Capacity&amp;Demand'!L563</f>
        <v>0</v>
      </c>
      <c r="I486" s="218">
        <f>'4. Capacity&amp;Demand'!M563</f>
        <v>0</v>
      </c>
      <c r="J486" s="218">
        <f>'4. Capacity&amp;Demand'!N563</f>
        <v>0</v>
      </c>
      <c r="K486" s="218">
        <f>'4. Capacity&amp;Demand'!O563</f>
        <v>0</v>
      </c>
      <c r="L486" s="218">
        <f>'4. Capacity&amp;Demand'!P563</f>
        <v>0</v>
      </c>
      <c r="M486" s="218">
        <f>'4. Capacity&amp;Demand'!Q563</f>
        <v>0</v>
      </c>
      <c r="N486" s="218">
        <f>'4. Capacity&amp;Demand'!R563</f>
        <v>0</v>
      </c>
      <c r="O486" s="218">
        <f>'4. Capacity&amp;Demand'!S563</f>
        <v>0</v>
      </c>
    </row>
    <row r="487" spans="2:15" ht="15.75" thickBot="1" x14ac:dyDescent="0.3">
      <c r="B487" s="218" t="s">
        <v>665</v>
      </c>
      <c r="C487" s="315" t="s">
        <v>899</v>
      </c>
      <c r="D487" s="218">
        <f>'4. Capacity&amp;Demand'!H564</f>
        <v>0</v>
      </c>
      <c r="E487" s="218">
        <f>'4. Capacity&amp;Demand'!I564</f>
        <v>0</v>
      </c>
      <c r="F487" s="218">
        <f>'4. Capacity&amp;Demand'!J564</f>
        <v>0</v>
      </c>
      <c r="G487" s="218">
        <f>'4. Capacity&amp;Demand'!K564</f>
        <v>0</v>
      </c>
      <c r="H487" s="218">
        <f>'4. Capacity&amp;Demand'!L564</f>
        <v>0</v>
      </c>
      <c r="I487" s="218">
        <f>'4. Capacity&amp;Demand'!M564</f>
        <v>0</v>
      </c>
      <c r="J487" s="218">
        <f>'4. Capacity&amp;Demand'!N564</f>
        <v>0</v>
      </c>
      <c r="K487" s="218">
        <f>'4. Capacity&amp;Demand'!O564</f>
        <v>0</v>
      </c>
      <c r="L487" s="218">
        <f>'4. Capacity&amp;Demand'!P564</f>
        <v>0</v>
      </c>
      <c r="M487" s="218">
        <f>'4. Capacity&amp;Demand'!Q564</f>
        <v>0</v>
      </c>
      <c r="N487" s="218">
        <f>'4. Capacity&amp;Demand'!R564</f>
        <v>0</v>
      </c>
      <c r="O487" s="218">
        <f>'4. Capacity&amp;Demand'!S564</f>
        <v>0</v>
      </c>
    </row>
    <row r="488" spans="2:15" ht="15.75" thickBot="1" x14ac:dyDescent="0.3">
      <c r="B488" s="218" t="s">
        <v>667</v>
      </c>
      <c r="C488" s="315" t="s">
        <v>899</v>
      </c>
      <c r="D488" s="218">
        <f>'4. Capacity&amp;Demand'!H565</f>
        <v>0</v>
      </c>
      <c r="E488" s="218">
        <f>'4. Capacity&amp;Demand'!I565</f>
        <v>0</v>
      </c>
      <c r="F488" s="218">
        <f>'4. Capacity&amp;Demand'!J565</f>
        <v>0</v>
      </c>
      <c r="G488" s="218">
        <f>'4. Capacity&amp;Demand'!K565</f>
        <v>0</v>
      </c>
      <c r="H488" s="218">
        <f>'4. Capacity&amp;Demand'!L565</f>
        <v>0</v>
      </c>
      <c r="I488" s="218">
        <f>'4. Capacity&amp;Demand'!M565</f>
        <v>0</v>
      </c>
      <c r="J488" s="218">
        <f>'4. Capacity&amp;Demand'!N565</f>
        <v>0</v>
      </c>
      <c r="K488" s="218">
        <f>'4. Capacity&amp;Demand'!O565</f>
        <v>0</v>
      </c>
      <c r="L488" s="218">
        <f>'4. Capacity&amp;Demand'!P565</f>
        <v>0</v>
      </c>
      <c r="M488" s="218">
        <f>'4. Capacity&amp;Demand'!Q565</f>
        <v>0</v>
      </c>
      <c r="N488" s="218">
        <f>'4. Capacity&amp;Demand'!R565</f>
        <v>0</v>
      </c>
      <c r="O488" s="218">
        <f>'4. Capacity&amp;Demand'!S565</f>
        <v>0</v>
      </c>
    </row>
    <row r="489" spans="2:15" ht="15.75" thickBot="1" x14ac:dyDescent="0.3">
      <c r="B489" s="218" t="s">
        <v>669</v>
      </c>
      <c r="C489" s="315" t="s">
        <v>899</v>
      </c>
      <c r="D489" s="218">
        <f>'4. Capacity&amp;Demand'!H566</f>
        <v>0</v>
      </c>
      <c r="E489" s="218">
        <f>'4. Capacity&amp;Demand'!I566</f>
        <v>0</v>
      </c>
      <c r="F489" s="218">
        <f>'4. Capacity&amp;Demand'!J566</f>
        <v>0</v>
      </c>
      <c r="G489" s="218">
        <f>'4. Capacity&amp;Demand'!K566</f>
        <v>0</v>
      </c>
      <c r="H489" s="218">
        <f>'4. Capacity&amp;Demand'!L566</f>
        <v>0</v>
      </c>
      <c r="I489" s="218">
        <f>'4. Capacity&amp;Demand'!M566</f>
        <v>0</v>
      </c>
      <c r="J489" s="218">
        <f>'4. Capacity&amp;Demand'!N566</f>
        <v>0</v>
      </c>
      <c r="K489" s="218">
        <f>'4. Capacity&amp;Demand'!O566</f>
        <v>0</v>
      </c>
      <c r="L489" s="218">
        <f>'4. Capacity&amp;Demand'!P566</f>
        <v>0</v>
      </c>
      <c r="M489" s="218">
        <f>'4. Capacity&amp;Demand'!Q566</f>
        <v>0</v>
      </c>
      <c r="N489" s="218">
        <f>'4. Capacity&amp;Demand'!R566</f>
        <v>0</v>
      </c>
      <c r="O489" s="218">
        <f>'4. Capacity&amp;Demand'!S566</f>
        <v>0</v>
      </c>
    </row>
    <row r="490" spans="2:15" ht="15.75" thickBot="1" x14ac:dyDescent="0.3">
      <c r="B490" s="218" t="s">
        <v>671</v>
      </c>
      <c r="C490" s="315" t="s">
        <v>899</v>
      </c>
      <c r="D490" s="218">
        <f>'4. Capacity&amp;Demand'!H567</f>
        <v>0</v>
      </c>
      <c r="E490" s="218">
        <f>'4. Capacity&amp;Demand'!I567</f>
        <v>0</v>
      </c>
      <c r="F490" s="218">
        <f>'4. Capacity&amp;Demand'!J567</f>
        <v>0</v>
      </c>
      <c r="G490" s="218">
        <f>'4. Capacity&amp;Demand'!K567</f>
        <v>0</v>
      </c>
      <c r="H490" s="218">
        <f>'4. Capacity&amp;Demand'!L567</f>
        <v>0</v>
      </c>
      <c r="I490" s="218">
        <f>'4. Capacity&amp;Demand'!M567</f>
        <v>0</v>
      </c>
      <c r="J490" s="218">
        <f>'4. Capacity&amp;Demand'!N567</f>
        <v>0</v>
      </c>
      <c r="K490" s="218">
        <f>'4. Capacity&amp;Demand'!O567</f>
        <v>0</v>
      </c>
      <c r="L490" s="218">
        <f>'4. Capacity&amp;Demand'!P567</f>
        <v>0</v>
      </c>
      <c r="M490" s="218">
        <f>'4. Capacity&amp;Demand'!Q567</f>
        <v>0</v>
      </c>
      <c r="N490" s="218">
        <f>'4. Capacity&amp;Demand'!R567</f>
        <v>0</v>
      </c>
      <c r="O490" s="218">
        <f>'4. Capacity&amp;Demand'!S567</f>
        <v>0</v>
      </c>
    </row>
    <row r="491" spans="2:15" ht="15.75" thickBot="1" x14ac:dyDescent="0.3">
      <c r="B491" s="218" t="s">
        <v>673</v>
      </c>
      <c r="C491" s="315" t="s">
        <v>899</v>
      </c>
      <c r="D491" s="218">
        <f>'4. Capacity&amp;Demand'!H568</f>
        <v>0</v>
      </c>
      <c r="E491" s="218">
        <f>'4. Capacity&amp;Demand'!I568</f>
        <v>0</v>
      </c>
      <c r="F491" s="218">
        <f>'4. Capacity&amp;Demand'!J568</f>
        <v>0</v>
      </c>
      <c r="G491" s="218">
        <f>'4. Capacity&amp;Demand'!K568</f>
        <v>0</v>
      </c>
      <c r="H491" s="218">
        <f>'4. Capacity&amp;Demand'!L568</f>
        <v>0</v>
      </c>
      <c r="I491" s="218">
        <f>'4. Capacity&amp;Demand'!M568</f>
        <v>0</v>
      </c>
      <c r="J491" s="218">
        <f>'4. Capacity&amp;Demand'!N568</f>
        <v>0</v>
      </c>
      <c r="K491" s="218">
        <f>'4. Capacity&amp;Demand'!O568</f>
        <v>0</v>
      </c>
      <c r="L491" s="218">
        <f>'4. Capacity&amp;Demand'!P568</f>
        <v>0</v>
      </c>
      <c r="M491" s="218">
        <f>'4. Capacity&amp;Demand'!Q568</f>
        <v>0</v>
      </c>
      <c r="N491" s="218">
        <f>'4. Capacity&amp;Demand'!R568</f>
        <v>0</v>
      </c>
      <c r="O491" s="218">
        <f>'4. Capacity&amp;Demand'!S568</f>
        <v>0</v>
      </c>
    </row>
    <row r="492" spans="2:15" ht="15.75" thickBot="1" x14ac:dyDescent="0.3">
      <c r="B492" s="218" t="s">
        <v>675</v>
      </c>
      <c r="C492" s="315" t="s">
        <v>899</v>
      </c>
      <c r="D492" s="218">
        <f>'4. Capacity&amp;Demand'!H569</f>
        <v>0</v>
      </c>
      <c r="E492" s="218">
        <f>'4. Capacity&amp;Demand'!I569</f>
        <v>0</v>
      </c>
      <c r="F492" s="218">
        <f>'4. Capacity&amp;Demand'!J569</f>
        <v>0</v>
      </c>
      <c r="G492" s="218">
        <f>'4. Capacity&amp;Demand'!K569</f>
        <v>0</v>
      </c>
      <c r="H492" s="218">
        <f>'4. Capacity&amp;Demand'!L569</f>
        <v>0</v>
      </c>
      <c r="I492" s="218">
        <f>'4. Capacity&amp;Demand'!M569</f>
        <v>0</v>
      </c>
      <c r="J492" s="218">
        <f>'4. Capacity&amp;Demand'!N569</f>
        <v>0</v>
      </c>
      <c r="K492" s="218">
        <f>'4. Capacity&amp;Demand'!O569</f>
        <v>0</v>
      </c>
      <c r="L492" s="218">
        <f>'4. Capacity&amp;Demand'!P569</f>
        <v>0</v>
      </c>
      <c r="M492" s="218">
        <f>'4. Capacity&amp;Demand'!Q569</f>
        <v>0</v>
      </c>
      <c r="N492" s="218">
        <f>'4. Capacity&amp;Demand'!R569</f>
        <v>0</v>
      </c>
      <c r="O492" s="218">
        <f>'4. Capacity&amp;Demand'!S569</f>
        <v>0</v>
      </c>
    </row>
    <row r="493" spans="2:15" ht="15.75" thickBot="1" x14ac:dyDescent="0.3">
      <c r="B493" s="218" t="s">
        <v>677</v>
      </c>
      <c r="C493" s="315" t="s">
        <v>899</v>
      </c>
      <c r="D493" s="218">
        <f>'4. Capacity&amp;Demand'!H570</f>
        <v>0</v>
      </c>
      <c r="E493" s="218">
        <f>'4. Capacity&amp;Demand'!I570</f>
        <v>0</v>
      </c>
      <c r="F493" s="218">
        <f>'4. Capacity&amp;Demand'!J570</f>
        <v>0</v>
      </c>
      <c r="G493" s="218">
        <f>'4. Capacity&amp;Demand'!K570</f>
        <v>0</v>
      </c>
      <c r="H493" s="218">
        <f>'4. Capacity&amp;Demand'!L570</f>
        <v>0</v>
      </c>
      <c r="I493" s="218">
        <f>'4. Capacity&amp;Demand'!M570</f>
        <v>0</v>
      </c>
      <c r="J493" s="218">
        <f>'4. Capacity&amp;Demand'!N570</f>
        <v>0</v>
      </c>
      <c r="K493" s="218">
        <f>'4. Capacity&amp;Demand'!O570</f>
        <v>0</v>
      </c>
      <c r="L493" s="218">
        <f>'4. Capacity&amp;Demand'!P570</f>
        <v>0</v>
      </c>
      <c r="M493" s="218">
        <f>'4. Capacity&amp;Demand'!Q570</f>
        <v>0</v>
      </c>
      <c r="N493" s="218">
        <f>'4. Capacity&amp;Demand'!R570</f>
        <v>0</v>
      </c>
      <c r="O493" s="218">
        <f>'4. Capacity&amp;Demand'!S570</f>
        <v>0</v>
      </c>
    </row>
    <row r="494" spans="2:15" ht="15.75" thickBot="1" x14ac:dyDescent="0.3">
      <c r="B494" s="218" t="s">
        <v>679</v>
      </c>
      <c r="C494" s="315" t="s">
        <v>899</v>
      </c>
      <c r="D494" s="218">
        <f>'4. Capacity&amp;Demand'!H571</f>
        <v>0</v>
      </c>
      <c r="E494" s="218">
        <f>'4. Capacity&amp;Demand'!I571</f>
        <v>0</v>
      </c>
      <c r="F494" s="218">
        <f>'4. Capacity&amp;Demand'!J571</f>
        <v>0</v>
      </c>
      <c r="G494" s="218">
        <f>'4. Capacity&amp;Demand'!K571</f>
        <v>0</v>
      </c>
      <c r="H494" s="218">
        <f>'4. Capacity&amp;Demand'!L571</f>
        <v>0</v>
      </c>
      <c r="I494" s="218">
        <f>'4. Capacity&amp;Demand'!M571</f>
        <v>0</v>
      </c>
      <c r="J494" s="218">
        <f>'4. Capacity&amp;Demand'!N571</f>
        <v>0</v>
      </c>
      <c r="K494" s="218">
        <f>'4. Capacity&amp;Demand'!O571</f>
        <v>0</v>
      </c>
      <c r="L494" s="218">
        <f>'4. Capacity&amp;Demand'!P571</f>
        <v>0</v>
      </c>
      <c r="M494" s="218">
        <f>'4. Capacity&amp;Demand'!Q571</f>
        <v>0</v>
      </c>
      <c r="N494" s="218">
        <f>'4. Capacity&amp;Demand'!R571</f>
        <v>0</v>
      </c>
      <c r="O494" s="218">
        <f>'4. Capacity&amp;Demand'!S571</f>
        <v>0</v>
      </c>
    </row>
    <row r="495" spans="2:15" ht="15.75" thickBot="1" x14ac:dyDescent="0.3">
      <c r="B495" s="218" t="s">
        <v>681</v>
      </c>
      <c r="C495" s="315" t="s">
        <v>899</v>
      </c>
      <c r="D495" s="218">
        <f>'4. Capacity&amp;Demand'!H572</f>
        <v>0</v>
      </c>
      <c r="E495" s="218">
        <f>'4. Capacity&amp;Demand'!I572</f>
        <v>0</v>
      </c>
      <c r="F495" s="218">
        <f>'4. Capacity&amp;Demand'!J572</f>
        <v>0</v>
      </c>
      <c r="G495" s="218">
        <f>'4. Capacity&amp;Demand'!K572</f>
        <v>0</v>
      </c>
      <c r="H495" s="218">
        <f>'4. Capacity&amp;Demand'!L572</f>
        <v>0</v>
      </c>
      <c r="I495" s="218">
        <f>'4. Capacity&amp;Demand'!M572</f>
        <v>0</v>
      </c>
      <c r="J495" s="218">
        <f>'4. Capacity&amp;Demand'!N572</f>
        <v>0</v>
      </c>
      <c r="K495" s="218">
        <f>'4. Capacity&amp;Demand'!O572</f>
        <v>0</v>
      </c>
      <c r="L495" s="218">
        <f>'4. Capacity&amp;Demand'!P572</f>
        <v>0</v>
      </c>
      <c r="M495" s="218">
        <f>'4. Capacity&amp;Demand'!Q572</f>
        <v>0</v>
      </c>
      <c r="N495" s="218">
        <f>'4. Capacity&amp;Demand'!R572</f>
        <v>0</v>
      </c>
      <c r="O495" s="218">
        <f>'4. Capacity&amp;Demand'!S572</f>
        <v>0</v>
      </c>
    </row>
    <row r="496" spans="2:15" ht="15.75" thickBot="1" x14ac:dyDescent="0.3">
      <c r="B496" s="218" t="s">
        <v>683</v>
      </c>
      <c r="C496" s="315" t="s">
        <v>899</v>
      </c>
      <c r="D496" s="218">
        <f>'4. Capacity&amp;Demand'!H573</f>
        <v>0</v>
      </c>
      <c r="E496" s="218">
        <f>'4. Capacity&amp;Demand'!I573</f>
        <v>0</v>
      </c>
      <c r="F496" s="218">
        <f>'4. Capacity&amp;Demand'!J573</f>
        <v>0</v>
      </c>
      <c r="G496" s="218">
        <f>'4. Capacity&amp;Demand'!K573</f>
        <v>0</v>
      </c>
      <c r="H496" s="218">
        <f>'4. Capacity&amp;Demand'!L573</f>
        <v>0</v>
      </c>
      <c r="I496" s="218">
        <f>'4. Capacity&amp;Demand'!M573</f>
        <v>0</v>
      </c>
      <c r="J496" s="218">
        <f>'4. Capacity&amp;Demand'!N573</f>
        <v>0</v>
      </c>
      <c r="K496" s="218">
        <f>'4. Capacity&amp;Demand'!O573</f>
        <v>0</v>
      </c>
      <c r="L496" s="218">
        <f>'4. Capacity&amp;Demand'!P573</f>
        <v>0</v>
      </c>
      <c r="M496" s="218">
        <f>'4. Capacity&amp;Demand'!Q573</f>
        <v>0</v>
      </c>
      <c r="N496" s="218">
        <f>'4. Capacity&amp;Demand'!R573</f>
        <v>0</v>
      </c>
      <c r="O496" s="218">
        <f>'4. Capacity&amp;Demand'!S573</f>
        <v>0</v>
      </c>
    </row>
    <row r="497" spans="2:15" ht="15.75" thickBot="1" x14ac:dyDescent="0.3">
      <c r="B497" s="218" t="s">
        <v>685</v>
      </c>
      <c r="C497" s="315" t="s">
        <v>899</v>
      </c>
      <c r="D497" s="218">
        <f>'4. Capacity&amp;Demand'!H574</f>
        <v>0</v>
      </c>
      <c r="E497" s="218">
        <f>'4. Capacity&amp;Demand'!I574</f>
        <v>0</v>
      </c>
      <c r="F497" s="218">
        <f>'4. Capacity&amp;Demand'!J574</f>
        <v>0</v>
      </c>
      <c r="G497" s="218">
        <f>'4. Capacity&amp;Demand'!K574</f>
        <v>0</v>
      </c>
      <c r="H497" s="218">
        <f>'4. Capacity&amp;Demand'!L574</f>
        <v>0</v>
      </c>
      <c r="I497" s="218">
        <f>'4. Capacity&amp;Demand'!M574</f>
        <v>0</v>
      </c>
      <c r="J497" s="218">
        <f>'4. Capacity&amp;Demand'!N574</f>
        <v>0</v>
      </c>
      <c r="K497" s="218">
        <f>'4. Capacity&amp;Demand'!O574</f>
        <v>0</v>
      </c>
      <c r="L497" s="218">
        <f>'4. Capacity&amp;Demand'!P574</f>
        <v>0</v>
      </c>
      <c r="M497" s="218">
        <f>'4. Capacity&amp;Demand'!Q574</f>
        <v>0</v>
      </c>
      <c r="N497" s="218">
        <f>'4. Capacity&amp;Demand'!R574</f>
        <v>0</v>
      </c>
      <c r="O497" s="218">
        <f>'4. Capacity&amp;Demand'!S574</f>
        <v>0</v>
      </c>
    </row>
    <row r="498" spans="2:15" ht="15.75" thickBot="1" x14ac:dyDescent="0.3">
      <c r="B498" s="218" t="s">
        <v>687</v>
      </c>
      <c r="C498" s="315" t="s">
        <v>899</v>
      </c>
      <c r="D498" s="218">
        <f>'4. Capacity&amp;Demand'!H575</f>
        <v>0</v>
      </c>
      <c r="E498" s="218">
        <f>'4. Capacity&amp;Demand'!I575</f>
        <v>0</v>
      </c>
      <c r="F498" s="218">
        <f>'4. Capacity&amp;Demand'!J575</f>
        <v>0</v>
      </c>
      <c r="G498" s="218">
        <f>'4. Capacity&amp;Demand'!K575</f>
        <v>0</v>
      </c>
      <c r="H498" s="218">
        <f>'4. Capacity&amp;Demand'!L575</f>
        <v>0</v>
      </c>
      <c r="I498" s="218">
        <f>'4. Capacity&amp;Demand'!M575</f>
        <v>0</v>
      </c>
      <c r="J498" s="218">
        <f>'4. Capacity&amp;Demand'!N575</f>
        <v>0</v>
      </c>
      <c r="K498" s="218">
        <f>'4. Capacity&amp;Demand'!O575</f>
        <v>0</v>
      </c>
      <c r="L498" s="218">
        <f>'4. Capacity&amp;Demand'!P575</f>
        <v>0</v>
      </c>
      <c r="M498" s="218">
        <f>'4. Capacity&amp;Demand'!Q575</f>
        <v>0</v>
      </c>
      <c r="N498" s="218">
        <f>'4. Capacity&amp;Demand'!R575</f>
        <v>0</v>
      </c>
      <c r="O498" s="218">
        <f>'4. Capacity&amp;Demand'!S575</f>
        <v>0</v>
      </c>
    </row>
    <row r="499" spans="2:15" ht="15.75" thickBot="1" x14ac:dyDescent="0.3">
      <c r="B499" s="218" t="s">
        <v>689</v>
      </c>
      <c r="C499" s="315" t="s">
        <v>899</v>
      </c>
      <c r="D499" s="218">
        <f>'4. Capacity&amp;Demand'!H576</f>
        <v>0</v>
      </c>
      <c r="E499" s="218">
        <f>'4. Capacity&amp;Demand'!I576</f>
        <v>0</v>
      </c>
      <c r="F499" s="218">
        <f>'4. Capacity&amp;Demand'!J576</f>
        <v>0</v>
      </c>
      <c r="G499" s="218">
        <f>'4. Capacity&amp;Demand'!K576</f>
        <v>0</v>
      </c>
      <c r="H499" s="218">
        <f>'4. Capacity&amp;Demand'!L576</f>
        <v>0</v>
      </c>
      <c r="I499" s="218">
        <f>'4. Capacity&amp;Demand'!M576</f>
        <v>0</v>
      </c>
      <c r="J499" s="218">
        <f>'4. Capacity&amp;Demand'!N576</f>
        <v>0</v>
      </c>
      <c r="K499" s="218">
        <f>'4. Capacity&amp;Demand'!O576</f>
        <v>0</v>
      </c>
      <c r="L499" s="218">
        <f>'4. Capacity&amp;Demand'!P576</f>
        <v>0</v>
      </c>
      <c r="M499" s="218">
        <f>'4. Capacity&amp;Demand'!Q576</f>
        <v>0</v>
      </c>
      <c r="N499" s="218">
        <f>'4. Capacity&amp;Demand'!R576</f>
        <v>0</v>
      </c>
      <c r="O499" s="218">
        <f>'4. Capacity&amp;Demand'!S576</f>
        <v>0</v>
      </c>
    </row>
    <row r="500" spans="2:15" ht="15.75" thickBot="1" x14ac:dyDescent="0.3">
      <c r="B500" s="218" t="s">
        <v>691</v>
      </c>
      <c r="C500" s="315" t="s">
        <v>899</v>
      </c>
      <c r="D500" s="218">
        <f>'4. Capacity&amp;Demand'!H577</f>
        <v>0</v>
      </c>
      <c r="E500" s="218">
        <f>'4. Capacity&amp;Demand'!I577</f>
        <v>0</v>
      </c>
      <c r="F500" s="218">
        <f>'4. Capacity&amp;Demand'!J577</f>
        <v>0</v>
      </c>
      <c r="G500" s="218">
        <f>'4. Capacity&amp;Demand'!K577</f>
        <v>0</v>
      </c>
      <c r="H500" s="218">
        <f>'4. Capacity&amp;Demand'!L577</f>
        <v>0</v>
      </c>
      <c r="I500" s="218">
        <f>'4. Capacity&amp;Demand'!M577</f>
        <v>0</v>
      </c>
      <c r="J500" s="218">
        <f>'4. Capacity&amp;Demand'!N577</f>
        <v>0</v>
      </c>
      <c r="K500" s="218">
        <f>'4. Capacity&amp;Demand'!O577</f>
        <v>0</v>
      </c>
      <c r="L500" s="218">
        <f>'4. Capacity&amp;Demand'!P577</f>
        <v>0</v>
      </c>
      <c r="M500" s="218">
        <f>'4. Capacity&amp;Demand'!Q577</f>
        <v>0</v>
      </c>
      <c r="N500" s="218">
        <f>'4. Capacity&amp;Demand'!R577</f>
        <v>0</v>
      </c>
      <c r="O500" s="218">
        <f>'4. Capacity&amp;Demand'!S577</f>
        <v>0</v>
      </c>
    </row>
    <row r="501" spans="2:15" ht="15.75" thickBot="1" x14ac:dyDescent="0.3">
      <c r="B501" s="218" t="s">
        <v>693</v>
      </c>
      <c r="C501" s="315" t="s">
        <v>899</v>
      </c>
      <c r="D501" s="218">
        <f>'4. Capacity&amp;Demand'!H578</f>
        <v>0</v>
      </c>
      <c r="E501" s="218">
        <f>'4. Capacity&amp;Demand'!I578</f>
        <v>0</v>
      </c>
      <c r="F501" s="218">
        <f>'4. Capacity&amp;Demand'!J578</f>
        <v>0</v>
      </c>
      <c r="G501" s="218">
        <f>'4. Capacity&amp;Demand'!K578</f>
        <v>0</v>
      </c>
      <c r="H501" s="218">
        <f>'4. Capacity&amp;Demand'!L578</f>
        <v>0</v>
      </c>
      <c r="I501" s="218">
        <f>'4. Capacity&amp;Demand'!M578</f>
        <v>0</v>
      </c>
      <c r="J501" s="218">
        <f>'4. Capacity&amp;Demand'!N578</f>
        <v>0</v>
      </c>
      <c r="K501" s="218">
        <f>'4. Capacity&amp;Demand'!O578</f>
        <v>0</v>
      </c>
      <c r="L501" s="218">
        <f>'4. Capacity&amp;Demand'!P578</f>
        <v>0</v>
      </c>
      <c r="M501" s="218">
        <f>'4. Capacity&amp;Demand'!Q578</f>
        <v>0</v>
      </c>
      <c r="N501" s="218">
        <f>'4. Capacity&amp;Demand'!R578</f>
        <v>0</v>
      </c>
      <c r="O501" s="218">
        <f>'4. Capacity&amp;Demand'!S578</f>
        <v>0</v>
      </c>
    </row>
    <row r="502" spans="2:15" ht="15.75" thickBot="1" x14ac:dyDescent="0.3">
      <c r="B502" s="218" t="s">
        <v>695</v>
      </c>
      <c r="C502" s="315" t="s">
        <v>899</v>
      </c>
      <c r="D502" s="218">
        <f>'4. Capacity&amp;Demand'!H579</f>
        <v>0</v>
      </c>
      <c r="E502" s="218">
        <f>'4. Capacity&amp;Demand'!I579</f>
        <v>0</v>
      </c>
      <c r="F502" s="218">
        <f>'4. Capacity&amp;Demand'!J579</f>
        <v>0</v>
      </c>
      <c r="G502" s="218">
        <f>'4. Capacity&amp;Demand'!K579</f>
        <v>0</v>
      </c>
      <c r="H502" s="218">
        <f>'4. Capacity&amp;Demand'!L579</f>
        <v>0</v>
      </c>
      <c r="I502" s="218">
        <f>'4. Capacity&amp;Demand'!M579</f>
        <v>0</v>
      </c>
      <c r="J502" s="218">
        <f>'4. Capacity&amp;Demand'!N579</f>
        <v>0</v>
      </c>
      <c r="K502" s="218">
        <f>'4. Capacity&amp;Demand'!O579</f>
        <v>0</v>
      </c>
      <c r="L502" s="218">
        <f>'4. Capacity&amp;Demand'!P579</f>
        <v>0</v>
      </c>
      <c r="M502" s="218">
        <f>'4. Capacity&amp;Demand'!Q579</f>
        <v>0</v>
      </c>
      <c r="N502" s="218">
        <f>'4. Capacity&amp;Demand'!R579</f>
        <v>0</v>
      </c>
      <c r="O502" s="218">
        <f>'4. Capacity&amp;Demand'!S579</f>
        <v>0</v>
      </c>
    </row>
    <row r="503" spans="2:15" ht="15.75" thickBot="1" x14ac:dyDescent="0.3">
      <c r="B503" s="218" t="s">
        <v>697</v>
      </c>
      <c r="C503" s="315" t="s">
        <v>899</v>
      </c>
      <c r="D503" s="218">
        <f>'4. Capacity&amp;Demand'!H580</f>
        <v>0</v>
      </c>
      <c r="E503" s="218">
        <f>'4. Capacity&amp;Demand'!I580</f>
        <v>0</v>
      </c>
      <c r="F503" s="218">
        <f>'4. Capacity&amp;Demand'!J580</f>
        <v>0</v>
      </c>
      <c r="G503" s="218">
        <f>'4. Capacity&amp;Demand'!K580</f>
        <v>0</v>
      </c>
      <c r="H503" s="218">
        <f>'4. Capacity&amp;Demand'!L580</f>
        <v>0</v>
      </c>
      <c r="I503" s="218">
        <f>'4. Capacity&amp;Demand'!M580</f>
        <v>0</v>
      </c>
      <c r="J503" s="218">
        <f>'4. Capacity&amp;Demand'!N580</f>
        <v>0</v>
      </c>
      <c r="K503" s="218">
        <f>'4. Capacity&amp;Demand'!O580</f>
        <v>0</v>
      </c>
      <c r="L503" s="218">
        <f>'4. Capacity&amp;Demand'!P580</f>
        <v>0</v>
      </c>
      <c r="M503" s="218">
        <f>'4. Capacity&amp;Demand'!Q580</f>
        <v>0</v>
      </c>
      <c r="N503" s="218">
        <f>'4. Capacity&amp;Demand'!R580</f>
        <v>0</v>
      </c>
      <c r="O503" s="218">
        <f>'4. Capacity&amp;Demand'!S580</f>
        <v>0</v>
      </c>
    </row>
    <row r="504" spans="2:15" ht="15.75" thickBot="1" x14ac:dyDescent="0.3">
      <c r="B504" s="218" t="s">
        <v>699</v>
      </c>
      <c r="C504" s="315" t="s">
        <v>899</v>
      </c>
      <c r="D504" s="218">
        <f>'4. Capacity&amp;Demand'!H581</f>
        <v>0</v>
      </c>
      <c r="E504" s="218">
        <f>'4. Capacity&amp;Demand'!I581</f>
        <v>0</v>
      </c>
      <c r="F504" s="218">
        <f>'4. Capacity&amp;Demand'!J581</f>
        <v>0</v>
      </c>
      <c r="G504" s="218">
        <f>'4. Capacity&amp;Demand'!K581</f>
        <v>0</v>
      </c>
      <c r="H504" s="218">
        <f>'4. Capacity&amp;Demand'!L581</f>
        <v>0</v>
      </c>
      <c r="I504" s="218">
        <f>'4. Capacity&amp;Demand'!M581</f>
        <v>0</v>
      </c>
      <c r="J504" s="218">
        <f>'4. Capacity&amp;Demand'!N581</f>
        <v>0</v>
      </c>
      <c r="K504" s="218">
        <f>'4. Capacity&amp;Demand'!O581</f>
        <v>0</v>
      </c>
      <c r="L504" s="218">
        <f>'4. Capacity&amp;Demand'!P581</f>
        <v>0</v>
      </c>
      <c r="M504" s="218">
        <f>'4. Capacity&amp;Demand'!Q581</f>
        <v>0</v>
      </c>
      <c r="N504" s="218">
        <f>'4. Capacity&amp;Demand'!R581</f>
        <v>0</v>
      </c>
      <c r="O504" s="218">
        <f>'4. Capacity&amp;Demand'!S581</f>
        <v>0</v>
      </c>
    </row>
    <row r="505" spans="2:15" ht="15.75" thickBot="1" x14ac:dyDescent="0.3">
      <c r="B505" s="218" t="s">
        <v>701</v>
      </c>
      <c r="C505" s="315" t="s">
        <v>899</v>
      </c>
      <c r="D505" s="218">
        <f>'4. Capacity&amp;Demand'!H582</f>
        <v>0</v>
      </c>
      <c r="E505" s="218">
        <f>'4. Capacity&amp;Demand'!I582</f>
        <v>0</v>
      </c>
      <c r="F505" s="218">
        <f>'4. Capacity&amp;Demand'!J582</f>
        <v>0</v>
      </c>
      <c r="G505" s="218">
        <f>'4. Capacity&amp;Demand'!K582</f>
        <v>0</v>
      </c>
      <c r="H505" s="218">
        <f>'4. Capacity&amp;Demand'!L582</f>
        <v>0</v>
      </c>
      <c r="I505" s="218">
        <f>'4. Capacity&amp;Demand'!M582</f>
        <v>0</v>
      </c>
      <c r="J505" s="218">
        <f>'4. Capacity&amp;Demand'!N582</f>
        <v>0</v>
      </c>
      <c r="K505" s="218">
        <f>'4. Capacity&amp;Demand'!O582</f>
        <v>0</v>
      </c>
      <c r="L505" s="218">
        <f>'4. Capacity&amp;Demand'!P582</f>
        <v>0</v>
      </c>
      <c r="M505" s="218">
        <f>'4. Capacity&amp;Demand'!Q582</f>
        <v>0</v>
      </c>
      <c r="N505" s="218">
        <f>'4. Capacity&amp;Demand'!R582</f>
        <v>0</v>
      </c>
      <c r="O505" s="218">
        <f>'4. Capacity&amp;Demand'!S582</f>
        <v>0</v>
      </c>
    </row>
    <row r="506" spans="2:15" ht="15.75" thickBot="1" x14ac:dyDescent="0.3">
      <c r="B506" s="218" t="s">
        <v>703</v>
      </c>
      <c r="C506" s="315" t="s">
        <v>899</v>
      </c>
      <c r="D506" s="218">
        <f>'4. Capacity&amp;Demand'!H583</f>
        <v>0</v>
      </c>
      <c r="E506" s="218">
        <f>'4. Capacity&amp;Demand'!I583</f>
        <v>0</v>
      </c>
      <c r="F506" s="218">
        <f>'4. Capacity&amp;Demand'!J583</f>
        <v>0</v>
      </c>
      <c r="G506" s="218">
        <f>'4. Capacity&amp;Demand'!K583</f>
        <v>0</v>
      </c>
      <c r="H506" s="218">
        <f>'4. Capacity&amp;Demand'!L583</f>
        <v>0</v>
      </c>
      <c r="I506" s="218">
        <f>'4. Capacity&amp;Demand'!M583</f>
        <v>0</v>
      </c>
      <c r="J506" s="218">
        <f>'4. Capacity&amp;Demand'!N583</f>
        <v>0</v>
      </c>
      <c r="K506" s="218">
        <f>'4. Capacity&amp;Demand'!O583</f>
        <v>0</v>
      </c>
      <c r="L506" s="218">
        <f>'4. Capacity&amp;Demand'!P583</f>
        <v>0</v>
      </c>
      <c r="M506" s="218">
        <f>'4. Capacity&amp;Demand'!Q583</f>
        <v>0</v>
      </c>
      <c r="N506" s="218">
        <f>'4. Capacity&amp;Demand'!R583</f>
        <v>0</v>
      </c>
      <c r="O506" s="218">
        <f>'4. Capacity&amp;Demand'!S583</f>
        <v>0</v>
      </c>
    </row>
    <row r="507" spans="2:15" ht="15.75" thickBot="1" x14ac:dyDescent="0.3">
      <c r="B507" s="218" t="s">
        <v>705</v>
      </c>
      <c r="C507" s="315" t="s">
        <v>899</v>
      </c>
      <c r="D507" s="218">
        <f>'4. Capacity&amp;Demand'!H584</f>
        <v>0</v>
      </c>
      <c r="E507" s="218">
        <f>'4. Capacity&amp;Demand'!I584</f>
        <v>0</v>
      </c>
      <c r="F507" s="218">
        <f>'4. Capacity&amp;Demand'!J584</f>
        <v>0</v>
      </c>
      <c r="G507" s="218">
        <f>'4. Capacity&amp;Demand'!K584</f>
        <v>0</v>
      </c>
      <c r="H507" s="218">
        <f>'4. Capacity&amp;Demand'!L584</f>
        <v>0</v>
      </c>
      <c r="I507" s="218">
        <f>'4. Capacity&amp;Demand'!M584</f>
        <v>0</v>
      </c>
      <c r="J507" s="218">
        <f>'4. Capacity&amp;Demand'!N584</f>
        <v>0</v>
      </c>
      <c r="K507" s="218">
        <f>'4. Capacity&amp;Demand'!O584</f>
        <v>0</v>
      </c>
      <c r="L507" s="218">
        <f>'4. Capacity&amp;Demand'!P584</f>
        <v>0</v>
      </c>
      <c r="M507" s="218">
        <f>'4. Capacity&amp;Demand'!Q584</f>
        <v>0</v>
      </c>
      <c r="N507" s="218">
        <f>'4. Capacity&amp;Demand'!R584</f>
        <v>0</v>
      </c>
      <c r="O507" s="218">
        <f>'4. Capacity&amp;Demand'!S584</f>
        <v>0</v>
      </c>
    </row>
    <row r="508" spans="2:15" ht="15.75" thickBot="1" x14ac:dyDescent="0.3">
      <c r="B508" s="218" t="s">
        <v>707</v>
      </c>
      <c r="C508" s="315" t="s">
        <v>899</v>
      </c>
      <c r="D508" s="218">
        <f>'4. Capacity&amp;Demand'!H585</f>
        <v>0</v>
      </c>
      <c r="E508" s="218">
        <f>'4. Capacity&amp;Demand'!I585</f>
        <v>0</v>
      </c>
      <c r="F508" s="218">
        <f>'4. Capacity&amp;Demand'!J585</f>
        <v>0</v>
      </c>
      <c r="G508" s="218">
        <f>'4. Capacity&amp;Demand'!K585</f>
        <v>0</v>
      </c>
      <c r="H508" s="218">
        <f>'4. Capacity&amp;Demand'!L585</f>
        <v>0</v>
      </c>
      <c r="I508" s="218">
        <f>'4. Capacity&amp;Demand'!M585</f>
        <v>0</v>
      </c>
      <c r="J508" s="218">
        <f>'4. Capacity&amp;Demand'!N585</f>
        <v>0</v>
      </c>
      <c r="K508" s="218">
        <f>'4. Capacity&amp;Demand'!O585</f>
        <v>0</v>
      </c>
      <c r="L508" s="218">
        <f>'4. Capacity&amp;Demand'!P585</f>
        <v>0</v>
      </c>
      <c r="M508" s="218">
        <f>'4. Capacity&amp;Demand'!Q585</f>
        <v>0</v>
      </c>
      <c r="N508" s="218">
        <f>'4. Capacity&amp;Demand'!R585</f>
        <v>0</v>
      </c>
      <c r="O508" s="218">
        <f>'4. Capacity&amp;Demand'!S585</f>
        <v>0</v>
      </c>
    </row>
    <row r="509" spans="2:15" ht="15.75" thickBot="1" x14ac:dyDescent="0.3">
      <c r="B509" s="218" t="s">
        <v>709</v>
      </c>
      <c r="C509" s="315" t="s">
        <v>899</v>
      </c>
      <c r="D509" s="218">
        <f>'4. Capacity&amp;Demand'!H586</f>
        <v>0</v>
      </c>
      <c r="E509" s="218">
        <f>'4. Capacity&amp;Demand'!I586</f>
        <v>0</v>
      </c>
      <c r="F509" s="218">
        <f>'4. Capacity&amp;Demand'!J586</f>
        <v>0</v>
      </c>
      <c r="G509" s="218">
        <f>'4. Capacity&amp;Demand'!K586</f>
        <v>0</v>
      </c>
      <c r="H509" s="218">
        <f>'4. Capacity&amp;Demand'!L586</f>
        <v>0</v>
      </c>
      <c r="I509" s="218">
        <f>'4. Capacity&amp;Demand'!M586</f>
        <v>0</v>
      </c>
      <c r="J509" s="218">
        <f>'4. Capacity&amp;Demand'!N586</f>
        <v>0</v>
      </c>
      <c r="K509" s="218">
        <f>'4. Capacity&amp;Demand'!O586</f>
        <v>0</v>
      </c>
      <c r="L509" s="218">
        <f>'4. Capacity&amp;Demand'!P586</f>
        <v>0</v>
      </c>
      <c r="M509" s="218">
        <f>'4. Capacity&amp;Demand'!Q586</f>
        <v>0</v>
      </c>
      <c r="N509" s="218">
        <f>'4. Capacity&amp;Demand'!R586</f>
        <v>0</v>
      </c>
      <c r="O509" s="218">
        <f>'4. Capacity&amp;Demand'!S586</f>
        <v>0</v>
      </c>
    </row>
    <row r="510" spans="2:15" ht="15.75" thickBot="1" x14ac:dyDescent="0.3">
      <c r="B510" s="218" t="s">
        <v>711</v>
      </c>
      <c r="C510" s="315" t="s">
        <v>899</v>
      </c>
      <c r="D510" s="218">
        <f>'4. Capacity&amp;Demand'!H587</f>
        <v>0</v>
      </c>
      <c r="E510" s="218">
        <f>'4. Capacity&amp;Demand'!I587</f>
        <v>0</v>
      </c>
      <c r="F510" s="218">
        <f>'4. Capacity&amp;Demand'!J587</f>
        <v>0</v>
      </c>
      <c r="G510" s="218">
        <f>'4. Capacity&amp;Demand'!K587</f>
        <v>0</v>
      </c>
      <c r="H510" s="218">
        <f>'4. Capacity&amp;Demand'!L587</f>
        <v>0</v>
      </c>
      <c r="I510" s="218">
        <f>'4. Capacity&amp;Demand'!M587</f>
        <v>0</v>
      </c>
      <c r="J510" s="218">
        <f>'4. Capacity&amp;Demand'!N587</f>
        <v>0</v>
      </c>
      <c r="K510" s="218">
        <f>'4. Capacity&amp;Demand'!O587</f>
        <v>0</v>
      </c>
      <c r="L510" s="218">
        <f>'4. Capacity&amp;Demand'!P587</f>
        <v>0</v>
      </c>
      <c r="M510" s="218">
        <f>'4. Capacity&amp;Demand'!Q587</f>
        <v>0</v>
      </c>
      <c r="N510" s="218">
        <f>'4. Capacity&amp;Demand'!R587</f>
        <v>0</v>
      </c>
      <c r="O510" s="218">
        <f>'4. Capacity&amp;Demand'!S587</f>
        <v>0</v>
      </c>
    </row>
    <row r="511" spans="2:15" ht="15.75" thickBot="1" x14ac:dyDescent="0.3">
      <c r="B511" s="218" t="s">
        <v>713</v>
      </c>
      <c r="C511" s="315" t="s">
        <v>899</v>
      </c>
      <c r="D511" s="218">
        <f>'4. Capacity&amp;Demand'!H588</f>
        <v>0</v>
      </c>
      <c r="E511" s="218">
        <f>'4. Capacity&amp;Demand'!I588</f>
        <v>0</v>
      </c>
      <c r="F511" s="218">
        <f>'4. Capacity&amp;Demand'!J588</f>
        <v>0</v>
      </c>
      <c r="G511" s="218">
        <f>'4. Capacity&amp;Demand'!K588</f>
        <v>0</v>
      </c>
      <c r="H511" s="218">
        <f>'4. Capacity&amp;Demand'!L588</f>
        <v>0</v>
      </c>
      <c r="I511" s="218">
        <f>'4. Capacity&amp;Demand'!M588</f>
        <v>0</v>
      </c>
      <c r="J511" s="218">
        <f>'4. Capacity&amp;Demand'!N588</f>
        <v>0</v>
      </c>
      <c r="K511" s="218">
        <f>'4. Capacity&amp;Demand'!O588</f>
        <v>0</v>
      </c>
      <c r="L511" s="218">
        <f>'4. Capacity&amp;Demand'!P588</f>
        <v>0</v>
      </c>
      <c r="M511" s="218">
        <f>'4. Capacity&amp;Demand'!Q588</f>
        <v>0</v>
      </c>
      <c r="N511" s="218">
        <f>'4. Capacity&amp;Demand'!R588</f>
        <v>0</v>
      </c>
      <c r="O511" s="218">
        <f>'4. Capacity&amp;Demand'!S588</f>
        <v>0</v>
      </c>
    </row>
    <row r="512" spans="2:15" ht="15.75" thickBot="1" x14ac:dyDescent="0.3">
      <c r="B512" s="218" t="s">
        <v>715</v>
      </c>
      <c r="C512" s="315" t="s">
        <v>899</v>
      </c>
      <c r="D512" s="218">
        <f>'4. Capacity&amp;Demand'!H589</f>
        <v>0</v>
      </c>
      <c r="E512" s="218">
        <f>'4. Capacity&amp;Demand'!I589</f>
        <v>0</v>
      </c>
      <c r="F512" s="218">
        <f>'4. Capacity&amp;Demand'!J589</f>
        <v>0</v>
      </c>
      <c r="G512" s="218">
        <f>'4. Capacity&amp;Demand'!K589</f>
        <v>0</v>
      </c>
      <c r="H512" s="218">
        <f>'4. Capacity&amp;Demand'!L589</f>
        <v>0</v>
      </c>
      <c r="I512" s="218">
        <f>'4. Capacity&amp;Demand'!M589</f>
        <v>0</v>
      </c>
      <c r="J512" s="218">
        <f>'4. Capacity&amp;Demand'!N589</f>
        <v>0</v>
      </c>
      <c r="K512" s="218">
        <f>'4. Capacity&amp;Demand'!O589</f>
        <v>0</v>
      </c>
      <c r="L512" s="218">
        <f>'4. Capacity&amp;Demand'!P589</f>
        <v>0</v>
      </c>
      <c r="M512" s="218">
        <f>'4. Capacity&amp;Demand'!Q589</f>
        <v>0</v>
      </c>
      <c r="N512" s="218">
        <f>'4. Capacity&amp;Demand'!R589</f>
        <v>0</v>
      </c>
      <c r="O512" s="218">
        <f>'4. Capacity&amp;Demand'!S589</f>
        <v>0</v>
      </c>
    </row>
    <row r="513" spans="2:15" ht="15.75" thickBot="1" x14ac:dyDescent="0.3">
      <c r="B513" s="218" t="s">
        <v>717</v>
      </c>
      <c r="C513" s="315" t="s">
        <v>899</v>
      </c>
      <c r="D513" s="218">
        <f>'4. Capacity&amp;Demand'!H590</f>
        <v>0</v>
      </c>
      <c r="E513" s="218">
        <f>'4. Capacity&amp;Demand'!I590</f>
        <v>0</v>
      </c>
      <c r="F513" s="218">
        <f>'4. Capacity&amp;Demand'!J590</f>
        <v>0</v>
      </c>
      <c r="G513" s="218">
        <f>'4. Capacity&amp;Demand'!K590</f>
        <v>0</v>
      </c>
      <c r="H513" s="218">
        <f>'4. Capacity&amp;Demand'!L590</f>
        <v>0</v>
      </c>
      <c r="I513" s="218">
        <f>'4. Capacity&amp;Demand'!M590</f>
        <v>0</v>
      </c>
      <c r="J513" s="218">
        <f>'4. Capacity&amp;Demand'!N590</f>
        <v>0</v>
      </c>
      <c r="K513" s="218">
        <f>'4. Capacity&amp;Demand'!O590</f>
        <v>0</v>
      </c>
      <c r="L513" s="218">
        <f>'4. Capacity&amp;Demand'!P590</f>
        <v>0</v>
      </c>
      <c r="M513" s="218">
        <f>'4. Capacity&amp;Demand'!Q590</f>
        <v>0</v>
      </c>
      <c r="N513" s="218">
        <f>'4. Capacity&amp;Demand'!R590</f>
        <v>0</v>
      </c>
      <c r="O513" s="218">
        <f>'4. Capacity&amp;Demand'!S590</f>
        <v>0</v>
      </c>
    </row>
    <row r="514" spans="2:15" ht="15.75" thickBot="1" x14ac:dyDescent="0.3">
      <c r="B514" s="218" t="s">
        <v>719</v>
      </c>
      <c r="C514" s="315" t="s">
        <v>899</v>
      </c>
      <c r="D514" s="218">
        <f>'4. Capacity&amp;Demand'!H591</f>
        <v>0</v>
      </c>
      <c r="E514" s="218">
        <f>'4. Capacity&amp;Demand'!I591</f>
        <v>0</v>
      </c>
      <c r="F514" s="218">
        <f>'4. Capacity&amp;Demand'!J591</f>
        <v>0</v>
      </c>
      <c r="G514" s="218">
        <f>'4. Capacity&amp;Demand'!K591</f>
        <v>0</v>
      </c>
      <c r="H514" s="218">
        <f>'4. Capacity&amp;Demand'!L591</f>
        <v>0</v>
      </c>
      <c r="I514" s="218">
        <f>'4. Capacity&amp;Demand'!M591</f>
        <v>0</v>
      </c>
      <c r="J514" s="218">
        <f>'4. Capacity&amp;Demand'!N591</f>
        <v>0</v>
      </c>
      <c r="K514" s="218">
        <f>'4. Capacity&amp;Demand'!O591</f>
        <v>0</v>
      </c>
      <c r="L514" s="218">
        <f>'4. Capacity&amp;Demand'!P591</f>
        <v>0</v>
      </c>
      <c r="M514" s="218">
        <f>'4. Capacity&amp;Demand'!Q591</f>
        <v>0</v>
      </c>
      <c r="N514" s="218">
        <f>'4. Capacity&amp;Demand'!R591</f>
        <v>0</v>
      </c>
      <c r="O514" s="218">
        <f>'4. Capacity&amp;Demand'!S591</f>
        <v>0</v>
      </c>
    </row>
    <row r="515" spans="2:15" ht="15.75" thickBot="1" x14ac:dyDescent="0.3">
      <c r="B515" s="218" t="s">
        <v>721</v>
      </c>
      <c r="C515" s="315" t="s">
        <v>899</v>
      </c>
      <c r="D515" s="218">
        <f>'4. Capacity&amp;Demand'!H592</f>
        <v>0</v>
      </c>
      <c r="E515" s="218">
        <f>'4. Capacity&amp;Demand'!I592</f>
        <v>0</v>
      </c>
      <c r="F515" s="218">
        <f>'4. Capacity&amp;Demand'!J592</f>
        <v>0</v>
      </c>
      <c r="G515" s="218">
        <f>'4. Capacity&amp;Demand'!K592</f>
        <v>0</v>
      </c>
      <c r="H515" s="218">
        <f>'4. Capacity&amp;Demand'!L592</f>
        <v>0</v>
      </c>
      <c r="I515" s="218">
        <f>'4. Capacity&amp;Demand'!M592</f>
        <v>0</v>
      </c>
      <c r="J515" s="218">
        <f>'4. Capacity&amp;Demand'!N592</f>
        <v>0</v>
      </c>
      <c r="K515" s="218">
        <f>'4. Capacity&amp;Demand'!O592</f>
        <v>0</v>
      </c>
      <c r="L515" s="218">
        <f>'4. Capacity&amp;Demand'!P592</f>
        <v>0</v>
      </c>
      <c r="M515" s="218">
        <f>'4. Capacity&amp;Demand'!Q592</f>
        <v>0</v>
      </c>
      <c r="N515" s="218">
        <f>'4. Capacity&amp;Demand'!R592</f>
        <v>0</v>
      </c>
      <c r="O515" s="218">
        <f>'4. Capacity&amp;Demand'!S592</f>
        <v>0</v>
      </c>
    </row>
    <row r="516" spans="2:15" ht="15.75" thickBot="1" x14ac:dyDescent="0.3">
      <c r="B516" s="218" t="s">
        <v>723</v>
      </c>
      <c r="C516" s="315" t="s">
        <v>899</v>
      </c>
      <c r="D516" s="218">
        <f>'4. Capacity&amp;Demand'!H593</f>
        <v>0</v>
      </c>
      <c r="E516" s="218">
        <f>'4. Capacity&amp;Demand'!I593</f>
        <v>0</v>
      </c>
      <c r="F516" s="218">
        <f>'4. Capacity&amp;Demand'!J593</f>
        <v>0</v>
      </c>
      <c r="G516" s="218">
        <f>'4. Capacity&amp;Demand'!K593</f>
        <v>0</v>
      </c>
      <c r="H516" s="218">
        <f>'4. Capacity&amp;Demand'!L593</f>
        <v>0</v>
      </c>
      <c r="I516" s="218">
        <f>'4. Capacity&amp;Demand'!M593</f>
        <v>0</v>
      </c>
      <c r="J516" s="218">
        <f>'4. Capacity&amp;Demand'!N593</f>
        <v>0</v>
      </c>
      <c r="K516" s="218">
        <f>'4. Capacity&amp;Demand'!O593</f>
        <v>0</v>
      </c>
      <c r="L516" s="218">
        <f>'4. Capacity&amp;Demand'!P593</f>
        <v>0</v>
      </c>
      <c r="M516" s="218">
        <f>'4. Capacity&amp;Demand'!Q593</f>
        <v>0</v>
      </c>
      <c r="N516" s="218">
        <f>'4. Capacity&amp;Demand'!R593</f>
        <v>0</v>
      </c>
      <c r="O516" s="218">
        <f>'4. Capacity&amp;Demand'!S593</f>
        <v>0</v>
      </c>
    </row>
    <row r="517" spans="2:15" ht="15.75" thickBot="1" x14ac:dyDescent="0.3">
      <c r="B517" s="218" t="s">
        <v>725</v>
      </c>
      <c r="C517" s="315" t="s">
        <v>899</v>
      </c>
      <c r="D517" s="218">
        <f>'4. Capacity&amp;Demand'!H594</f>
        <v>0</v>
      </c>
      <c r="E517" s="218">
        <f>'4. Capacity&amp;Demand'!I594</f>
        <v>0</v>
      </c>
      <c r="F517" s="218">
        <f>'4. Capacity&amp;Demand'!J594</f>
        <v>0</v>
      </c>
      <c r="G517" s="218">
        <f>'4. Capacity&amp;Demand'!K594</f>
        <v>0</v>
      </c>
      <c r="H517" s="218">
        <f>'4. Capacity&amp;Demand'!L594</f>
        <v>0</v>
      </c>
      <c r="I517" s="218">
        <f>'4. Capacity&amp;Demand'!M594</f>
        <v>0</v>
      </c>
      <c r="J517" s="218">
        <f>'4. Capacity&amp;Demand'!N594</f>
        <v>0</v>
      </c>
      <c r="K517" s="218">
        <f>'4. Capacity&amp;Demand'!O594</f>
        <v>0</v>
      </c>
      <c r="L517" s="218">
        <f>'4. Capacity&amp;Demand'!P594</f>
        <v>0</v>
      </c>
      <c r="M517" s="218">
        <f>'4. Capacity&amp;Demand'!Q594</f>
        <v>0</v>
      </c>
      <c r="N517" s="218">
        <f>'4. Capacity&amp;Demand'!R594</f>
        <v>0</v>
      </c>
      <c r="O517" s="218">
        <f>'4. Capacity&amp;Demand'!S594</f>
        <v>0</v>
      </c>
    </row>
    <row r="518" spans="2:15" ht="15.75" thickBot="1" x14ac:dyDescent="0.3">
      <c r="B518" s="218" t="s">
        <v>727</v>
      </c>
      <c r="C518" s="315" t="s">
        <v>899</v>
      </c>
      <c r="D518" s="218">
        <f>'4. Capacity&amp;Demand'!H595</f>
        <v>0</v>
      </c>
      <c r="E518" s="218">
        <f>'4. Capacity&amp;Demand'!I595</f>
        <v>0</v>
      </c>
      <c r="F518" s="218">
        <f>'4. Capacity&amp;Demand'!J595</f>
        <v>0</v>
      </c>
      <c r="G518" s="218">
        <f>'4. Capacity&amp;Demand'!K595</f>
        <v>0</v>
      </c>
      <c r="H518" s="218">
        <f>'4. Capacity&amp;Demand'!L595</f>
        <v>0</v>
      </c>
      <c r="I518" s="218">
        <f>'4. Capacity&amp;Demand'!M595</f>
        <v>0</v>
      </c>
      <c r="J518" s="218">
        <f>'4. Capacity&amp;Demand'!N595</f>
        <v>0</v>
      </c>
      <c r="K518" s="218">
        <f>'4. Capacity&amp;Demand'!O595</f>
        <v>0</v>
      </c>
      <c r="L518" s="218">
        <f>'4. Capacity&amp;Demand'!P595</f>
        <v>0</v>
      </c>
      <c r="M518" s="218">
        <f>'4. Capacity&amp;Demand'!Q595</f>
        <v>0</v>
      </c>
      <c r="N518" s="218">
        <f>'4. Capacity&amp;Demand'!R595</f>
        <v>0</v>
      </c>
      <c r="O518" s="218">
        <f>'4. Capacity&amp;Demand'!S595</f>
        <v>0</v>
      </c>
    </row>
    <row r="519" spans="2:15" ht="15.75" thickBot="1" x14ac:dyDescent="0.3">
      <c r="B519" s="218" t="s">
        <v>729</v>
      </c>
      <c r="C519" s="315" t="s">
        <v>899</v>
      </c>
      <c r="D519" s="218">
        <f>'4. Capacity&amp;Demand'!H596</f>
        <v>0</v>
      </c>
      <c r="E519" s="218">
        <f>'4. Capacity&amp;Demand'!I596</f>
        <v>0</v>
      </c>
      <c r="F519" s="218">
        <f>'4. Capacity&amp;Demand'!J596</f>
        <v>0</v>
      </c>
      <c r="G519" s="218">
        <f>'4. Capacity&amp;Demand'!K596</f>
        <v>0</v>
      </c>
      <c r="H519" s="218">
        <f>'4. Capacity&amp;Demand'!L596</f>
        <v>0</v>
      </c>
      <c r="I519" s="218">
        <f>'4. Capacity&amp;Demand'!M596</f>
        <v>0</v>
      </c>
      <c r="J519" s="218">
        <f>'4. Capacity&amp;Demand'!N596</f>
        <v>0</v>
      </c>
      <c r="K519" s="218">
        <f>'4. Capacity&amp;Demand'!O596</f>
        <v>0</v>
      </c>
      <c r="L519" s="218">
        <f>'4. Capacity&amp;Demand'!P596</f>
        <v>0</v>
      </c>
      <c r="M519" s="218">
        <f>'4. Capacity&amp;Demand'!Q596</f>
        <v>0</v>
      </c>
      <c r="N519" s="218">
        <f>'4. Capacity&amp;Demand'!R596</f>
        <v>0</v>
      </c>
      <c r="O519" s="218">
        <f>'4. Capacity&amp;Demand'!S596</f>
        <v>0</v>
      </c>
    </row>
    <row r="520" spans="2:15" ht="15.75" thickBot="1" x14ac:dyDescent="0.3">
      <c r="B520" s="218" t="s">
        <v>731</v>
      </c>
      <c r="C520" s="315" t="s">
        <v>899</v>
      </c>
      <c r="D520" s="218">
        <f>'4. Capacity&amp;Demand'!H597</f>
        <v>0</v>
      </c>
      <c r="E520" s="218">
        <f>'4. Capacity&amp;Demand'!I597</f>
        <v>0</v>
      </c>
      <c r="F520" s="218">
        <f>'4. Capacity&amp;Demand'!J597</f>
        <v>0</v>
      </c>
      <c r="G520" s="218">
        <f>'4. Capacity&amp;Demand'!K597</f>
        <v>0</v>
      </c>
      <c r="H520" s="218">
        <f>'4. Capacity&amp;Demand'!L597</f>
        <v>0</v>
      </c>
      <c r="I520" s="218">
        <f>'4. Capacity&amp;Demand'!M597</f>
        <v>0</v>
      </c>
      <c r="J520" s="218">
        <f>'4. Capacity&amp;Demand'!N597</f>
        <v>0</v>
      </c>
      <c r="K520" s="218">
        <f>'4. Capacity&amp;Demand'!O597</f>
        <v>0</v>
      </c>
      <c r="L520" s="218">
        <f>'4. Capacity&amp;Demand'!P597</f>
        <v>0</v>
      </c>
      <c r="M520" s="218">
        <f>'4. Capacity&amp;Demand'!Q597</f>
        <v>0</v>
      </c>
      <c r="N520" s="218">
        <f>'4. Capacity&amp;Demand'!R597</f>
        <v>0</v>
      </c>
      <c r="O520" s="218">
        <f>'4. Capacity&amp;Demand'!S597</f>
        <v>0</v>
      </c>
    </row>
    <row r="521" spans="2:15" ht="15.75" thickBot="1" x14ac:dyDescent="0.3">
      <c r="B521" s="218" t="s">
        <v>733</v>
      </c>
      <c r="C521" s="315" t="s">
        <v>899</v>
      </c>
      <c r="D521" s="218">
        <f>'4. Capacity&amp;Demand'!H598</f>
        <v>0</v>
      </c>
      <c r="E521" s="218">
        <f>'4. Capacity&amp;Demand'!I598</f>
        <v>0</v>
      </c>
      <c r="F521" s="218">
        <f>'4. Capacity&amp;Demand'!J598</f>
        <v>0</v>
      </c>
      <c r="G521" s="218">
        <f>'4. Capacity&amp;Demand'!K598</f>
        <v>0</v>
      </c>
      <c r="H521" s="218">
        <f>'4. Capacity&amp;Demand'!L598</f>
        <v>0</v>
      </c>
      <c r="I521" s="218">
        <f>'4. Capacity&amp;Demand'!M598</f>
        <v>0</v>
      </c>
      <c r="J521" s="218">
        <f>'4. Capacity&amp;Demand'!N598</f>
        <v>0</v>
      </c>
      <c r="K521" s="218">
        <f>'4. Capacity&amp;Demand'!O598</f>
        <v>0</v>
      </c>
      <c r="L521" s="218">
        <f>'4. Capacity&amp;Demand'!P598</f>
        <v>0</v>
      </c>
      <c r="M521" s="218">
        <f>'4. Capacity&amp;Demand'!Q598</f>
        <v>0</v>
      </c>
      <c r="N521" s="218">
        <f>'4. Capacity&amp;Demand'!R598</f>
        <v>0</v>
      </c>
      <c r="O521" s="218">
        <f>'4. Capacity&amp;Demand'!S598</f>
        <v>0</v>
      </c>
    </row>
    <row r="522" spans="2:15" ht="15.75" thickBot="1" x14ac:dyDescent="0.3">
      <c r="B522" s="218" t="s">
        <v>735</v>
      </c>
      <c r="C522" s="315" t="s">
        <v>899</v>
      </c>
      <c r="D522" s="218">
        <f>'4. Capacity&amp;Demand'!H599</f>
        <v>0</v>
      </c>
      <c r="E522" s="218">
        <f>'4. Capacity&amp;Demand'!I599</f>
        <v>0</v>
      </c>
      <c r="F522" s="218">
        <f>'4. Capacity&amp;Demand'!J599</f>
        <v>0</v>
      </c>
      <c r="G522" s="218">
        <f>'4. Capacity&amp;Demand'!K599</f>
        <v>0</v>
      </c>
      <c r="H522" s="218">
        <f>'4. Capacity&amp;Demand'!L599</f>
        <v>0</v>
      </c>
      <c r="I522" s="218">
        <f>'4. Capacity&amp;Demand'!M599</f>
        <v>0</v>
      </c>
      <c r="J522" s="218">
        <f>'4. Capacity&amp;Demand'!N599</f>
        <v>0</v>
      </c>
      <c r="K522" s="218">
        <f>'4. Capacity&amp;Demand'!O599</f>
        <v>0</v>
      </c>
      <c r="L522" s="218">
        <f>'4. Capacity&amp;Demand'!P599</f>
        <v>0</v>
      </c>
      <c r="M522" s="218">
        <f>'4. Capacity&amp;Demand'!Q599</f>
        <v>0</v>
      </c>
      <c r="N522" s="218">
        <f>'4. Capacity&amp;Demand'!R599</f>
        <v>0</v>
      </c>
      <c r="O522" s="218">
        <f>'4. Capacity&amp;Demand'!S599</f>
        <v>0</v>
      </c>
    </row>
    <row r="523" spans="2:15" ht="15.75" thickBot="1" x14ac:dyDescent="0.3">
      <c r="B523" s="218" t="s">
        <v>737</v>
      </c>
      <c r="C523" s="315" t="s">
        <v>899</v>
      </c>
      <c r="D523" s="218">
        <f>'4. Capacity&amp;Demand'!H600</f>
        <v>0</v>
      </c>
      <c r="E523" s="218">
        <f>'4. Capacity&amp;Demand'!I600</f>
        <v>0</v>
      </c>
      <c r="F523" s="218">
        <f>'4. Capacity&amp;Demand'!J600</f>
        <v>0</v>
      </c>
      <c r="G523" s="218">
        <f>'4. Capacity&amp;Demand'!K600</f>
        <v>0</v>
      </c>
      <c r="H523" s="218">
        <f>'4. Capacity&amp;Demand'!L600</f>
        <v>0</v>
      </c>
      <c r="I523" s="218">
        <f>'4. Capacity&amp;Demand'!M600</f>
        <v>0</v>
      </c>
      <c r="J523" s="218">
        <f>'4. Capacity&amp;Demand'!N600</f>
        <v>0</v>
      </c>
      <c r="K523" s="218">
        <f>'4. Capacity&amp;Demand'!O600</f>
        <v>0</v>
      </c>
      <c r="L523" s="218">
        <f>'4. Capacity&amp;Demand'!P600</f>
        <v>0</v>
      </c>
      <c r="M523" s="218">
        <f>'4. Capacity&amp;Demand'!Q600</f>
        <v>0</v>
      </c>
      <c r="N523" s="218">
        <f>'4. Capacity&amp;Demand'!R600</f>
        <v>0</v>
      </c>
      <c r="O523" s="218">
        <f>'4. Capacity&amp;Demand'!S600</f>
        <v>0</v>
      </c>
    </row>
    <row r="524" spans="2:15" ht="15.75" thickBot="1" x14ac:dyDescent="0.3">
      <c r="B524" s="218" t="s">
        <v>739</v>
      </c>
      <c r="C524" s="315" t="s">
        <v>899</v>
      </c>
      <c r="D524" s="218">
        <f>'4. Capacity&amp;Demand'!H601</f>
        <v>0</v>
      </c>
      <c r="E524" s="218">
        <f>'4. Capacity&amp;Demand'!I601</f>
        <v>0</v>
      </c>
      <c r="F524" s="218">
        <f>'4. Capacity&amp;Demand'!J601</f>
        <v>0</v>
      </c>
      <c r="G524" s="218">
        <f>'4. Capacity&amp;Demand'!K601</f>
        <v>0</v>
      </c>
      <c r="H524" s="218">
        <f>'4. Capacity&amp;Demand'!L601</f>
        <v>0</v>
      </c>
      <c r="I524" s="218">
        <f>'4. Capacity&amp;Demand'!M601</f>
        <v>0</v>
      </c>
      <c r="J524" s="218">
        <f>'4. Capacity&amp;Demand'!N601</f>
        <v>0</v>
      </c>
      <c r="K524" s="218">
        <f>'4. Capacity&amp;Demand'!O601</f>
        <v>0</v>
      </c>
      <c r="L524" s="218">
        <f>'4. Capacity&amp;Demand'!P601</f>
        <v>0</v>
      </c>
      <c r="M524" s="218">
        <f>'4. Capacity&amp;Demand'!Q601</f>
        <v>0</v>
      </c>
      <c r="N524" s="218">
        <f>'4. Capacity&amp;Demand'!R601</f>
        <v>0</v>
      </c>
      <c r="O524" s="218">
        <f>'4. Capacity&amp;Demand'!S601</f>
        <v>0</v>
      </c>
    </row>
    <row r="525" spans="2:15" ht="15.75" thickBot="1" x14ac:dyDescent="0.3">
      <c r="B525" s="218" t="s">
        <v>741</v>
      </c>
      <c r="C525" s="315" t="s">
        <v>899</v>
      </c>
      <c r="D525" s="218">
        <f>'4. Capacity&amp;Demand'!H602</f>
        <v>0</v>
      </c>
      <c r="E525" s="218">
        <f>'4. Capacity&amp;Demand'!I602</f>
        <v>0</v>
      </c>
      <c r="F525" s="218">
        <f>'4. Capacity&amp;Demand'!J602</f>
        <v>0</v>
      </c>
      <c r="G525" s="218">
        <f>'4. Capacity&amp;Demand'!K602</f>
        <v>0</v>
      </c>
      <c r="H525" s="218">
        <f>'4. Capacity&amp;Demand'!L602</f>
        <v>0</v>
      </c>
      <c r="I525" s="218">
        <f>'4. Capacity&amp;Demand'!M602</f>
        <v>0</v>
      </c>
      <c r="J525" s="218">
        <f>'4. Capacity&amp;Demand'!N602</f>
        <v>0</v>
      </c>
      <c r="K525" s="218">
        <f>'4. Capacity&amp;Demand'!O602</f>
        <v>0</v>
      </c>
      <c r="L525" s="218">
        <f>'4. Capacity&amp;Demand'!P602</f>
        <v>0</v>
      </c>
      <c r="M525" s="218">
        <f>'4. Capacity&amp;Demand'!Q602</f>
        <v>0</v>
      </c>
      <c r="N525" s="218">
        <f>'4. Capacity&amp;Demand'!R602</f>
        <v>0</v>
      </c>
      <c r="O525" s="218">
        <f>'4. Capacity&amp;Demand'!S602</f>
        <v>0</v>
      </c>
    </row>
    <row r="526" spans="2:15" ht="15.75" thickBot="1" x14ac:dyDescent="0.3">
      <c r="B526" s="218" t="s">
        <v>743</v>
      </c>
      <c r="C526" s="315" t="s">
        <v>899</v>
      </c>
      <c r="D526" s="218">
        <f>'4. Capacity&amp;Demand'!H603</f>
        <v>0</v>
      </c>
      <c r="E526" s="218">
        <f>'4. Capacity&amp;Demand'!I603</f>
        <v>0</v>
      </c>
      <c r="F526" s="218">
        <f>'4. Capacity&amp;Demand'!J603</f>
        <v>0</v>
      </c>
      <c r="G526" s="218">
        <f>'4. Capacity&amp;Demand'!K603</f>
        <v>0</v>
      </c>
      <c r="H526" s="218">
        <f>'4. Capacity&amp;Demand'!L603</f>
        <v>0</v>
      </c>
      <c r="I526" s="218">
        <f>'4. Capacity&amp;Demand'!M603</f>
        <v>0</v>
      </c>
      <c r="J526" s="218">
        <f>'4. Capacity&amp;Demand'!N603</f>
        <v>0</v>
      </c>
      <c r="K526" s="218">
        <f>'4. Capacity&amp;Demand'!O603</f>
        <v>0</v>
      </c>
      <c r="L526" s="218">
        <f>'4. Capacity&amp;Demand'!P603</f>
        <v>0</v>
      </c>
      <c r="M526" s="218">
        <f>'4. Capacity&amp;Demand'!Q603</f>
        <v>0</v>
      </c>
      <c r="N526" s="218">
        <f>'4. Capacity&amp;Demand'!R603</f>
        <v>0</v>
      </c>
      <c r="O526" s="218">
        <f>'4. Capacity&amp;Demand'!S603</f>
        <v>0</v>
      </c>
    </row>
    <row r="527" spans="2:15" ht="15.75" thickBot="1" x14ac:dyDescent="0.3">
      <c r="B527" s="218" t="s">
        <v>745</v>
      </c>
      <c r="C527" s="315" t="s">
        <v>899</v>
      </c>
      <c r="D527" s="218">
        <f>'4. Capacity&amp;Demand'!H604</f>
        <v>0</v>
      </c>
      <c r="E527" s="218">
        <f>'4. Capacity&amp;Demand'!I604</f>
        <v>0</v>
      </c>
      <c r="F527" s="218">
        <f>'4. Capacity&amp;Demand'!J604</f>
        <v>0</v>
      </c>
      <c r="G527" s="218">
        <f>'4. Capacity&amp;Demand'!K604</f>
        <v>0</v>
      </c>
      <c r="H527" s="218">
        <f>'4. Capacity&amp;Demand'!L604</f>
        <v>0</v>
      </c>
      <c r="I527" s="218">
        <f>'4. Capacity&amp;Demand'!M604</f>
        <v>0</v>
      </c>
      <c r="J527" s="218">
        <f>'4. Capacity&amp;Demand'!N604</f>
        <v>0</v>
      </c>
      <c r="K527" s="218">
        <f>'4. Capacity&amp;Demand'!O604</f>
        <v>0</v>
      </c>
      <c r="L527" s="218">
        <f>'4. Capacity&amp;Demand'!P604</f>
        <v>0</v>
      </c>
      <c r="M527" s="218">
        <f>'4. Capacity&amp;Demand'!Q604</f>
        <v>0</v>
      </c>
      <c r="N527" s="218">
        <f>'4. Capacity&amp;Demand'!R604</f>
        <v>0</v>
      </c>
      <c r="O527" s="218">
        <f>'4. Capacity&amp;Demand'!S604</f>
        <v>0</v>
      </c>
    </row>
    <row r="528" spans="2:15" ht="15.75" thickBot="1" x14ac:dyDescent="0.3">
      <c r="B528" s="218" t="s">
        <v>747</v>
      </c>
      <c r="C528" s="315" t="s">
        <v>899</v>
      </c>
      <c r="D528" s="218">
        <f>'4. Capacity&amp;Demand'!H605</f>
        <v>42</v>
      </c>
      <c r="E528" s="218">
        <f>'4. Capacity&amp;Demand'!I605</f>
        <v>43</v>
      </c>
      <c r="F528" s="218">
        <f>'4. Capacity&amp;Demand'!J605</f>
        <v>43</v>
      </c>
      <c r="G528" s="218">
        <f>'4. Capacity&amp;Demand'!K605</f>
        <v>43</v>
      </c>
      <c r="H528" s="218">
        <f>'4. Capacity&amp;Demand'!L605</f>
        <v>43</v>
      </c>
      <c r="I528" s="218">
        <f>'4. Capacity&amp;Demand'!M605</f>
        <v>43</v>
      </c>
      <c r="J528" s="218">
        <f>'4. Capacity&amp;Demand'!N605</f>
        <v>45</v>
      </c>
      <c r="K528" s="218">
        <f>'4. Capacity&amp;Demand'!O605</f>
        <v>48</v>
      </c>
      <c r="L528" s="218">
        <f>'4. Capacity&amp;Demand'!P605</f>
        <v>44</v>
      </c>
      <c r="M528" s="218">
        <f>'4. Capacity&amp;Demand'!Q605</f>
        <v>43</v>
      </c>
      <c r="N528" s="218">
        <f>'4. Capacity&amp;Demand'!R605</f>
        <v>40</v>
      </c>
      <c r="O528" s="218">
        <f>'4. Capacity&amp;Demand'!S605</f>
        <v>45</v>
      </c>
    </row>
    <row r="529" spans="2:15" ht="15.75" thickBot="1" x14ac:dyDescent="0.3">
      <c r="B529" s="218" t="s">
        <v>749</v>
      </c>
      <c r="C529" s="315" t="s">
        <v>899</v>
      </c>
      <c r="D529" s="218">
        <f>'4. Capacity&amp;Demand'!H606</f>
        <v>0</v>
      </c>
      <c r="E529" s="218">
        <f>'4. Capacity&amp;Demand'!I606</f>
        <v>0</v>
      </c>
      <c r="F529" s="218">
        <f>'4. Capacity&amp;Demand'!J606</f>
        <v>0</v>
      </c>
      <c r="G529" s="218">
        <f>'4. Capacity&amp;Demand'!K606</f>
        <v>0</v>
      </c>
      <c r="H529" s="218">
        <f>'4. Capacity&amp;Demand'!L606</f>
        <v>0</v>
      </c>
      <c r="I529" s="218">
        <f>'4. Capacity&amp;Demand'!M606</f>
        <v>0</v>
      </c>
      <c r="J529" s="218">
        <f>'4. Capacity&amp;Demand'!N606</f>
        <v>0</v>
      </c>
      <c r="K529" s="218">
        <f>'4. Capacity&amp;Demand'!O606</f>
        <v>0</v>
      </c>
      <c r="L529" s="218">
        <f>'4. Capacity&amp;Demand'!P606</f>
        <v>0</v>
      </c>
      <c r="M529" s="218">
        <f>'4. Capacity&amp;Demand'!Q606</f>
        <v>0</v>
      </c>
      <c r="N529" s="218">
        <f>'4. Capacity&amp;Demand'!R606</f>
        <v>0</v>
      </c>
      <c r="O529" s="218">
        <f>'4. Capacity&amp;Demand'!S606</f>
        <v>0</v>
      </c>
    </row>
    <row r="530" spans="2:15" ht="15.75" thickBot="1" x14ac:dyDescent="0.3">
      <c r="B530" s="218" t="s">
        <v>751</v>
      </c>
      <c r="C530" s="315" t="s">
        <v>899</v>
      </c>
      <c r="D530" s="218">
        <f>'4. Capacity&amp;Demand'!H607</f>
        <v>0</v>
      </c>
      <c r="E530" s="218">
        <f>'4. Capacity&amp;Demand'!I607</f>
        <v>0</v>
      </c>
      <c r="F530" s="218">
        <f>'4. Capacity&amp;Demand'!J607</f>
        <v>0</v>
      </c>
      <c r="G530" s="218">
        <f>'4. Capacity&amp;Demand'!K607</f>
        <v>0</v>
      </c>
      <c r="H530" s="218">
        <f>'4. Capacity&amp;Demand'!L607</f>
        <v>0</v>
      </c>
      <c r="I530" s="218">
        <f>'4. Capacity&amp;Demand'!M607</f>
        <v>0</v>
      </c>
      <c r="J530" s="218">
        <f>'4. Capacity&amp;Demand'!N607</f>
        <v>0</v>
      </c>
      <c r="K530" s="218">
        <f>'4. Capacity&amp;Demand'!O607</f>
        <v>0</v>
      </c>
      <c r="L530" s="218">
        <f>'4. Capacity&amp;Demand'!P607</f>
        <v>0</v>
      </c>
      <c r="M530" s="218">
        <f>'4. Capacity&amp;Demand'!Q607</f>
        <v>0</v>
      </c>
      <c r="N530" s="218">
        <f>'4. Capacity&amp;Demand'!R607</f>
        <v>0</v>
      </c>
      <c r="O530" s="218">
        <f>'4. Capacity&amp;Demand'!S607</f>
        <v>0</v>
      </c>
    </row>
    <row r="531" spans="2:15" ht="15.75" thickBot="1" x14ac:dyDescent="0.3">
      <c r="B531" s="218" t="s">
        <v>753</v>
      </c>
      <c r="C531" s="315" t="s">
        <v>899</v>
      </c>
      <c r="D531" s="218">
        <f>'4. Capacity&amp;Demand'!H608</f>
        <v>0</v>
      </c>
      <c r="E531" s="218">
        <f>'4. Capacity&amp;Demand'!I608</f>
        <v>0</v>
      </c>
      <c r="F531" s="218">
        <f>'4. Capacity&amp;Demand'!J608</f>
        <v>0</v>
      </c>
      <c r="G531" s="218">
        <f>'4. Capacity&amp;Demand'!K608</f>
        <v>0</v>
      </c>
      <c r="H531" s="218">
        <f>'4. Capacity&amp;Demand'!L608</f>
        <v>0</v>
      </c>
      <c r="I531" s="218">
        <f>'4. Capacity&amp;Demand'!M608</f>
        <v>0</v>
      </c>
      <c r="J531" s="218">
        <f>'4. Capacity&amp;Demand'!N608</f>
        <v>0</v>
      </c>
      <c r="K531" s="218">
        <f>'4. Capacity&amp;Demand'!O608</f>
        <v>0</v>
      </c>
      <c r="L531" s="218">
        <f>'4. Capacity&amp;Demand'!P608</f>
        <v>0</v>
      </c>
      <c r="M531" s="218">
        <f>'4. Capacity&amp;Demand'!Q608</f>
        <v>0</v>
      </c>
      <c r="N531" s="218">
        <f>'4. Capacity&amp;Demand'!R608</f>
        <v>0</v>
      </c>
      <c r="O531" s="218">
        <f>'4. Capacity&amp;Demand'!S608</f>
        <v>0</v>
      </c>
    </row>
    <row r="532" spans="2:15" ht="15.75" thickBot="1" x14ac:dyDescent="0.3">
      <c r="B532" s="218" t="s">
        <v>755</v>
      </c>
      <c r="C532" s="315" t="s">
        <v>899</v>
      </c>
      <c r="D532" s="218">
        <f>'4. Capacity&amp;Demand'!H609</f>
        <v>0</v>
      </c>
      <c r="E532" s="218">
        <f>'4. Capacity&amp;Demand'!I609</f>
        <v>0</v>
      </c>
      <c r="F532" s="218">
        <f>'4. Capacity&amp;Demand'!J609</f>
        <v>0</v>
      </c>
      <c r="G532" s="218">
        <f>'4. Capacity&amp;Demand'!K609</f>
        <v>0</v>
      </c>
      <c r="H532" s="218">
        <f>'4. Capacity&amp;Demand'!L609</f>
        <v>0</v>
      </c>
      <c r="I532" s="218">
        <f>'4. Capacity&amp;Demand'!M609</f>
        <v>0</v>
      </c>
      <c r="J532" s="218">
        <f>'4. Capacity&amp;Demand'!N609</f>
        <v>0</v>
      </c>
      <c r="K532" s="218">
        <f>'4. Capacity&amp;Demand'!O609</f>
        <v>0</v>
      </c>
      <c r="L532" s="218">
        <f>'4. Capacity&amp;Demand'!P609</f>
        <v>0</v>
      </c>
      <c r="M532" s="218">
        <f>'4. Capacity&amp;Demand'!Q609</f>
        <v>0</v>
      </c>
      <c r="N532" s="218">
        <f>'4. Capacity&amp;Demand'!R609</f>
        <v>0</v>
      </c>
      <c r="O532" s="218">
        <f>'4. Capacity&amp;Demand'!S609</f>
        <v>0</v>
      </c>
    </row>
    <row r="533" spans="2:15" ht="15.75" thickBot="1" x14ac:dyDescent="0.3">
      <c r="B533" s="218" t="s">
        <v>757</v>
      </c>
      <c r="C533" s="315" t="s">
        <v>899</v>
      </c>
      <c r="D533" s="218">
        <f>'4. Capacity&amp;Demand'!H610</f>
        <v>0</v>
      </c>
      <c r="E533" s="218">
        <f>'4. Capacity&amp;Demand'!I610</f>
        <v>0</v>
      </c>
      <c r="F533" s="218">
        <f>'4. Capacity&amp;Demand'!J610</f>
        <v>0</v>
      </c>
      <c r="G533" s="218">
        <f>'4. Capacity&amp;Demand'!K610</f>
        <v>0</v>
      </c>
      <c r="H533" s="218">
        <f>'4. Capacity&amp;Demand'!L610</f>
        <v>0</v>
      </c>
      <c r="I533" s="218">
        <f>'4. Capacity&amp;Demand'!M610</f>
        <v>0</v>
      </c>
      <c r="J533" s="218">
        <f>'4. Capacity&amp;Demand'!N610</f>
        <v>0</v>
      </c>
      <c r="K533" s="218">
        <f>'4. Capacity&amp;Demand'!O610</f>
        <v>0</v>
      </c>
      <c r="L533" s="218">
        <f>'4. Capacity&amp;Demand'!P610</f>
        <v>0</v>
      </c>
      <c r="M533" s="218">
        <f>'4. Capacity&amp;Demand'!Q610</f>
        <v>0</v>
      </c>
      <c r="N533" s="218">
        <f>'4. Capacity&amp;Demand'!R610</f>
        <v>0</v>
      </c>
      <c r="O533" s="218">
        <f>'4. Capacity&amp;Demand'!S610</f>
        <v>0</v>
      </c>
    </row>
    <row r="534" spans="2:15" ht="15.75" thickBot="1" x14ac:dyDescent="0.3">
      <c r="B534" s="218" t="s">
        <v>759</v>
      </c>
      <c r="C534" s="315" t="s">
        <v>899</v>
      </c>
      <c r="D534" s="218">
        <f>'4. Capacity&amp;Demand'!H611</f>
        <v>0</v>
      </c>
      <c r="E534" s="218">
        <f>'4. Capacity&amp;Demand'!I611</f>
        <v>0</v>
      </c>
      <c r="F534" s="218">
        <f>'4. Capacity&amp;Demand'!J611</f>
        <v>0</v>
      </c>
      <c r="G534" s="218">
        <f>'4. Capacity&amp;Demand'!K611</f>
        <v>0</v>
      </c>
      <c r="H534" s="218">
        <f>'4. Capacity&amp;Demand'!L611</f>
        <v>0</v>
      </c>
      <c r="I534" s="218">
        <f>'4. Capacity&amp;Demand'!M611</f>
        <v>0</v>
      </c>
      <c r="J534" s="218">
        <f>'4. Capacity&amp;Demand'!N611</f>
        <v>0</v>
      </c>
      <c r="K534" s="218">
        <f>'4. Capacity&amp;Demand'!O611</f>
        <v>0</v>
      </c>
      <c r="L534" s="218">
        <f>'4. Capacity&amp;Demand'!P611</f>
        <v>0</v>
      </c>
      <c r="M534" s="218">
        <f>'4. Capacity&amp;Demand'!Q611</f>
        <v>0</v>
      </c>
      <c r="N534" s="218">
        <f>'4. Capacity&amp;Demand'!R611</f>
        <v>0</v>
      </c>
      <c r="O534" s="218">
        <f>'4. Capacity&amp;Demand'!S611</f>
        <v>0</v>
      </c>
    </row>
    <row r="535" spans="2:15" ht="15.75" thickBot="1" x14ac:dyDescent="0.3">
      <c r="B535" s="218" t="s">
        <v>761</v>
      </c>
      <c r="C535" s="315" t="s">
        <v>899</v>
      </c>
      <c r="D535" s="218">
        <f>'4. Capacity&amp;Demand'!H612</f>
        <v>0</v>
      </c>
      <c r="E535" s="218">
        <f>'4. Capacity&amp;Demand'!I612</f>
        <v>0</v>
      </c>
      <c r="F535" s="218">
        <f>'4. Capacity&amp;Demand'!J612</f>
        <v>0</v>
      </c>
      <c r="G535" s="218">
        <f>'4. Capacity&amp;Demand'!K612</f>
        <v>0</v>
      </c>
      <c r="H535" s="218">
        <f>'4. Capacity&amp;Demand'!L612</f>
        <v>0</v>
      </c>
      <c r="I535" s="218">
        <f>'4. Capacity&amp;Demand'!M612</f>
        <v>0</v>
      </c>
      <c r="J535" s="218">
        <f>'4. Capacity&amp;Demand'!N612</f>
        <v>0</v>
      </c>
      <c r="K535" s="218">
        <f>'4. Capacity&amp;Demand'!O612</f>
        <v>0</v>
      </c>
      <c r="L535" s="218">
        <f>'4. Capacity&amp;Demand'!P612</f>
        <v>0</v>
      </c>
      <c r="M535" s="218">
        <f>'4. Capacity&amp;Demand'!Q612</f>
        <v>0</v>
      </c>
      <c r="N535" s="218">
        <f>'4. Capacity&amp;Demand'!R612</f>
        <v>0</v>
      </c>
      <c r="O535" s="218">
        <f>'4. Capacity&amp;Demand'!S612</f>
        <v>0</v>
      </c>
    </row>
    <row r="536" spans="2:15" ht="15.75" thickBot="1" x14ac:dyDescent="0.3">
      <c r="B536" s="218" t="s">
        <v>763</v>
      </c>
      <c r="C536" s="315" t="s">
        <v>899</v>
      </c>
      <c r="D536" s="218">
        <f>'4. Capacity&amp;Demand'!H613</f>
        <v>0</v>
      </c>
      <c r="E536" s="218">
        <f>'4. Capacity&amp;Demand'!I613</f>
        <v>0</v>
      </c>
      <c r="F536" s="218">
        <f>'4. Capacity&amp;Demand'!J613</f>
        <v>0</v>
      </c>
      <c r="G536" s="218">
        <f>'4. Capacity&amp;Demand'!K613</f>
        <v>0</v>
      </c>
      <c r="H536" s="218">
        <f>'4. Capacity&amp;Demand'!L613</f>
        <v>0</v>
      </c>
      <c r="I536" s="218">
        <f>'4. Capacity&amp;Demand'!M613</f>
        <v>0</v>
      </c>
      <c r="J536" s="218">
        <f>'4. Capacity&amp;Demand'!N613</f>
        <v>0</v>
      </c>
      <c r="K536" s="218">
        <f>'4. Capacity&amp;Demand'!O613</f>
        <v>0</v>
      </c>
      <c r="L536" s="218">
        <f>'4. Capacity&amp;Demand'!P613</f>
        <v>0</v>
      </c>
      <c r="M536" s="218">
        <f>'4. Capacity&amp;Demand'!Q613</f>
        <v>0</v>
      </c>
      <c r="N536" s="218">
        <f>'4. Capacity&amp;Demand'!R613</f>
        <v>0</v>
      </c>
      <c r="O536" s="218">
        <f>'4. Capacity&amp;Demand'!S613</f>
        <v>0</v>
      </c>
    </row>
    <row r="537" spans="2:15" ht="15.75" thickBot="1" x14ac:dyDescent="0.3">
      <c r="B537" s="218" t="s">
        <v>765</v>
      </c>
      <c r="C537" s="315" t="s">
        <v>899</v>
      </c>
      <c r="D537" s="218">
        <f>'4. Capacity&amp;Demand'!H614</f>
        <v>0</v>
      </c>
      <c r="E537" s="218">
        <f>'4. Capacity&amp;Demand'!I614</f>
        <v>0</v>
      </c>
      <c r="F537" s="218">
        <f>'4. Capacity&amp;Demand'!J614</f>
        <v>0</v>
      </c>
      <c r="G537" s="218">
        <f>'4. Capacity&amp;Demand'!K614</f>
        <v>0</v>
      </c>
      <c r="H537" s="218">
        <f>'4. Capacity&amp;Demand'!L614</f>
        <v>0</v>
      </c>
      <c r="I537" s="218">
        <f>'4. Capacity&amp;Demand'!M614</f>
        <v>0</v>
      </c>
      <c r="J537" s="218">
        <f>'4. Capacity&amp;Demand'!N614</f>
        <v>0</v>
      </c>
      <c r="K537" s="218">
        <f>'4. Capacity&amp;Demand'!O614</f>
        <v>0</v>
      </c>
      <c r="L537" s="218">
        <f>'4. Capacity&amp;Demand'!P614</f>
        <v>0</v>
      </c>
      <c r="M537" s="218">
        <f>'4. Capacity&amp;Demand'!Q614</f>
        <v>0</v>
      </c>
      <c r="N537" s="218">
        <f>'4. Capacity&amp;Demand'!R614</f>
        <v>0</v>
      </c>
      <c r="O537" s="218">
        <f>'4. Capacity&amp;Demand'!S614</f>
        <v>0</v>
      </c>
    </row>
    <row r="538" spans="2:15" ht="15.75" thickBot="1" x14ac:dyDescent="0.3">
      <c r="B538" s="218" t="s">
        <v>767</v>
      </c>
      <c r="C538" s="315" t="s">
        <v>899</v>
      </c>
      <c r="D538" s="218">
        <f>'4. Capacity&amp;Demand'!H615</f>
        <v>0</v>
      </c>
      <c r="E538" s="218">
        <f>'4. Capacity&amp;Demand'!I615</f>
        <v>0</v>
      </c>
      <c r="F538" s="218">
        <f>'4. Capacity&amp;Demand'!J615</f>
        <v>0</v>
      </c>
      <c r="G538" s="218">
        <f>'4. Capacity&amp;Demand'!K615</f>
        <v>0</v>
      </c>
      <c r="H538" s="218">
        <f>'4. Capacity&amp;Demand'!L615</f>
        <v>0</v>
      </c>
      <c r="I538" s="218">
        <f>'4. Capacity&amp;Demand'!M615</f>
        <v>0</v>
      </c>
      <c r="J538" s="218">
        <f>'4. Capacity&amp;Demand'!N615</f>
        <v>0</v>
      </c>
      <c r="K538" s="218">
        <f>'4. Capacity&amp;Demand'!O615</f>
        <v>0</v>
      </c>
      <c r="L538" s="218">
        <f>'4. Capacity&amp;Demand'!P615</f>
        <v>0</v>
      </c>
      <c r="M538" s="218">
        <f>'4. Capacity&amp;Demand'!Q615</f>
        <v>0</v>
      </c>
      <c r="N538" s="218">
        <f>'4. Capacity&amp;Demand'!R615</f>
        <v>0</v>
      </c>
      <c r="O538" s="218">
        <f>'4. Capacity&amp;Demand'!S615</f>
        <v>0</v>
      </c>
    </row>
    <row r="539" spans="2:15" ht="15.75" thickBot="1" x14ac:dyDescent="0.3">
      <c r="B539" s="218" t="s">
        <v>769</v>
      </c>
      <c r="C539" s="315" t="s">
        <v>899</v>
      </c>
      <c r="D539" s="218">
        <f>'4. Capacity&amp;Demand'!H616</f>
        <v>0</v>
      </c>
      <c r="E539" s="218">
        <f>'4. Capacity&amp;Demand'!I616</f>
        <v>0</v>
      </c>
      <c r="F539" s="218">
        <f>'4. Capacity&amp;Demand'!J616</f>
        <v>0</v>
      </c>
      <c r="G539" s="218">
        <f>'4. Capacity&amp;Demand'!K616</f>
        <v>0</v>
      </c>
      <c r="H539" s="218">
        <f>'4. Capacity&amp;Demand'!L616</f>
        <v>0</v>
      </c>
      <c r="I539" s="218">
        <f>'4. Capacity&amp;Demand'!M616</f>
        <v>0</v>
      </c>
      <c r="J539" s="218">
        <f>'4. Capacity&amp;Demand'!N616</f>
        <v>0</v>
      </c>
      <c r="K539" s="218">
        <f>'4. Capacity&amp;Demand'!O616</f>
        <v>0</v>
      </c>
      <c r="L539" s="218">
        <f>'4. Capacity&amp;Demand'!P616</f>
        <v>0</v>
      </c>
      <c r="M539" s="218">
        <f>'4. Capacity&amp;Demand'!Q616</f>
        <v>0</v>
      </c>
      <c r="N539" s="218">
        <f>'4. Capacity&amp;Demand'!R616</f>
        <v>0</v>
      </c>
      <c r="O539" s="218">
        <f>'4. Capacity&amp;Demand'!S616</f>
        <v>0</v>
      </c>
    </row>
    <row r="540" spans="2:15" ht="15.75" thickBot="1" x14ac:dyDescent="0.3">
      <c r="B540" s="218" t="s">
        <v>771</v>
      </c>
      <c r="C540" s="315" t="s">
        <v>899</v>
      </c>
      <c r="D540" s="218">
        <f>'4. Capacity&amp;Demand'!H617</f>
        <v>0</v>
      </c>
      <c r="E540" s="218">
        <f>'4. Capacity&amp;Demand'!I617</f>
        <v>0</v>
      </c>
      <c r="F540" s="218">
        <f>'4. Capacity&amp;Demand'!J617</f>
        <v>0</v>
      </c>
      <c r="G540" s="218">
        <f>'4. Capacity&amp;Demand'!K617</f>
        <v>0</v>
      </c>
      <c r="H540" s="218">
        <f>'4. Capacity&amp;Demand'!L617</f>
        <v>0</v>
      </c>
      <c r="I540" s="218">
        <f>'4. Capacity&amp;Demand'!M617</f>
        <v>0</v>
      </c>
      <c r="J540" s="218">
        <f>'4. Capacity&amp;Demand'!N617</f>
        <v>0</v>
      </c>
      <c r="K540" s="218">
        <f>'4. Capacity&amp;Demand'!O617</f>
        <v>0</v>
      </c>
      <c r="L540" s="218">
        <f>'4. Capacity&amp;Demand'!P617</f>
        <v>0</v>
      </c>
      <c r="M540" s="218">
        <f>'4. Capacity&amp;Demand'!Q617</f>
        <v>0</v>
      </c>
      <c r="N540" s="218">
        <f>'4. Capacity&amp;Demand'!R617</f>
        <v>0</v>
      </c>
      <c r="O540" s="218">
        <f>'4. Capacity&amp;Demand'!S617</f>
        <v>0</v>
      </c>
    </row>
    <row r="541" spans="2:15" ht="15.75" thickBot="1" x14ac:dyDescent="0.3">
      <c r="B541" s="218" t="s">
        <v>773</v>
      </c>
      <c r="C541" s="315" t="s">
        <v>899</v>
      </c>
      <c r="D541" s="218">
        <f>'4. Capacity&amp;Demand'!H618</f>
        <v>0</v>
      </c>
      <c r="E541" s="218">
        <f>'4. Capacity&amp;Demand'!I618</f>
        <v>0</v>
      </c>
      <c r="F541" s="218">
        <f>'4. Capacity&amp;Demand'!J618</f>
        <v>0</v>
      </c>
      <c r="G541" s="218">
        <f>'4. Capacity&amp;Demand'!K618</f>
        <v>0</v>
      </c>
      <c r="H541" s="218">
        <f>'4. Capacity&amp;Demand'!L618</f>
        <v>0</v>
      </c>
      <c r="I541" s="218">
        <f>'4. Capacity&amp;Demand'!M618</f>
        <v>0</v>
      </c>
      <c r="J541" s="218">
        <f>'4. Capacity&amp;Demand'!N618</f>
        <v>0</v>
      </c>
      <c r="K541" s="218">
        <f>'4. Capacity&amp;Demand'!O618</f>
        <v>0</v>
      </c>
      <c r="L541" s="218">
        <f>'4. Capacity&amp;Demand'!P618</f>
        <v>0</v>
      </c>
      <c r="M541" s="218">
        <f>'4. Capacity&amp;Demand'!Q618</f>
        <v>0</v>
      </c>
      <c r="N541" s="218">
        <f>'4. Capacity&amp;Demand'!R618</f>
        <v>0</v>
      </c>
      <c r="O541" s="218">
        <f>'4. Capacity&amp;Demand'!S618</f>
        <v>0</v>
      </c>
    </row>
    <row r="542" spans="2:15" ht="15.75" thickBot="1" x14ac:dyDescent="0.3">
      <c r="B542" s="218" t="s">
        <v>775</v>
      </c>
      <c r="C542" s="315" t="s">
        <v>899</v>
      </c>
      <c r="D542" s="218">
        <f>'4. Capacity&amp;Demand'!H619</f>
        <v>0</v>
      </c>
      <c r="E542" s="218">
        <f>'4. Capacity&amp;Demand'!I619</f>
        <v>0</v>
      </c>
      <c r="F542" s="218">
        <f>'4. Capacity&amp;Demand'!J619</f>
        <v>0</v>
      </c>
      <c r="G542" s="218">
        <f>'4. Capacity&amp;Demand'!K619</f>
        <v>0</v>
      </c>
      <c r="H542" s="218">
        <f>'4. Capacity&amp;Demand'!L619</f>
        <v>0</v>
      </c>
      <c r="I542" s="218">
        <f>'4. Capacity&amp;Demand'!M619</f>
        <v>0</v>
      </c>
      <c r="J542" s="218">
        <f>'4. Capacity&amp;Demand'!N619</f>
        <v>0</v>
      </c>
      <c r="K542" s="218">
        <f>'4. Capacity&amp;Demand'!O619</f>
        <v>0</v>
      </c>
      <c r="L542" s="218">
        <f>'4. Capacity&amp;Demand'!P619</f>
        <v>0</v>
      </c>
      <c r="M542" s="218">
        <f>'4. Capacity&amp;Demand'!Q619</f>
        <v>0</v>
      </c>
      <c r="N542" s="218">
        <f>'4. Capacity&amp;Demand'!R619</f>
        <v>0</v>
      </c>
      <c r="O542" s="218">
        <f>'4. Capacity&amp;Demand'!S619</f>
        <v>0</v>
      </c>
    </row>
    <row r="543" spans="2:15" ht="15.75" thickBot="1" x14ac:dyDescent="0.3">
      <c r="B543" s="218" t="s">
        <v>777</v>
      </c>
      <c r="C543" s="315" t="s">
        <v>899</v>
      </c>
      <c r="D543" s="218">
        <f>'4. Capacity&amp;Demand'!H620</f>
        <v>0</v>
      </c>
      <c r="E543" s="218">
        <f>'4. Capacity&amp;Demand'!I620</f>
        <v>0</v>
      </c>
      <c r="F543" s="218">
        <f>'4. Capacity&amp;Demand'!J620</f>
        <v>0</v>
      </c>
      <c r="G543" s="218">
        <f>'4. Capacity&amp;Demand'!K620</f>
        <v>0</v>
      </c>
      <c r="H543" s="218">
        <f>'4. Capacity&amp;Demand'!L620</f>
        <v>0</v>
      </c>
      <c r="I543" s="218">
        <f>'4. Capacity&amp;Demand'!M620</f>
        <v>0</v>
      </c>
      <c r="J543" s="218">
        <f>'4. Capacity&amp;Demand'!N620</f>
        <v>0</v>
      </c>
      <c r="K543" s="218">
        <f>'4. Capacity&amp;Demand'!O620</f>
        <v>0</v>
      </c>
      <c r="L543" s="218">
        <f>'4. Capacity&amp;Demand'!P620</f>
        <v>0</v>
      </c>
      <c r="M543" s="218">
        <f>'4. Capacity&amp;Demand'!Q620</f>
        <v>0</v>
      </c>
      <c r="N543" s="218">
        <f>'4. Capacity&amp;Demand'!R620</f>
        <v>0</v>
      </c>
      <c r="O543" s="218">
        <f>'4. Capacity&amp;Demand'!S620</f>
        <v>0</v>
      </c>
    </row>
    <row r="544" spans="2:15" ht="15.75" thickBot="1" x14ac:dyDescent="0.3">
      <c r="B544" s="218" t="s">
        <v>779</v>
      </c>
      <c r="C544" s="315" t="s">
        <v>899</v>
      </c>
      <c r="D544" s="218">
        <f>'4. Capacity&amp;Demand'!H621</f>
        <v>0</v>
      </c>
      <c r="E544" s="218">
        <f>'4. Capacity&amp;Demand'!I621</f>
        <v>0</v>
      </c>
      <c r="F544" s="218">
        <f>'4. Capacity&amp;Demand'!J621</f>
        <v>0</v>
      </c>
      <c r="G544" s="218">
        <f>'4. Capacity&amp;Demand'!K621</f>
        <v>0</v>
      </c>
      <c r="H544" s="218">
        <f>'4. Capacity&amp;Demand'!L621</f>
        <v>0</v>
      </c>
      <c r="I544" s="218">
        <f>'4. Capacity&amp;Demand'!M621</f>
        <v>0</v>
      </c>
      <c r="J544" s="218">
        <f>'4. Capacity&amp;Demand'!N621</f>
        <v>0</v>
      </c>
      <c r="K544" s="218">
        <f>'4. Capacity&amp;Demand'!O621</f>
        <v>0</v>
      </c>
      <c r="L544" s="218">
        <f>'4. Capacity&amp;Demand'!P621</f>
        <v>0</v>
      </c>
      <c r="M544" s="218">
        <f>'4. Capacity&amp;Demand'!Q621</f>
        <v>0</v>
      </c>
      <c r="N544" s="218">
        <f>'4. Capacity&amp;Demand'!R621</f>
        <v>0</v>
      </c>
      <c r="O544" s="218">
        <f>'4. Capacity&amp;Demand'!S621</f>
        <v>0</v>
      </c>
    </row>
    <row r="545" spans="2:15" ht="15.75" thickBot="1" x14ac:dyDescent="0.3">
      <c r="B545" s="218" t="s">
        <v>781</v>
      </c>
      <c r="C545" s="315" t="s">
        <v>899</v>
      </c>
      <c r="D545" s="218">
        <f>'4. Capacity&amp;Demand'!H622</f>
        <v>0</v>
      </c>
      <c r="E545" s="218">
        <f>'4. Capacity&amp;Demand'!I622</f>
        <v>0</v>
      </c>
      <c r="F545" s="218">
        <f>'4. Capacity&amp;Demand'!J622</f>
        <v>0</v>
      </c>
      <c r="G545" s="218">
        <f>'4. Capacity&amp;Demand'!K622</f>
        <v>0</v>
      </c>
      <c r="H545" s="218">
        <f>'4. Capacity&amp;Demand'!L622</f>
        <v>0</v>
      </c>
      <c r="I545" s="218">
        <f>'4. Capacity&amp;Demand'!M622</f>
        <v>0</v>
      </c>
      <c r="J545" s="218">
        <f>'4. Capacity&amp;Demand'!N622</f>
        <v>0</v>
      </c>
      <c r="K545" s="218">
        <f>'4. Capacity&amp;Demand'!O622</f>
        <v>0</v>
      </c>
      <c r="L545" s="218">
        <f>'4. Capacity&amp;Demand'!P622</f>
        <v>0</v>
      </c>
      <c r="M545" s="218">
        <f>'4. Capacity&amp;Demand'!Q622</f>
        <v>0</v>
      </c>
      <c r="N545" s="218">
        <f>'4. Capacity&amp;Demand'!R622</f>
        <v>0</v>
      </c>
      <c r="O545" s="218">
        <f>'4. Capacity&amp;Demand'!S622</f>
        <v>0</v>
      </c>
    </row>
    <row r="546" spans="2:15" ht="15.75" thickBot="1" x14ac:dyDescent="0.3">
      <c r="B546" s="218" t="s">
        <v>783</v>
      </c>
      <c r="C546" s="315" t="s">
        <v>899</v>
      </c>
      <c r="D546" s="218">
        <f>'4. Capacity&amp;Demand'!H623</f>
        <v>0</v>
      </c>
      <c r="E546" s="218">
        <f>'4. Capacity&amp;Demand'!I623</f>
        <v>0</v>
      </c>
      <c r="F546" s="218">
        <f>'4. Capacity&amp;Demand'!J623</f>
        <v>0</v>
      </c>
      <c r="G546" s="218">
        <f>'4. Capacity&amp;Demand'!K623</f>
        <v>0</v>
      </c>
      <c r="H546" s="218">
        <f>'4. Capacity&amp;Demand'!L623</f>
        <v>0</v>
      </c>
      <c r="I546" s="218">
        <f>'4. Capacity&amp;Demand'!M623</f>
        <v>0</v>
      </c>
      <c r="J546" s="218">
        <f>'4. Capacity&amp;Demand'!N623</f>
        <v>0</v>
      </c>
      <c r="K546" s="218">
        <f>'4. Capacity&amp;Demand'!O623</f>
        <v>0</v>
      </c>
      <c r="L546" s="218">
        <f>'4. Capacity&amp;Demand'!P623</f>
        <v>0</v>
      </c>
      <c r="M546" s="218">
        <f>'4. Capacity&amp;Demand'!Q623</f>
        <v>0</v>
      </c>
      <c r="N546" s="218">
        <f>'4. Capacity&amp;Demand'!R623</f>
        <v>0</v>
      </c>
      <c r="O546" s="218">
        <f>'4. Capacity&amp;Demand'!S623</f>
        <v>0</v>
      </c>
    </row>
    <row r="547" spans="2:15" ht="15.75" thickBot="1" x14ac:dyDescent="0.3">
      <c r="B547" s="218" t="s">
        <v>785</v>
      </c>
      <c r="C547" s="315" t="s">
        <v>899</v>
      </c>
      <c r="D547" s="218">
        <f>'4. Capacity&amp;Demand'!H624</f>
        <v>0</v>
      </c>
      <c r="E547" s="218">
        <f>'4. Capacity&amp;Demand'!I624</f>
        <v>0</v>
      </c>
      <c r="F547" s="218">
        <f>'4. Capacity&amp;Demand'!J624</f>
        <v>0</v>
      </c>
      <c r="G547" s="218">
        <f>'4. Capacity&amp;Demand'!K624</f>
        <v>0</v>
      </c>
      <c r="H547" s="218">
        <f>'4. Capacity&amp;Demand'!L624</f>
        <v>0</v>
      </c>
      <c r="I547" s="218">
        <f>'4. Capacity&amp;Demand'!M624</f>
        <v>0</v>
      </c>
      <c r="J547" s="218">
        <f>'4. Capacity&amp;Demand'!N624</f>
        <v>0</v>
      </c>
      <c r="K547" s="218">
        <f>'4. Capacity&amp;Demand'!O624</f>
        <v>0</v>
      </c>
      <c r="L547" s="218">
        <f>'4. Capacity&amp;Demand'!P624</f>
        <v>0</v>
      </c>
      <c r="M547" s="218">
        <f>'4. Capacity&amp;Demand'!Q624</f>
        <v>0</v>
      </c>
      <c r="N547" s="218">
        <f>'4. Capacity&amp;Demand'!R624</f>
        <v>0</v>
      </c>
      <c r="O547" s="218">
        <f>'4. Capacity&amp;Demand'!S624</f>
        <v>0</v>
      </c>
    </row>
    <row r="548" spans="2:15" ht="15.75" thickBot="1" x14ac:dyDescent="0.3">
      <c r="B548" s="218" t="s">
        <v>787</v>
      </c>
      <c r="C548" s="315" t="s">
        <v>899</v>
      </c>
      <c r="D548" s="218">
        <f>'4. Capacity&amp;Demand'!H625</f>
        <v>0</v>
      </c>
      <c r="E548" s="218">
        <f>'4. Capacity&amp;Demand'!I625</f>
        <v>0</v>
      </c>
      <c r="F548" s="218">
        <f>'4. Capacity&amp;Demand'!J625</f>
        <v>0</v>
      </c>
      <c r="G548" s="218">
        <f>'4. Capacity&amp;Demand'!K625</f>
        <v>0</v>
      </c>
      <c r="H548" s="218">
        <f>'4. Capacity&amp;Demand'!L625</f>
        <v>0</v>
      </c>
      <c r="I548" s="218">
        <f>'4. Capacity&amp;Demand'!M625</f>
        <v>0</v>
      </c>
      <c r="J548" s="218">
        <f>'4. Capacity&amp;Demand'!N625</f>
        <v>0</v>
      </c>
      <c r="K548" s="218">
        <f>'4. Capacity&amp;Demand'!O625</f>
        <v>0</v>
      </c>
      <c r="L548" s="218">
        <f>'4. Capacity&amp;Demand'!P625</f>
        <v>0</v>
      </c>
      <c r="M548" s="218">
        <f>'4. Capacity&amp;Demand'!Q625</f>
        <v>0</v>
      </c>
      <c r="N548" s="218">
        <f>'4. Capacity&amp;Demand'!R625</f>
        <v>0</v>
      </c>
      <c r="O548" s="218">
        <f>'4. Capacity&amp;Demand'!S625</f>
        <v>0</v>
      </c>
    </row>
    <row r="549" spans="2:15" ht="15.75" thickBot="1" x14ac:dyDescent="0.3">
      <c r="B549" s="218" t="s">
        <v>789</v>
      </c>
      <c r="C549" s="315" t="s">
        <v>899</v>
      </c>
      <c r="D549" s="218">
        <f>'4. Capacity&amp;Demand'!H626</f>
        <v>0</v>
      </c>
      <c r="E549" s="218">
        <f>'4. Capacity&amp;Demand'!I626</f>
        <v>0</v>
      </c>
      <c r="F549" s="218">
        <f>'4. Capacity&amp;Demand'!J626</f>
        <v>0</v>
      </c>
      <c r="G549" s="218">
        <f>'4. Capacity&amp;Demand'!K626</f>
        <v>0</v>
      </c>
      <c r="H549" s="218">
        <f>'4. Capacity&amp;Demand'!L626</f>
        <v>0</v>
      </c>
      <c r="I549" s="218">
        <f>'4. Capacity&amp;Demand'!M626</f>
        <v>0</v>
      </c>
      <c r="J549" s="218">
        <f>'4. Capacity&amp;Demand'!N626</f>
        <v>0</v>
      </c>
      <c r="K549" s="218">
        <f>'4. Capacity&amp;Demand'!O626</f>
        <v>0</v>
      </c>
      <c r="L549" s="218">
        <f>'4. Capacity&amp;Demand'!P626</f>
        <v>0</v>
      </c>
      <c r="M549" s="218">
        <f>'4. Capacity&amp;Demand'!Q626</f>
        <v>0</v>
      </c>
      <c r="N549" s="218">
        <f>'4. Capacity&amp;Demand'!R626</f>
        <v>0</v>
      </c>
      <c r="O549" s="218">
        <f>'4. Capacity&amp;Demand'!S626</f>
        <v>0</v>
      </c>
    </row>
    <row r="550" spans="2:15" ht="15.75" thickBot="1" x14ac:dyDescent="0.3">
      <c r="B550" s="218" t="s">
        <v>791</v>
      </c>
      <c r="C550" s="315" t="s">
        <v>899</v>
      </c>
      <c r="D550" s="218">
        <f>'4. Capacity&amp;Demand'!H627</f>
        <v>0</v>
      </c>
      <c r="E550" s="218">
        <f>'4. Capacity&amp;Demand'!I627</f>
        <v>0</v>
      </c>
      <c r="F550" s="218">
        <f>'4. Capacity&amp;Demand'!J627</f>
        <v>0</v>
      </c>
      <c r="G550" s="218">
        <f>'4. Capacity&amp;Demand'!K627</f>
        <v>0</v>
      </c>
      <c r="H550" s="218">
        <f>'4. Capacity&amp;Demand'!L627</f>
        <v>0</v>
      </c>
      <c r="I550" s="218">
        <f>'4. Capacity&amp;Demand'!M627</f>
        <v>0</v>
      </c>
      <c r="J550" s="218">
        <f>'4. Capacity&amp;Demand'!N627</f>
        <v>0</v>
      </c>
      <c r="K550" s="218">
        <f>'4. Capacity&amp;Demand'!O627</f>
        <v>0</v>
      </c>
      <c r="L550" s="218">
        <f>'4. Capacity&amp;Demand'!P627</f>
        <v>0</v>
      </c>
      <c r="M550" s="218">
        <f>'4. Capacity&amp;Demand'!Q627</f>
        <v>0</v>
      </c>
      <c r="N550" s="218">
        <f>'4. Capacity&amp;Demand'!R627</f>
        <v>0</v>
      </c>
      <c r="O550" s="218">
        <f>'4. Capacity&amp;Demand'!S627</f>
        <v>0</v>
      </c>
    </row>
    <row r="551" spans="2:15" ht="15.75" thickBot="1" x14ac:dyDescent="0.3">
      <c r="B551" s="218" t="s">
        <v>793</v>
      </c>
      <c r="C551" s="315" t="s">
        <v>899</v>
      </c>
      <c r="D551" s="218">
        <f>'4. Capacity&amp;Demand'!H628</f>
        <v>0</v>
      </c>
      <c r="E551" s="218">
        <f>'4. Capacity&amp;Demand'!I628</f>
        <v>0</v>
      </c>
      <c r="F551" s="218">
        <f>'4. Capacity&amp;Demand'!J628</f>
        <v>0</v>
      </c>
      <c r="G551" s="218">
        <f>'4. Capacity&amp;Demand'!K628</f>
        <v>0</v>
      </c>
      <c r="H551" s="218">
        <f>'4. Capacity&amp;Demand'!L628</f>
        <v>0</v>
      </c>
      <c r="I551" s="218">
        <f>'4. Capacity&amp;Demand'!M628</f>
        <v>0</v>
      </c>
      <c r="J551" s="218">
        <f>'4. Capacity&amp;Demand'!N628</f>
        <v>0</v>
      </c>
      <c r="K551" s="218">
        <f>'4. Capacity&amp;Demand'!O628</f>
        <v>0</v>
      </c>
      <c r="L551" s="218">
        <f>'4. Capacity&amp;Demand'!P628</f>
        <v>0</v>
      </c>
      <c r="M551" s="218">
        <f>'4. Capacity&amp;Demand'!Q628</f>
        <v>0</v>
      </c>
      <c r="N551" s="218">
        <f>'4. Capacity&amp;Demand'!R628</f>
        <v>0</v>
      </c>
      <c r="O551" s="218">
        <f>'4. Capacity&amp;Demand'!S628</f>
        <v>0</v>
      </c>
    </row>
    <row r="552" spans="2:15" ht="15.75" thickBot="1" x14ac:dyDescent="0.3">
      <c r="B552" s="218" t="s">
        <v>795</v>
      </c>
      <c r="C552" s="315" t="s">
        <v>899</v>
      </c>
      <c r="D552" s="218">
        <f>'4. Capacity&amp;Demand'!H629</f>
        <v>0</v>
      </c>
      <c r="E552" s="218">
        <f>'4. Capacity&amp;Demand'!I629</f>
        <v>0</v>
      </c>
      <c r="F552" s="218">
        <f>'4. Capacity&amp;Demand'!J629</f>
        <v>0</v>
      </c>
      <c r="G552" s="218">
        <f>'4. Capacity&amp;Demand'!K629</f>
        <v>0</v>
      </c>
      <c r="H552" s="218">
        <f>'4. Capacity&amp;Demand'!L629</f>
        <v>0</v>
      </c>
      <c r="I552" s="218">
        <f>'4. Capacity&amp;Demand'!M629</f>
        <v>0</v>
      </c>
      <c r="J552" s="218">
        <f>'4. Capacity&amp;Demand'!N629</f>
        <v>0</v>
      </c>
      <c r="K552" s="218">
        <f>'4. Capacity&amp;Demand'!O629</f>
        <v>0</v>
      </c>
      <c r="L552" s="218">
        <f>'4. Capacity&amp;Demand'!P629</f>
        <v>0</v>
      </c>
      <c r="M552" s="218">
        <f>'4. Capacity&amp;Demand'!Q629</f>
        <v>0</v>
      </c>
      <c r="N552" s="218">
        <f>'4. Capacity&amp;Demand'!R629</f>
        <v>0</v>
      </c>
      <c r="O552" s="218">
        <f>'4. Capacity&amp;Demand'!S629</f>
        <v>0</v>
      </c>
    </row>
    <row r="553" spans="2:15" ht="15.75" thickBot="1" x14ac:dyDescent="0.3">
      <c r="B553" s="218" t="s">
        <v>797</v>
      </c>
      <c r="C553" s="315" t="s">
        <v>899</v>
      </c>
      <c r="D553" s="218">
        <f>'4. Capacity&amp;Demand'!H630</f>
        <v>0</v>
      </c>
      <c r="E553" s="218">
        <f>'4. Capacity&amp;Demand'!I630</f>
        <v>0</v>
      </c>
      <c r="F553" s="218">
        <f>'4. Capacity&amp;Demand'!J630</f>
        <v>0</v>
      </c>
      <c r="G553" s="218">
        <f>'4. Capacity&amp;Demand'!K630</f>
        <v>0</v>
      </c>
      <c r="H553" s="218">
        <f>'4. Capacity&amp;Demand'!L630</f>
        <v>0</v>
      </c>
      <c r="I553" s="218">
        <f>'4. Capacity&amp;Demand'!M630</f>
        <v>0</v>
      </c>
      <c r="J553" s="218">
        <f>'4. Capacity&amp;Demand'!N630</f>
        <v>0</v>
      </c>
      <c r="K553" s="218">
        <f>'4. Capacity&amp;Demand'!O630</f>
        <v>0</v>
      </c>
      <c r="L553" s="218">
        <f>'4. Capacity&amp;Demand'!P630</f>
        <v>0</v>
      </c>
      <c r="M553" s="218">
        <f>'4. Capacity&amp;Demand'!Q630</f>
        <v>0</v>
      </c>
      <c r="N553" s="218">
        <f>'4. Capacity&amp;Demand'!R630</f>
        <v>0</v>
      </c>
      <c r="O553" s="218">
        <f>'4. Capacity&amp;Demand'!S630</f>
        <v>0</v>
      </c>
    </row>
    <row r="554" spans="2:15" ht="15.75" thickBot="1" x14ac:dyDescent="0.3">
      <c r="B554" s="218" t="s">
        <v>799</v>
      </c>
      <c r="C554" s="315" t="s">
        <v>899</v>
      </c>
      <c r="D554" s="218">
        <f>'4. Capacity&amp;Demand'!H631</f>
        <v>0</v>
      </c>
      <c r="E554" s="218">
        <f>'4. Capacity&amp;Demand'!I631</f>
        <v>0</v>
      </c>
      <c r="F554" s="218">
        <f>'4. Capacity&amp;Demand'!J631</f>
        <v>0</v>
      </c>
      <c r="G554" s="218">
        <f>'4. Capacity&amp;Demand'!K631</f>
        <v>0</v>
      </c>
      <c r="H554" s="218">
        <f>'4. Capacity&amp;Demand'!L631</f>
        <v>0</v>
      </c>
      <c r="I554" s="218">
        <f>'4. Capacity&amp;Demand'!M631</f>
        <v>0</v>
      </c>
      <c r="J554" s="218">
        <f>'4. Capacity&amp;Demand'!N631</f>
        <v>0</v>
      </c>
      <c r="K554" s="218">
        <f>'4. Capacity&amp;Demand'!O631</f>
        <v>0</v>
      </c>
      <c r="L554" s="218">
        <f>'4. Capacity&amp;Demand'!P631</f>
        <v>0</v>
      </c>
      <c r="M554" s="218">
        <f>'4. Capacity&amp;Demand'!Q631</f>
        <v>0</v>
      </c>
      <c r="N554" s="218">
        <f>'4. Capacity&amp;Demand'!R631</f>
        <v>0</v>
      </c>
      <c r="O554" s="218">
        <f>'4. Capacity&amp;Demand'!S631</f>
        <v>0</v>
      </c>
    </row>
    <row r="555" spans="2:15" ht="15.75" thickBot="1" x14ac:dyDescent="0.3">
      <c r="B555" s="218" t="s">
        <v>801</v>
      </c>
      <c r="C555" s="315" t="s">
        <v>899</v>
      </c>
      <c r="D555" s="218">
        <f>'4. Capacity&amp;Demand'!H632</f>
        <v>0</v>
      </c>
      <c r="E555" s="218">
        <f>'4. Capacity&amp;Demand'!I632</f>
        <v>0</v>
      </c>
      <c r="F555" s="218">
        <f>'4. Capacity&amp;Demand'!J632</f>
        <v>0</v>
      </c>
      <c r="G555" s="218">
        <f>'4. Capacity&amp;Demand'!K632</f>
        <v>0</v>
      </c>
      <c r="H555" s="218">
        <f>'4. Capacity&amp;Demand'!L632</f>
        <v>0</v>
      </c>
      <c r="I555" s="218">
        <f>'4. Capacity&amp;Demand'!M632</f>
        <v>0</v>
      </c>
      <c r="J555" s="218">
        <f>'4. Capacity&amp;Demand'!N632</f>
        <v>0</v>
      </c>
      <c r="K555" s="218">
        <f>'4. Capacity&amp;Demand'!O632</f>
        <v>0</v>
      </c>
      <c r="L555" s="218">
        <f>'4. Capacity&amp;Demand'!P632</f>
        <v>0</v>
      </c>
      <c r="M555" s="218">
        <f>'4. Capacity&amp;Demand'!Q632</f>
        <v>0</v>
      </c>
      <c r="N555" s="218">
        <f>'4. Capacity&amp;Demand'!R632</f>
        <v>0</v>
      </c>
      <c r="O555" s="218">
        <f>'4. Capacity&amp;Demand'!S632</f>
        <v>0</v>
      </c>
    </row>
    <row r="556" spans="2:15" ht="15.75" thickBot="1" x14ac:dyDescent="0.3">
      <c r="B556" s="218" t="s">
        <v>803</v>
      </c>
      <c r="C556" s="315" t="s">
        <v>899</v>
      </c>
      <c r="D556" s="218">
        <f>'4. Capacity&amp;Demand'!H633</f>
        <v>0</v>
      </c>
      <c r="E556" s="218">
        <f>'4. Capacity&amp;Demand'!I633</f>
        <v>0</v>
      </c>
      <c r="F556" s="218">
        <f>'4. Capacity&amp;Demand'!J633</f>
        <v>0</v>
      </c>
      <c r="G556" s="218">
        <f>'4. Capacity&amp;Demand'!K633</f>
        <v>0</v>
      </c>
      <c r="H556" s="218">
        <f>'4. Capacity&amp;Demand'!L633</f>
        <v>0</v>
      </c>
      <c r="I556" s="218">
        <f>'4. Capacity&amp;Demand'!M633</f>
        <v>0</v>
      </c>
      <c r="J556" s="218">
        <f>'4. Capacity&amp;Demand'!N633</f>
        <v>0</v>
      </c>
      <c r="K556" s="218">
        <f>'4. Capacity&amp;Demand'!O633</f>
        <v>0</v>
      </c>
      <c r="L556" s="218">
        <f>'4. Capacity&amp;Demand'!P633</f>
        <v>0</v>
      </c>
      <c r="M556" s="218">
        <f>'4. Capacity&amp;Demand'!Q633</f>
        <v>0</v>
      </c>
      <c r="N556" s="218">
        <f>'4. Capacity&amp;Demand'!R633</f>
        <v>0</v>
      </c>
      <c r="O556" s="218">
        <f>'4. Capacity&amp;Demand'!S633</f>
        <v>0</v>
      </c>
    </row>
    <row r="557" spans="2:15" ht="15.75" thickBot="1" x14ac:dyDescent="0.3">
      <c r="B557" s="218" t="s">
        <v>805</v>
      </c>
      <c r="C557" s="315" t="s">
        <v>899</v>
      </c>
      <c r="D557" s="218">
        <f>'4. Capacity&amp;Demand'!H634</f>
        <v>0</v>
      </c>
      <c r="E557" s="218">
        <f>'4. Capacity&amp;Demand'!I634</f>
        <v>0</v>
      </c>
      <c r="F557" s="218">
        <f>'4. Capacity&amp;Demand'!J634</f>
        <v>0</v>
      </c>
      <c r="G557" s="218">
        <f>'4. Capacity&amp;Demand'!K634</f>
        <v>0</v>
      </c>
      <c r="H557" s="218">
        <f>'4. Capacity&amp;Demand'!L634</f>
        <v>0</v>
      </c>
      <c r="I557" s="218">
        <f>'4. Capacity&amp;Demand'!M634</f>
        <v>0</v>
      </c>
      <c r="J557" s="218">
        <f>'4. Capacity&amp;Demand'!N634</f>
        <v>0</v>
      </c>
      <c r="K557" s="218">
        <f>'4. Capacity&amp;Demand'!O634</f>
        <v>0</v>
      </c>
      <c r="L557" s="218">
        <f>'4. Capacity&amp;Demand'!P634</f>
        <v>0</v>
      </c>
      <c r="M557" s="218">
        <f>'4. Capacity&amp;Demand'!Q634</f>
        <v>0</v>
      </c>
      <c r="N557" s="218">
        <f>'4. Capacity&amp;Demand'!R634</f>
        <v>0</v>
      </c>
      <c r="O557" s="218">
        <f>'4. Capacity&amp;Demand'!S634</f>
        <v>0</v>
      </c>
    </row>
    <row r="558" spans="2:15" ht="15.75" thickBot="1" x14ac:dyDescent="0.3">
      <c r="B558" s="218" t="s">
        <v>807</v>
      </c>
      <c r="C558" s="315" t="s">
        <v>899</v>
      </c>
      <c r="D558" s="218">
        <f>'4. Capacity&amp;Demand'!H635</f>
        <v>0</v>
      </c>
      <c r="E558" s="218">
        <f>'4. Capacity&amp;Demand'!I635</f>
        <v>0</v>
      </c>
      <c r="F558" s="218">
        <f>'4. Capacity&amp;Demand'!J635</f>
        <v>0</v>
      </c>
      <c r="G558" s="218">
        <f>'4. Capacity&amp;Demand'!K635</f>
        <v>0</v>
      </c>
      <c r="H558" s="218">
        <f>'4. Capacity&amp;Demand'!L635</f>
        <v>0</v>
      </c>
      <c r="I558" s="218">
        <f>'4. Capacity&amp;Demand'!M635</f>
        <v>0</v>
      </c>
      <c r="J558" s="218">
        <f>'4. Capacity&amp;Demand'!N635</f>
        <v>0</v>
      </c>
      <c r="K558" s="218">
        <f>'4. Capacity&amp;Demand'!O635</f>
        <v>0</v>
      </c>
      <c r="L558" s="218">
        <f>'4. Capacity&amp;Demand'!P635</f>
        <v>0</v>
      </c>
      <c r="M558" s="218">
        <f>'4. Capacity&amp;Demand'!Q635</f>
        <v>0</v>
      </c>
      <c r="N558" s="218">
        <f>'4. Capacity&amp;Demand'!R635</f>
        <v>0</v>
      </c>
      <c r="O558" s="218">
        <f>'4. Capacity&amp;Demand'!S635</f>
        <v>0</v>
      </c>
    </row>
    <row r="559" spans="2:15" ht="15.75" thickBot="1" x14ac:dyDescent="0.3">
      <c r="B559" s="218" t="s">
        <v>809</v>
      </c>
      <c r="C559" s="315" t="s">
        <v>899</v>
      </c>
      <c r="D559" s="218">
        <f>'4. Capacity&amp;Demand'!H636</f>
        <v>0</v>
      </c>
      <c r="E559" s="218">
        <f>'4. Capacity&amp;Demand'!I636</f>
        <v>0</v>
      </c>
      <c r="F559" s="218">
        <f>'4. Capacity&amp;Demand'!J636</f>
        <v>0</v>
      </c>
      <c r="G559" s="218">
        <f>'4. Capacity&amp;Demand'!K636</f>
        <v>0</v>
      </c>
      <c r="H559" s="218">
        <f>'4. Capacity&amp;Demand'!L636</f>
        <v>0</v>
      </c>
      <c r="I559" s="218">
        <f>'4. Capacity&amp;Demand'!M636</f>
        <v>0</v>
      </c>
      <c r="J559" s="218">
        <f>'4. Capacity&amp;Demand'!N636</f>
        <v>0</v>
      </c>
      <c r="K559" s="218">
        <f>'4. Capacity&amp;Demand'!O636</f>
        <v>0</v>
      </c>
      <c r="L559" s="218">
        <f>'4. Capacity&amp;Demand'!P636</f>
        <v>0</v>
      </c>
      <c r="M559" s="218">
        <f>'4. Capacity&amp;Demand'!Q636</f>
        <v>0</v>
      </c>
      <c r="N559" s="218">
        <f>'4. Capacity&amp;Demand'!R636</f>
        <v>0</v>
      </c>
      <c r="O559" s="218">
        <f>'4. Capacity&amp;Demand'!S636</f>
        <v>0</v>
      </c>
    </row>
    <row r="560" spans="2:15" ht="15.75" thickBot="1" x14ac:dyDescent="0.3">
      <c r="B560" s="218" t="s">
        <v>811</v>
      </c>
      <c r="C560" s="315" t="s">
        <v>899</v>
      </c>
      <c r="D560" s="218">
        <f>'4. Capacity&amp;Demand'!H637</f>
        <v>0</v>
      </c>
      <c r="E560" s="218">
        <f>'4. Capacity&amp;Demand'!I637</f>
        <v>0</v>
      </c>
      <c r="F560" s="218">
        <f>'4. Capacity&amp;Demand'!J637</f>
        <v>0</v>
      </c>
      <c r="G560" s="218">
        <f>'4. Capacity&amp;Demand'!K637</f>
        <v>0</v>
      </c>
      <c r="H560" s="218">
        <f>'4. Capacity&amp;Demand'!L637</f>
        <v>0</v>
      </c>
      <c r="I560" s="218">
        <f>'4. Capacity&amp;Demand'!M637</f>
        <v>0</v>
      </c>
      <c r="J560" s="218">
        <f>'4. Capacity&amp;Demand'!N637</f>
        <v>0</v>
      </c>
      <c r="K560" s="218">
        <f>'4. Capacity&amp;Demand'!O637</f>
        <v>0</v>
      </c>
      <c r="L560" s="218">
        <f>'4. Capacity&amp;Demand'!P637</f>
        <v>0</v>
      </c>
      <c r="M560" s="218">
        <f>'4. Capacity&amp;Demand'!Q637</f>
        <v>0</v>
      </c>
      <c r="N560" s="218">
        <f>'4. Capacity&amp;Demand'!R637</f>
        <v>0</v>
      </c>
      <c r="O560" s="218">
        <f>'4. Capacity&amp;Demand'!S637</f>
        <v>0</v>
      </c>
    </row>
    <row r="561" spans="2:15" ht="15.75" thickBot="1" x14ac:dyDescent="0.3">
      <c r="B561" s="218" t="s">
        <v>813</v>
      </c>
      <c r="C561" s="315" t="s">
        <v>899</v>
      </c>
      <c r="D561" s="218">
        <f>'4. Capacity&amp;Demand'!H638</f>
        <v>0</v>
      </c>
      <c r="E561" s="218">
        <f>'4. Capacity&amp;Demand'!I638</f>
        <v>0</v>
      </c>
      <c r="F561" s="218">
        <f>'4. Capacity&amp;Demand'!J638</f>
        <v>0</v>
      </c>
      <c r="G561" s="218">
        <f>'4. Capacity&amp;Demand'!K638</f>
        <v>0</v>
      </c>
      <c r="H561" s="218">
        <f>'4. Capacity&amp;Demand'!L638</f>
        <v>0</v>
      </c>
      <c r="I561" s="218">
        <f>'4. Capacity&amp;Demand'!M638</f>
        <v>0</v>
      </c>
      <c r="J561" s="218">
        <f>'4. Capacity&amp;Demand'!N638</f>
        <v>0</v>
      </c>
      <c r="K561" s="218">
        <f>'4. Capacity&amp;Demand'!O638</f>
        <v>0</v>
      </c>
      <c r="L561" s="218">
        <f>'4. Capacity&amp;Demand'!P638</f>
        <v>0</v>
      </c>
      <c r="M561" s="218">
        <f>'4. Capacity&amp;Demand'!Q638</f>
        <v>0</v>
      </c>
      <c r="N561" s="218">
        <f>'4. Capacity&amp;Demand'!R638</f>
        <v>0</v>
      </c>
      <c r="O561" s="218">
        <f>'4. Capacity&amp;Demand'!S638</f>
        <v>0</v>
      </c>
    </row>
    <row r="562" spans="2:15" ht="15.75" thickBot="1" x14ac:dyDescent="0.3">
      <c r="B562" s="218" t="s">
        <v>815</v>
      </c>
      <c r="C562" s="315" t="s">
        <v>899</v>
      </c>
      <c r="D562" s="218">
        <f>'4. Capacity&amp;Demand'!H639</f>
        <v>0</v>
      </c>
      <c r="E562" s="218">
        <f>'4. Capacity&amp;Demand'!I639</f>
        <v>0</v>
      </c>
      <c r="F562" s="218">
        <f>'4. Capacity&amp;Demand'!J639</f>
        <v>0</v>
      </c>
      <c r="G562" s="218">
        <f>'4. Capacity&amp;Demand'!K639</f>
        <v>0</v>
      </c>
      <c r="H562" s="218">
        <f>'4. Capacity&amp;Demand'!L639</f>
        <v>0</v>
      </c>
      <c r="I562" s="218">
        <f>'4. Capacity&amp;Demand'!M639</f>
        <v>0</v>
      </c>
      <c r="J562" s="218">
        <f>'4. Capacity&amp;Demand'!N639</f>
        <v>0</v>
      </c>
      <c r="K562" s="218">
        <f>'4. Capacity&amp;Demand'!O639</f>
        <v>0</v>
      </c>
      <c r="L562" s="218">
        <f>'4. Capacity&amp;Demand'!P639</f>
        <v>0</v>
      </c>
      <c r="M562" s="218">
        <f>'4. Capacity&amp;Demand'!Q639</f>
        <v>0</v>
      </c>
      <c r="N562" s="218">
        <f>'4. Capacity&amp;Demand'!R639</f>
        <v>0</v>
      </c>
      <c r="O562" s="218">
        <f>'4. Capacity&amp;Demand'!S639</f>
        <v>0</v>
      </c>
    </row>
    <row r="563" spans="2:15" ht="15.75" thickBot="1" x14ac:dyDescent="0.3">
      <c r="B563" s="218" t="s">
        <v>817</v>
      </c>
      <c r="C563" s="315" t="s">
        <v>899</v>
      </c>
      <c r="D563" s="218">
        <f>'4. Capacity&amp;Demand'!H640</f>
        <v>0</v>
      </c>
      <c r="E563" s="218">
        <f>'4. Capacity&amp;Demand'!I640</f>
        <v>0</v>
      </c>
      <c r="F563" s="218">
        <f>'4. Capacity&amp;Demand'!J640</f>
        <v>0</v>
      </c>
      <c r="G563" s="218">
        <f>'4. Capacity&amp;Demand'!K640</f>
        <v>0</v>
      </c>
      <c r="H563" s="218">
        <f>'4. Capacity&amp;Demand'!L640</f>
        <v>0</v>
      </c>
      <c r="I563" s="218">
        <f>'4. Capacity&amp;Demand'!M640</f>
        <v>0</v>
      </c>
      <c r="J563" s="218">
        <f>'4. Capacity&amp;Demand'!N640</f>
        <v>0</v>
      </c>
      <c r="K563" s="218">
        <f>'4. Capacity&amp;Demand'!O640</f>
        <v>0</v>
      </c>
      <c r="L563" s="218">
        <f>'4. Capacity&amp;Demand'!P640</f>
        <v>0</v>
      </c>
      <c r="M563" s="218">
        <f>'4. Capacity&amp;Demand'!Q640</f>
        <v>0</v>
      </c>
      <c r="N563" s="218">
        <f>'4. Capacity&amp;Demand'!R640</f>
        <v>0</v>
      </c>
      <c r="O563" s="218">
        <f>'4. Capacity&amp;Demand'!S640</f>
        <v>0</v>
      </c>
    </row>
    <row r="564" spans="2:15" ht="15.75" thickBot="1" x14ac:dyDescent="0.3">
      <c r="B564" s="218" t="s">
        <v>819</v>
      </c>
      <c r="C564" s="315" t="s">
        <v>899</v>
      </c>
      <c r="D564" s="218">
        <f>'4. Capacity&amp;Demand'!H641</f>
        <v>0</v>
      </c>
      <c r="E564" s="218">
        <f>'4. Capacity&amp;Demand'!I641</f>
        <v>0</v>
      </c>
      <c r="F564" s="218">
        <f>'4. Capacity&amp;Demand'!J641</f>
        <v>0</v>
      </c>
      <c r="G564" s="218">
        <f>'4. Capacity&amp;Demand'!K641</f>
        <v>0</v>
      </c>
      <c r="H564" s="218">
        <f>'4. Capacity&amp;Demand'!L641</f>
        <v>0</v>
      </c>
      <c r="I564" s="218">
        <f>'4. Capacity&amp;Demand'!M641</f>
        <v>0</v>
      </c>
      <c r="J564" s="218">
        <f>'4. Capacity&amp;Demand'!N641</f>
        <v>0</v>
      </c>
      <c r="K564" s="218">
        <f>'4. Capacity&amp;Demand'!O641</f>
        <v>0</v>
      </c>
      <c r="L564" s="218">
        <f>'4. Capacity&amp;Demand'!P641</f>
        <v>0</v>
      </c>
      <c r="M564" s="218">
        <f>'4. Capacity&amp;Demand'!Q641</f>
        <v>0</v>
      </c>
      <c r="N564" s="218">
        <f>'4. Capacity&amp;Demand'!R641</f>
        <v>0</v>
      </c>
      <c r="O564" s="218">
        <f>'4. Capacity&amp;Demand'!S641</f>
        <v>0</v>
      </c>
    </row>
    <row r="565" spans="2:15" ht="15.75" thickBot="1" x14ac:dyDescent="0.3">
      <c r="B565" s="218" t="s">
        <v>821</v>
      </c>
      <c r="C565" s="315" t="s">
        <v>899</v>
      </c>
      <c r="D565" s="218">
        <f>'4. Capacity&amp;Demand'!H642</f>
        <v>0</v>
      </c>
      <c r="E565" s="218">
        <f>'4. Capacity&amp;Demand'!I642</f>
        <v>0</v>
      </c>
      <c r="F565" s="218">
        <f>'4. Capacity&amp;Demand'!J642</f>
        <v>0</v>
      </c>
      <c r="G565" s="218">
        <f>'4. Capacity&amp;Demand'!K642</f>
        <v>0</v>
      </c>
      <c r="H565" s="218">
        <f>'4. Capacity&amp;Demand'!L642</f>
        <v>0</v>
      </c>
      <c r="I565" s="218">
        <f>'4. Capacity&amp;Demand'!M642</f>
        <v>0</v>
      </c>
      <c r="J565" s="218">
        <f>'4. Capacity&amp;Demand'!N642</f>
        <v>0</v>
      </c>
      <c r="K565" s="218">
        <f>'4. Capacity&amp;Demand'!O642</f>
        <v>0</v>
      </c>
      <c r="L565" s="218">
        <f>'4. Capacity&amp;Demand'!P642</f>
        <v>0</v>
      </c>
      <c r="M565" s="218">
        <f>'4. Capacity&amp;Demand'!Q642</f>
        <v>0</v>
      </c>
      <c r="N565" s="218">
        <f>'4. Capacity&amp;Demand'!R642</f>
        <v>0</v>
      </c>
      <c r="O565" s="218">
        <f>'4. Capacity&amp;Demand'!S642</f>
        <v>0</v>
      </c>
    </row>
    <row r="566" spans="2:15" ht="15.75" thickBot="1" x14ac:dyDescent="0.3">
      <c r="B566" s="218" t="s">
        <v>823</v>
      </c>
      <c r="C566" s="315" t="s">
        <v>899</v>
      </c>
      <c r="D566" s="218">
        <f>'4. Capacity&amp;Demand'!H643</f>
        <v>0</v>
      </c>
      <c r="E566" s="218">
        <f>'4. Capacity&amp;Demand'!I643</f>
        <v>0</v>
      </c>
      <c r="F566" s="218">
        <f>'4. Capacity&amp;Demand'!J643</f>
        <v>0</v>
      </c>
      <c r="G566" s="218">
        <f>'4. Capacity&amp;Demand'!K643</f>
        <v>0</v>
      </c>
      <c r="H566" s="218">
        <f>'4. Capacity&amp;Demand'!L643</f>
        <v>0</v>
      </c>
      <c r="I566" s="218">
        <f>'4. Capacity&amp;Demand'!M643</f>
        <v>0</v>
      </c>
      <c r="J566" s="218">
        <f>'4. Capacity&amp;Demand'!N643</f>
        <v>0</v>
      </c>
      <c r="K566" s="218">
        <f>'4. Capacity&amp;Demand'!O643</f>
        <v>0</v>
      </c>
      <c r="L566" s="218">
        <f>'4. Capacity&amp;Demand'!P643</f>
        <v>0</v>
      </c>
      <c r="M566" s="218">
        <f>'4. Capacity&amp;Demand'!Q643</f>
        <v>0</v>
      </c>
      <c r="N566" s="218">
        <f>'4. Capacity&amp;Demand'!R643</f>
        <v>0</v>
      </c>
      <c r="O566" s="218">
        <f>'4. Capacity&amp;Demand'!S643</f>
        <v>0</v>
      </c>
    </row>
    <row r="567" spans="2:15" ht="15.75" thickBot="1" x14ac:dyDescent="0.3">
      <c r="B567" s="218" t="s">
        <v>825</v>
      </c>
      <c r="C567" s="315" t="s">
        <v>899</v>
      </c>
      <c r="D567" s="218">
        <f>'4. Capacity&amp;Demand'!H644</f>
        <v>0</v>
      </c>
      <c r="E567" s="218">
        <f>'4. Capacity&amp;Demand'!I644</f>
        <v>0</v>
      </c>
      <c r="F567" s="218">
        <f>'4. Capacity&amp;Demand'!J644</f>
        <v>0</v>
      </c>
      <c r="G567" s="218">
        <f>'4. Capacity&amp;Demand'!K644</f>
        <v>0</v>
      </c>
      <c r="H567" s="218">
        <f>'4. Capacity&amp;Demand'!L644</f>
        <v>0</v>
      </c>
      <c r="I567" s="218">
        <f>'4. Capacity&amp;Demand'!M644</f>
        <v>0</v>
      </c>
      <c r="J567" s="218">
        <f>'4. Capacity&amp;Demand'!N644</f>
        <v>0</v>
      </c>
      <c r="K567" s="218">
        <f>'4. Capacity&amp;Demand'!O644</f>
        <v>0</v>
      </c>
      <c r="L567" s="218">
        <f>'4. Capacity&amp;Demand'!P644</f>
        <v>0</v>
      </c>
      <c r="M567" s="218">
        <f>'4. Capacity&amp;Demand'!Q644</f>
        <v>0</v>
      </c>
      <c r="N567" s="218">
        <f>'4. Capacity&amp;Demand'!R644</f>
        <v>0</v>
      </c>
      <c r="O567" s="218">
        <f>'4. Capacity&amp;Demand'!S644</f>
        <v>0</v>
      </c>
    </row>
    <row r="568" spans="2:15" ht="15.75" thickBot="1" x14ac:dyDescent="0.3">
      <c r="B568" s="218" t="s">
        <v>827</v>
      </c>
      <c r="C568" s="315" t="s">
        <v>899</v>
      </c>
      <c r="D568" s="218">
        <f>'4. Capacity&amp;Demand'!H645</f>
        <v>0</v>
      </c>
      <c r="E568" s="218">
        <f>'4. Capacity&amp;Demand'!I645</f>
        <v>0</v>
      </c>
      <c r="F568" s="218">
        <f>'4. Capacity&amp;Demand'!J645</f>
        <v>0</v>
      </c>
      <c r="G568" s="218">
        <f>'4. Capacity&amp;Demand'!K645</f>
        <v>0</v>
      </c>
      <c r="H568" s="218">
        <f>'4. Capacity&amp;Demand'!L645</f>
        <v>0</v>
      </c>
      <c r="I568" s="218">
        <f>'4. Capacity&amp;Demand'!M645</f>
        <v>0</v>
      </c>
      <c r="J568" s="218">
        <f>'4. Capacity&amp;Demand'!N645</f>
        <v>0</v>
      </c>
      <c r="K568" s="218">
        <f>'4. Capacity&amp;Demand'!O645</f>
        <v>0</v>
      </c>
      <c r="L568" s="218">
        <f>'4. Capacity&amp;Demand'!P645</f>
        <v>0</v>
      </c>
      <c r="M568" s="218">
        <f>'4. Capacity&amp;Demand'!Q645</f>
        <v>0</v>
      </c>
      <c r="N568" s="218">
        <f>'4. Capacity&amp;Demand'!R645</f>
        <v>0</v>
      </c>
      <c r="O568" s="218">
        <f>'4. Capacity&amp;Demand'!S645</f>
        <v>0</v>
      </c>
    </row>
    <row r="569" spans="2:15" ht="15.75" thickBot="1" x14ac:dyDescent="0.3">
      <c r="B569" s="218" t="s">
        <v>829</v>
      </c>
      <c r="C569" s="315" t="s">
        <v>899</v>
      </c>
      <c r="D569" s="218">
        <f>'4. Capacity&amp;Demand'!H646</f>
        <v>0</v>
      </c>
      <c r="E569" s="218">
        <f>'4. Capacity&amp;Demand'!I646</f>
        <v>0</v>
      </c>
      <c r="F569" s="218">
        <f>'4. Capacity&amp;Demand'!J646</f>
        <v>0</v>
      </c>
      <c r="G569" s="218">
        <f>'4. Capacity&amp;Demand'!K646</f>
        <v>0</v>
      </c>
      <c r="H569" s="218">
        <f>'4. Capacity&amp;Demand'!L646</f>
        <v>0</v>
      </c>
      <c r="I569" s="218">
        <f>'4. Capacity&amp;Demand'!M646</f>
        <v>0</v>
      </c>
      <c r="J569" s="218">
        <f>'4. Capacity&amp;Demand'!N646</f>
        <v>0</v>
      </c>
      <c r="K569" s="218">
        <f>'4. Capacity&amp;Demand'!O646</f>
        <v>0</v>
      </c>
      <c r="L569" s="218">
        <f>'4. Capacity&amp;Demand'!P646</f>
        <v>0</v>
      </c>
      <c r="M569" s="218">
        <f>'4. Capacity&amp;Demand'!Q646</f>
        <v>0</v>
      </c>
      <c r="N569" s="218">
        <f>'4. Capacity&amp;Demand'!R646</f>
        <v>0</v>
      </c>
      <c r="O569" s="218">
        <f>'4. Capacity&amp;Demand'!S646</f>
        <v>0</v>
      </c>
    </row>
    <row r="570" spans="2:15" ht="15.75" thickBot="1" x14ac:dyDescent="0.3">
      <c r="B570" s="218" t="s">
        <v>831</v>
      </c>
      <c r="C570" s="315" t="s">
        <v>899</v>
      </c>
      <c r="D570" s="218">
        <f>'4. Capacity&amp;Demand'!H647</f>
        <v>0</v>
      </c>
      <c r="E570" s="218">
        <f>'4. Capacity&amp;Demand'!I647</f>
        <v>0</v>
      </c>
      <c r="F570" s="218">
        <f>'4. Capacity&amp;Demand'!J647</f>
        <v>0</v>
      </c>
      <c r="G570" s="218">
        <f>'4. Capacity&amp;Demand'!K647</f>
        <v>0</v>
      </c>
      <c r="H570" s="218">
        <f>'4. Capacity&amp;Demand'!L647</f>
        <v>0</v>
      </c>
      <c r="I570" s="218">
        <f>'4. Capacity&amp;Demand'!M647</f>
        <v>0</v>
      </c>
      <c r="J570" s="218">
        <f>'4. Capacity&amp;Demand'!N647</f>
        <v>0</v>
      </c>
      <c r="K570" s="218">
        <f>'4. Capacity&amp;Demand'!O647</f>
        <v>0</v>
      </c>
      <c r="L570" s="218">
        <f>'4. Capacity&amp;Demand'!P647</f>
        <v>0</v>
      </c>
      <c r="M570" s="218">
        <f>'4. Capacity&amp;Demand'!Q647</f>
        <v>0</v>
      </c>
      <c r="N570" s="218">
        <f>'4. Capacity&amp;Demand'!R647</f>
        <v>0</v>
      </c>
      <c r="O570" s="218">
        <f>'4. Capacity&amp;Demand'!S647</f>
        <v>0</v>
      </c>
    </row>
    <row r="571" spans="2:15" ht="15.75" thickBot="1" x14ac:dyDescent="0.3">
      <c r="B571" s="218" t="s">
        <v>833</v>
      </c>
      <c r="C571" s="315" t="s">
        <v>899</v>
      </c>
      <c r="D571" s="218">
        <f>'4. Capacity&amp;Demand'!H648</f>
        <v>0</v>
      </c>
      <c r="E571" s="218">
        <f>'4. Capacity&amp;Demand'!I648</f>
        <v>0</v>
      </c>
      <c r="F571" s="218">
        <f>'4. Capacity&amp;Demand'!J648</f>
        <v>0</v>
      </c>
      <c r="G571" s="218">
        <f>'4. Capacity&amp;Demand'!K648</f>
        <v>0</v>
      </c>
      <c r="H571" s="218">
        <f>'4. Capacity&amp;Demand'!L648</f>
        <v>0</v>
      </c>
      <c r="I571" s="218">
        <f>'4. Capacity&amp;Demand'!M648</f>
        <v>0</v>
      </c>
      <c r="J571" s="218">
        <f>'4. Capacity&amp;Demand'!N648</f>
        <v>0</v>
      </c>
      <c r="K571" s="218">
        <f>'4. Capacity&amp;Demand'!O648</f>
        <v>0</v>
      </c>
      <c r="L571" s="218">
        <f>'4. Capacity&amp;Demand'!P648</f>
        <v>0</v>
      </c>
      <c r="M571" s="218">
        <f>'4. Capacity&amp;Demand'!Q648</f>
        <v>0</v>
      </c>
      <c r="N571" s="218">
        <f>'4. Capacity&amp;Demand'!R648</f>
        <v>0</v>
      </c>
      <c r="O571" s="218">
        <f>'4. Capacity&amp;Demand'!S648</f>
        <v>0</v>
      </c>
    </row>
    <row r="572" spans="2:15" ht="15.75" thickBot="1" x14ac:dyDescent="0.3">
      <c r="B572" s="218" t="s">
        <v>835</v>
      </c>
      <c r="C572" s="315" t="s">
        <v>899</v>
      </c>
      <c r="D572" s="218">
        <f>'4. Capacity&amp;Demand'!H649</f>
        <v>0</v>
      </c>
      <c r="E572" s="218">
        <f>'4. Capacity&amp;Demand'!I649</f>
        <v>0</v>
      </c>
      <c r="F572" s="218">
        <f>'4. Capacity&amp;Demand'!J649</f>
        <v>0</v>
      </c>
      <c r="G572" s="218">
        <f>'4. Capacity&amp;Demand'!K649</f>
        <v>0</v>
      </c>
      <c r="H572" s="218">
        <f>'4. Capacity&amp;Demand'!L649</f>
        <v>0</v>
      </c>
      <c r="I572" s="218">
        <f>'4. Capacity&amp;Demand'!M649</f>
        <v>0</v>
      </c>
      <c r="J572" s="218">
        <f>'4. Capacity&amp;Demand'!N649</f>
        <v>0</v>
      </c>
      <c r="K572" s="218">
        <f>'4. Capacity&amp;Demand'!O649</f>
        <v>0</v>
      </c>
      <c r="L572" s="218">
        <f>'4. Capacity&amp;Demand'!P649</f>
        <v>0</v>
      </c>
      <c r="M572" s="218">
        <f>'4. Capacity&amp;Demand'!Q649</f>
        <v>0</v>
      </c>
      <c r="N572" s="218">
        <f>'4. Capacity&amp;Demand'!R649</f>
        <v>0</v>
      </c>
      <c r="O572" s="218">
        <f>'4. Capacity&amp;Demand'!S649</f>
        <v>0</v>
      </c>
    </row>
    <row r="573" spans="2:15" ht="15.75" thickBot="1" x14ac:dyDescent="0.3">
      <c r="B573" s="218" t="s">
        <v>837</v>
      </c>
      <c r="C573" s="315" t="s">
        <v>899</v>
      </c>
      <c r="D573" s="218">
        <f>'4. Capacity&amp;Demand'!H650</f>
        <v>0</v>
      </c>
      <c r="E573" s="218">
        <f>'4. Capacity&amp;Demand'!I650</f>
        <v>0</v>
      </c>
      <c r="F573" s="218">
        <f>'4. Capacity&amp;Demand'!J650</f>
        <v>0</v>
      </c>
      <c r="G573" s="218">
        <f>'4. Capacity&amp;Demand'!K650</f>
        <v>0</v>
      </c>
      <c r="H573" s="218">
        <f>'4. Capacity&amp;Demand'!L650</f>
        <v>0</v>
      </c>
      <c r="I573" s="218">
        <f>'4. Capacity&amp;Demand'!M650</f>
        <v>0</v>
      </c>
      <c r="J573" s="218">
        <f>'4. Capacity&amp;Demand'!N650</f>
        <v>0</v>
      </c>
      <c r="K573" s="218">
        <f>'4. Capacity&amp;Demand'!O650</f>
        <v>0</v>
      </c>
      <c r="L573" s="218">
        <f>'4. Capacity&amp;Demand'!P650</f>
        <v>0</v>
      </c>
      <c r="M573" s="218">
        <f>'4. Capacity&amp;Demand'!Q650</f>
        <v>0</v>
      </c>
      <c r="N573" s="218">
        <f>'4. Capacity&amp;Demand'!R650</f>
        <v>0</v>
      </c>
      <c r="O573" s="218">
        <f>'4. Capacity&amp;Demand'!S650</f>
        <v>0</v>
      </c>
    </row>
    <row r="574" spans="2:15" ht="15.75" thickBot="1" x14ac:dyDescent="0.3">
      <c r="B574" s="218" t="s">
        <v>839</v>
      </c>
      <c r="C574" s="315" t="s">
        <v>899</v>
      </c>
      <c r="D574" s="218">
        <f>'4. Capacity&amp;Demand'!H651</f>
        <v>0</v>
      </c>
      <c r="E574" s="218">
        <f>'4. Capacity&amp;Demand'!I651</f>
        <v>0</v>
      </c>
      <c r="F574" s="218">
        <f>'4. Capacity&amp;Demand'!J651</f>
        <v>0</v>
      </c>
      <c r="G574" s="218">
        <f>'4. Capacity&amp;Demand'!K651</f>
        <v>0</v>
      </c>
      <c r="H574" s="218">
        <f>'4. Capacity&amp;Demand'!L651</f>
        <v>0</v>
      </c>
      <c r="I574" s="218">
        <f>'4. Capacity&amp;Demand'!M651</f>
        <v>0</v>
      </c>
      <c r="J574" s="218">
        <f>'4. Capacity&amp;Demand'!N651</f>
        <v>0</v>
      </c>
      <c r="K574" s="218">
        <f>'4. Capacity&amp;Demand'!O651</f>
        <v>0</v>
      </c>
      <c r="L574" s="218">
        <f>'4. Capacity&amp;Demand'!P651</f>
        <v>0</v>
      </c>
      <c r="M574" s="218">
        <f>'4. Capacity&amp;Demand'!Q651</f>
        <v>0</v>
      </c>
      <c r="N574" s="218">
        <f>'4. Capacity&amp;Demand'!R651</f>
        <v>0</v>
      </c>
      <c r="O574" s="218">
        <f>'4. Capacity&amp;Demand'!S651</f>
        <v>0</v>
      </c>
    </row>
    <row r="575" spans="2:15" ht="15.75" thickBot="1" x14ac:dyDescent="0.3">
      <c r="B575" s="218" t="s">
        <v>841</v>
      </c>
      <c r="C575" s="315" t="s">
        <v>899</v>
      </c>
      <c r="D575" s="218">
        <f>'4. Capacity&amp;Demand'!H652</f>
        <v>0</v>
      </c>
      <c r="E575" s="218">
        <f>'4. Capacity&amp;Demand'!I652</f>
        <v>0</v>
      </c>
      <c r="F575" s="218">
        <f>'4. Capacity&amp;Demand'!J652</f>
        <v>0</v>
      </c>
      <c r="G575" s="218">
        <f>'4. Capacity&amp;Demand'!K652</f>
        <v>0</v>
      </c>
      <c r="H575" s="218">
        <f>'4. Capacity&amp;Demand'!L652</f>
        <v>0</v>
      </c>
      <c r="I575" s="218">
        <f>'4. Capacity&amp;Demand'!M652</f>
        <v>0</v>
      </c>
      <c r="J575" s="218">
        <f>'4. Capacity&amp;Demand'!N652</f>
        <v>0</v>
      </c>
      <c r="K575" s="218">
        <f>'4. Capacity&amp;Demand'!O652</f>
        <v>0</v>
      </c>
      <c r="L575" s="218">
        <f>'4. Capacity&amp;Demand'!P652</f>
        <v>0</v>
      </c>
      <c r="M575" s="218">
        <f>'4. Capacity&amp;Demand'!Q652</f>
        <v>0</v>
      </c>
      <c r="N575" s="218">
        <f>'4. Capacity&amp;Demand'!R652</f>
        <v>0</v>
      </c>
      <c r="O575" s="218">
        <f>'4. Capacity&amp;Demand'!S652</f>
        <v>0</v>
      </c>
    </row>
    <row r="576" spans="2:15" ht="15.75" thickBot="1" x14ac:dyDescent="0.3">
      <c r="B576" s="218" t="s">
        <v>843</v>
      </c>
      <c r="C576" s="315" t="s">
        <v>899</v>
      </c>
      <c r="D576" s="218">
        <f>'4. Capacity&amp;Demand'!H653</f>
        <v>0</v>
      </c>
      <c r="E576" s="218">
        <f>'4. Capacity&amp;Demand'!I653</f>
        <v>0</v>
      </c>
      <c r="F576" s="218">
        <f>'4. Capacity&amp;Demand'!J653</f>
        <v>0</v>
      </c>
      <c r="G576" s="218">
        <f>'4. Capacity&amp;Demand'!K653</f>
        <v>0</v>
      </c>
      <c r="H576" s="218">
        <f>'4. Capacity&amp;Demand'!L653</f>
        <v>0</v>
      </c>
      <c r="I576" s="218">
        <f>'4. Capacity&amp;Demand'!M653</f>
        <v>0</v>
      </c>
      <c r="J576" s="218">
        <f>'4. Capacity&amp;Demand'!N653</f>
        <v>0</v>
      </c>
      <c r="K576" s="218">
        <f>'4. Capacity&amp;Demand'!O653</f>
        <v>0</v>
      </c>
      <c r="L576" s="218">
        <f>'4. Capacity&amp;Demand'!P653</f>
        <v>0</v>
      </c>
      <c r="M576" s="218">
        <f>'4. Capacity&amp;Demand'!Q653</f>
        <v>0</v>
      </c>
      <c r="N576" s="218">
        <f>'4. Capacity&amp;Demand'!R653</f>
        <v>0</v>
      </c>
      <c r="O576" s="218">
        <f>'4. Capacity&amp;Demand'!S653</f>
        <v>0</v>
      </c>
    </row>
    <row r="577" spans="2:15" ht="15.75" thickBot="1" x14ac:dyDescent="0.3">
      <c r="B577" s="218" t="s">
        <v>845</v>
      </c>
      <c r="C577" s="315" t="s">
        <v>899</v>
      </c>
      <c r="D577" s="218">
        <f>'4. Capacity&amp;Demand'!H654</f>
        <v>15</v>
      </c>
      <c r="E577" s="218">
        <f>'4. Capacity&amp;Demand'!I654</f>
        <v>16</v>
      </c>
      <c r="F577" s="218">
        <f>'4. Capacity&amp;Demand'!J654</f>
        <v>16</v>
      </c>
      <c r="G577" s="218">
        <f>'4. Capacity&amp;Demand'!K654</f>
        <v>15</v>
      </c>
      <c r="H577" s="218">
        <f>'4. Capacity&amp;Demand'!L654</f>
        <v>15</v>
      </c>
      <c r="I577" s="218">
        <f>'4. Capacity&amp;Demand'!M654</f>
        <v>16</v>
      </c>
      <c r="J577" s="218">
        <f>'4. Capacity&amp;Demand'!N654</f>
        <v>16</v>
      </c>
      <c r="K577" s="218">
        <f>'4. Capacity&amp;Demand'!O654</f>
        <v>17</v>
      </c>
      <c r="L577" s="218">
        <f>'4. Capacity&amp;Demand'!P654</f>
        <v>16</v>
      </c>
      <c r="M577" s="218">
        <f>'4. Capacity&amp;Demand'!Q654</f>
        <v>17</v>
      </c>
      <c r="N577" s="218">
        <f>'4. Capacity&amp;Demand'!R654</f>
        <v>14</v>
      </c>
      <c r="O577" s="218">
        <f>'4. Capacity&amp;Demand'!S654</f>
        <v>16</v>
      </c>
    </row>
    <row r="578" spans="2:15" ht="15.75" thickBot="1" x14ac:dyDescent="0.3">
      <c r="B578" s="218" t="s">
        <v>847</v>
      </c>
      <c r="C578" s="315" t="s">
        <v>899</v>
      </c>
      <c r="D578" s="218">
        <f>'4. Capacity&amp;Demand'!H655</f>
        <v>0</v>
      </c>
      <c r="E578" s="218">
        <f>'4. Capacity&amp;Demand'!I655</f>
        <v>0</v>
      </c>
      <c r="F578" s="218">
        <f>'4. Capacity&amp;Demand'!J655</f>
        <v>0</v>
      </c>
      <c r="G578" s="218">
        <f>'4. Capacity&amp;Demand'!K655</f>
        <v>0</v>
      </c>
      <c r="H578" s="218">
        <f>'4. Capacity&amp;Demand'!L655</f>
        <v>0</v>
      </c>
      <c r="I578" s="218">
        <f>'4. Capacity&amp;Demand'!M655</f>
        <v>0</v>
      </c>
      <c r="J578" s="218">
        <f>'4. Capacity&amp;Demand'!N655</f>
        <v>0</v>
      </c>
      <c r="K578" s="218">
        <f>'4. Capacity&amp;Demand'!O655</f>
        <v>0</v>
      </c>
      <c r="L578" s="218">
        <f>'4. Capacity&amp;Demand'!P655</f>
        <v>0</v>
      </c>
      <c r="M578" s="218">
        <f>'4. Capacity&amp;Demand'!Q655</f>
        <v>0</v>
      </c>
      <c r="N578" s="218">
        <f>'4. Capacity&amp;Demand'!R655</f>
        <v>0</v>
      </c>
      <c r="O578" s="218">
        <f>'4. Capacity&amp;Demand'!S655</f>
        <v>0</v>
      </c>
    </row>
    <row r="579" spans="2:15" ht="15.75" thickBot="1" x14ac:dyDescent="0.3">
      <c r="B579" s="218" t="s">
        <v>849</v>
      </c>
      <c r="C579" s="315" t="s">
        <v>899</v>
      </c>
      <c r="D579" s="218">
        <f>'4. Capacity&amp;Demand'!H656</f>
        <v>0</v>
      </c>
      <c r="E579" s="218">
        <f>'4. Capacity&amp;Demand'!I656</f>
        <v>0</v>
      </c>
      <c r="F579" s="218">
        <f>'4. Capacity&amp;Demand'!J656</f>
        <v>0</v>
      </c>
      <c r="G579" s="218">
        <f>'4. Capacity&amp;Demand'!K656</f>
        <v>0</v>
      </c>
      <c r="H579" s="218">
        <f>'4. Capacity&amp;Demand'!L656</f>
        <v>0</v>
      </c>
      <c r="I579" s="218">
        <f>'4. Capacity&amp;Demand'!M656</f>
        <v>0</v>
      </c>
      <c r="J579" s="218">
        <f>'4. Capacity&amp;Demand'!N656</f>
        <v>0</v>
      </c>
      <c r="K579" s="218">
        <f>'4. Capacity&amp;Demand'!O656</f>
        <v>0</v>
      </c>
      <c r="L579" s="218">
        <f>'4. Capacity&amp;Demand'!P656</f>
        <v>0</v>
      </c>
      <c r="M579" s="218">
        <f>'4. Capacity&amp;Demand'!Q656</f>
        <v>0</v>
      </c>
      <c r="N579" s="218">
        <f>'4. Capacity&amp;Demand'!R656</f>
        <v>0</v>
      </c>
      <c r="O579" s="218">
        <f>'4. Capacity&amp;Demand'!S656</f>
        <v>0</v>
      </c>
    </row>
    <row r="580" spans="2:15" ht="15.75" thickBot="1" x14ac:dyDescent="0.3">
      <c r="B580" s="218" t="s">
        <v>851</v>
      </c>
      <c r="C580" s="315" t="s">
        <v>899</v>
      </c>
      <c r="D580" s="218">
        <f>'4. Capacity&amp;Demand'!H657</f>
        <v>0</v>
      </c>
      <c r="E580" s="218">
        <f>'4. Capacity&amp;Demand'!I657</f>
        <v>0</v>
      </c>
      <c r="F580" s="218">
        <f>'4. Capacity&amp;Demand'!J657</f>
        <v>0</v>
      </c>
      <c r="G580" s="218">
        <f>'4. Capacity&amp;Demand'!K657</f>
        <v>0</v>
      </c>
      <c r="H580" s="218">
        <f>'4. Capacity&amp;Demand'!L657</f>
        <v>0</v>
      </c>
      <c r="I580" s="218">
        <f>'4. Capacity&amp;Demand'!M657</f>
        <v>0</v>
      </c>
      <c r="J580" s="218">
        <f>'4. Capacity&amp;Demand'!N657</f>
        <v>0</v>
      </c>
      <c r="K580" s="218">
        <f>'4. Capacity&amp;Demand'!O657</f>
        <v>0</v>
      </c>
      <c r="L580" s="218">
        <f>'4. Capacity&amp;Demand'!P657</f>
        <v>0</v>
      </c>
      <c r="M580" s="218">
        <f>'4. Capacity&amp;Demand'!Q657</f>
        <v>0</v>
      </c>
      <c r="N580" s="218">
        <f>'4. Capacity&amp;Demand'!R657</f>
        <v>0</v>
      </c>
      <c r="O580" s="218">
        <f>'4. Capacity&amp;Demand'!S657</f>
        <v>0</v>
      </c>
    </row>
    <row r="581" spans="2:15" ht="15.75" thickBot="1" x14ac:dyDescent="0.3">
      <c r="B581" s="218" t="s">
        <v>853</v>
      </c>
      <c r="C581" s="315" t="s">
        <v>899</v>
      </c>
      <c r="D581" s="218">
        <f>'4. Capacity&amp;Demand'!H658</f>
        <v>0</v>
      </c>
      <c r="E581" s="218">
        <f>'4. Capacity&amp;Demand'!I658</f>
        <v>0</v>
      </c>
      <c r="F581" s="218">
        <f>'4. Capacity&amp;Demand'!J658</f>
        <v>0</v>
      </c>
      <c r="G581" s="218">
        <f>'4. Capacity&amp;Demand'!K658</f>
        <v>0</v>
      </c>
      <c r="H581" s="218">
        <f>'4. Capacity&amp;Demand'!L658</f>
        <v>0</v>
      </c>
      <c r="I581" s="218">
        <f>'4. Capacity&amp;Demand'!M658</f>
        <v>0</v>
      </c>
      <c r="J581" s="218">
        <f>'4. Capacity&amp;Demand'!N658</f>
        <v>0</v>
      </c>
      <c r="K581" s="218">
        <f>'4. Capacity&amp;Demand'!O658</f>
        <v>0</v>
      </c>
      <c r="L581" s="218">
        <f>'4. Capacity&amp;Demand'!P658</f>
        <v>0</v>
      </c>
      <c r="M581" s="218">
        <f>'4. Capacity&amp;Demand'!Q658</f>
        <v>0</v>
      </c>
      <c r="N581" s="218">
        <f>'4. Capacity&amp;Demand'!R658</f>
        <v>0</v>
      </c>
      <c r="O581" s="218">
        <f>'4. Capacity&amp;Demand'!S658</f>
        <v>0</v>
      </c>
    </row>
    <row r="582" spans="2:15" ht="15.75" thickBot="1" x14ac:dyDescent="0.3">
      <c r="B582" s="218" t="s">
        <v>855</v>
      </c>
      <c r="C582" s="315" t="s">
        <v>899</v>
      </c>
      <c r="D582" s="218">
        <f>'4. Capacity&amp;Demand'!H659</f>
        <v>0</v>
      </c>
      <c r="E582" s="218">
        <f>'4. Capacity&amp;Demand'!I659</f>
        <v>0</v>
      </c>
      <c r="F582" s="218">
        <f>'4. Capacity&amp;Demand'!J659</f>
        <v>0</v>
      </c>
      <c r="G582" s="218">
        <f>'4. Capacity&amp;Demand'!K659</f>
        <v>0</v>
      </c>
      <c r="H582" s="218">
        <f>'4. Capacity&amp;Demand'!L659</f>
        <v>0</v>
      </c>
      <c r="I582" s="218">
        <f>'4. Capacity&amp;Demand'!M659</f>
        <v>0</v>
      </c>
      <c r="J582" s="218">
        <f>'4. Capacity&amp;Demand'!N659</f>
        <v>0</v>
      </c>
      <c r="K582" s="218">
        <f>'4. Capacity&amp;Demand'!O659</f>
        <v>0</v>
      </c>
      <c r="L582" s="218">
        <f>'4. Capacity&amp;Demand'!P659</f>
        <v>0</v>
      </c>
      <c r="M582" s="218">
        <f>'4. Capacity&amp;Demand'!Q659</f>
        <v>0</v>
      </c>
      <c r="N582" s="218">
        <f>'4. Capacity&amp;Demand'!R659</f>
        <v>0</v>
      </c>
      <c r="O582" s="218">
        <f>'4. Capacity&amp;Demand'!S659</f>
        <v>0</v>
      </c>
    </row>
    <row r="583" spans="2:15" ht="15.75" thickBot="1" x14ac:dyDescent="0.3">
      <c r="B583" s="218" t="s">
        <v>857</v>
      </c>
      <c r="C583" s="315" t="s">
        <v>899</v>
      </c>
      <c r="D583" s="218">
        <f>'4. Capacity&amp;Demand'!H660</f>
        <v>0</v>
      </c>
      <c r="E583" s="218">
        <f>'4. Capacity&amp;Demand'!I660</f>
        <v>0</v>
      </c>
      <c r="F583" s="218">
        <f>'4. Capacity&amp;Demand'!J660</f>
        <v>0</v>
      </c>
      <c r="G583" s="218">
        <f>'4. Capacity&amp;Demand'!K660</f>
        <v>0</v>
      </c>
      <c r="H583" s="218">
        <f>'4. Capacity&amp;Demand'!L660</f>
        <v>0</v>
      </c>
      <c r="I583" s="218">
        <f>'4. Capacity&amp;Demand'!M660</f>
        <v>0</v>
      </c>
      <c r="J583" s="218">
        <f>'4. Capacity&amp;Demand'!N660</f>
        <v>0</v>
      </c>
      <c r="K583" s="218">
        <f>'4. Capacity&amp;Demand'!O660</f>
        <v>0</v>
      </c>
      <c r="L583" s="218">
        <f>'4. Capacity&amp;Demand'!P660</f>
        <v>0</v>
      </c>
      <c r="M583" s="218">
        <f>'4. Capacity&amp;Demand'!Q660</f>
        <v>0</v>
      </c>
      <c r="N583" s="218">
        <f>'4. Capacity&amp;Demand'!R660</f>
        <v>0</v>
      </c>
      <c r="O583" s="218">
        <f>'4. Capacity&amp;Demand'!S660</f>
        <v>0</v>
      </c>
    </row>
    <row r="584" spans="2:15" ht="15.75" thickBot="1" x14ac:dyDescent="0.3">
      <c r="B584" s="218" t="s">
        <v>859</v>
      </c>
      <c r="C584" s="315" t="s">
        <v>899</v>
      </c>
      <c r="D584" s="218">
        <f>'4. Capacity&amp;Demand'!H661</f>
        <v>0</v>
      </c>
      <c r="E584" s="218">
        <f>'4. Capacity&amp;Demand'!I661</f>
        <v>0</v>
      </c>
      <c r="F584" s="218">
        <f>'4. Capacity&amp;Demand'!J661</f>
        <v>0</v>
      </c>
      <c r="G584" s="218">
        <f>'4. Capacity&amp;Demand'!K661</f>
        <v>0</v>
      </c>
      <c r="H584" s="218">
        <f>'4. Capacity&amp;Demand'!L661</f>
        <v>0</v>
      </c>
      <c r="I584" s="218">
        <f>'4. Capacity&amp;Demand'!M661</f>
        <v>0</v>
      </c>
      <c r="J584" s="218">
        <f>'4. Capacity&amp;Demand'!N661</f>
        <v>0</v>
      </c>
      <c r="K584" s="218">
        <f>'4. Capacity&amp;Demand'!O661</f>
        <v>0</v>
      </c>
      <c r="L584" s="218">
        <f>'4. Capacity&amp;Demand'!P661</f>
        <v>0</v>
      </c>
      <c r="M584" s="218">
        <f>'4. Capacity&amp;Demand'!Q661</f>
        <v>0</v>
      </c>
      <c r="N584" s="218">
        <f>'4. Capacity&amp;Demand'!R661</f>
        <v>0</v>
      </c>
      <c r="O584" s="218">
        <f>'4. Capacity&amp;Demand'!S661</f>
        <v>0</v>
      </c>
    </row>
    <row r="585" spans="2:15" ht="15.75" thickBot="1" x14ac:dyDescent="0.3">
      <c r="B585" s="218" t="s">
        <v>861</v>
      </c>
      <c r="C585" s="315" t="s">
        <v>899</v>
      </c>
      <c r="D585" s="218">
        <f>'4. Capacity&amp;Demand'!H662</f>
        <v>0</v>
      </c>
      <c r="E585" s="218">
        <f>'4. Capacity&amp;Demand'!I662</f>
        <v>0</v>
      </c>
      <c r="F585" s="218">
        <f>'4. Capacity&amp;Demand'!J662</f>
        <v>0</v>
      </c>
      <c r="G585" s="218">
        <f>'4. Capacity&amp;Demand'!K662</f>
        <v>0</v>
      </c>
      <c r="H585" s="218">
        <f>'4. Capacity&amp;Demand'!L662</f>
        <v>0</v>
      </c>
      <c r="I585" s="218">
        <f>'4. Capacity&amp;Demand'!M662</f>
        <v>0</v>
      </c>
      <c r="J585" s="218">
        <f>'4. Capacity&amp;Demand'!N662</f>
        <v>0</v>
      </c>
      <c r="K585" s="218">
        <f>'4. Capacity&amp;Demand'!O662</f>
        <v>0</v>
      </c>
      <c r="L585" s="218">
        <f>'4. Capacity&amp;Demand'!P662</f>
        <v>0</v>
      </c>
      <c r="M585" s="218">
        <f>'4. Capacity&amp;Demand'!Q662</f>
        <v>0</v>
      </c>
      <c r="N585" s="218">
        <f>'4. Capacity&amp;Demand'!R662</f>
        <v>0</v>
      </c>
      <c r="O585" s="218">
        <f>'4. Capacity&amp;Demand'!S662</f>
        <v>0</v>
      </c>
    </row>
    <row r="586" spans="2:15" ht="15.75" thickBot="1" x14ac:dyDescent="0.3">
      <c r="B586" s="218" t="s">
        <v>863</v>
      </c>
      <c r="C586" s="315" t="s">
        <v>899</v>
      </c>
      <c r="D586" s="218">
        <f>'4. Capacity&amp;Demand'!H663</f>
        <v>0</v>
      </c>
      <c r="E586" s="218">
        <f>'4. Capacity&amp;Demand'!I663</f>
        <v>0</v>
      </c>
      <c r="F586" s="218">
        <f>'4. Capacity&amp;Demand'!J663</f>
        <v>0</v>
      </c>
      <c r="G586" s="218">
        <f>'4. Capacity&amp;Demand'!K663</f>
        <v>0</v>
      </c>
      <c r="H586" s="218">
        <f>'4. Capacity&amp;Demand'!L663</f>
        <v>0</v>
      </c>
      <c r="I586" s="218">
        <f>'4. Capacity&amp;Demand'!M663</f>
        <v>0</v>
      </c>
      <c r="J586" s="218">
        <f>'4. Capacity&amp;Demand'!N663</f>
        <v>0</v>
      </c>
      <c r="K586" s="218">
        <f>'4. Capacity&amp;Demand'!O663</f>
        <v>0</v>
      </c>
      <c r="L586" s="218">
        <f>'4. Capacity&amp;Demand'!P663</f>
        <v>0</v>
      </c>
      <c r="M586" s="218">
        <f>'4. Capacity&amp;Demand'!Q663</f>
        <v>0</v>
      </c>
      <c r="N586" s="218">
        <f>'4. Capacity&amp;Demand'!R663</f>
        <v>0</v>
      </c>
      <c r="O586" s="218">
        <f>'4. Capacity&amp;Demand'!S663</f>
        <v>0</v>
      </c>
    </row>
    <row r="587" spans="2:15" ht="15.75" thickBot="1" x14ac:dyDescent="0.3">
      <c r="B587" s="218" t="s">
        <v>865</v>
      </c>
      <c r="C587" s="315" t="s">
        <v>899</v>
      </c>
      <c r="D587" s="218">
        <f>'4. Capacity&amp;Demand'!H664</f>
        <v>0</v>
      </c>
      <c r="E587" s="218">
        <f>'4. Capacity&amp;Demand'!I664</f>
        <v>0</v>
      </c>
      <c r="F587" s="218">
        <f>'4. Capacity&amp;Demand'!J664</f>
        <v>0</v>
      </c>
      <c r="G587" s="218">
        <f>'4. Capacity&amp;Demand'!K664</f>
        <v>0</v>
      </c>
      <c r="H587" s="218">
        <f>'4. Capacity&amp;Demand'!L664</f>
        <v>0</v>
      </c>
      <c r="I587" s="218">
        <f>'4. Capacity&amp;Demand'!M664</f>
        <v>0</v>
      </c>
      <c r="J587" s="218">
        <f>'4. Capacity&amp;Demand'!N664</f>
        <v>0</v>
      </c>
      <c r="K587" s="218">
        <f>'4. Capacity&amp;Demand'!O664</f>
        <v>0</v>
      </c>
      <c r="L587" s="218">
        <f>'4. Capacity&amp;Demand'!P664</f>
        <v>0</v>
      </c>
      <c r="M587" s="218">
        <f>'4. Capacity&amp;Demand'!Q664</f>
        <v>0</v>
      </c>
      <c r="N587" s="218">
        <f>'4. Capacity&amp;Demand'!R664</f>
        <v>0</v>
      </c>
      <c r="O587" s="218">
        <f>'4. Capacity&amp;Demand'!S664</f>
        <v>0</v>
      </c>
    </row>
    <row r="588" spans="2:15" ht="15.75" thickBot="1" x14ac:dyDescent="0.3">
      <c r="B588" s="218" t="s">
        <v>867</v>
      </c>
      <c r="C588" s="315" t="s">
        <v>899</v>
      </c>
      <c r="D588" s="218">
        <f>'4. Capacity&amp;Demand'!H665</f>
        <v>0</v>
      </c>
      <c r="E588" s="218">
        <f>'4. Capacity&amp;Demand'!I665</f>
        <v>0</v>
      </c>
      <c r="F588" s="218">
        <f>'4. Capacity&amp;Demand'!J665</f>
        <v>0</v>
      </c>
      <c r="G588" s="218">
        <f>'4. Capacity&amp;Demand'!K665</f>
        <v>0</v>
      </c>
      <c r="H588" s="218">
        <f>'4. Capacity&amp;Demand'!L665</f>
        <v>0</v>
      </c>
      <c r="I588" s="218">
        <f>'4. Capacity&amp;Demand'!M665</f>
        <v>0</v>
      </c>
      <c r="J588" s="218">
        <f>'4. Capacity&amp;Demand'!N665</f>
        <v>0</v>
      </c>
      <c r="K588" s="218">
        <f>'4. Capacity&amp;Demand'!O665</f>
        <v>0</v>
      </c>
      <c r="L588" s="218">
        <f>'4. Capacity&amp;Demand'!P665</f>
        <v>0</v>
      </c>
      <c r="M588" s="218">
        <f>'4. Capacity&amp;Demand'!Q665</f>
        <v>0</v>
      </c>
      <c r="N588" s="218">
        <f>'4. Capacity&amp;Demand'!R665</f>
        <v>0</v>
      </c>
      <c r="O588" s="218">
        <f>'4. Capacity&amp;Demand'!S665</f>
        <v>0</v>
      </c>
    </row>
    <row r="589" spans="2:15" ht="15.75" thickBot="1" x14ac:dyDescent="0.3">
      <c r="B589" s="218" t="s">
        <v>869</v>
      </c>
      <c r="C589" s="315" t="s">
        <v>899</v>
      </c>
      <c r="D589" s="218">
        <f>'4. Capacity&amp;Demand'!H666</f>
        <v>0</v>
      </c>
      <c r="E589" s="218">
        <f>'4. Capacity&amp;Demand'!I666</f>
        <v>0</v>
      </c>
      <c r="F589" s="218">
        <f>'4. Capacity&amp;Demand'!J666</f>
        <v>0</v>
      </c>
      <c r="G589" s="218">
        <f>'4. Capacity&amp;Demand'!K666</f>
        <v>0</v>
      </c>
      <c r="H589" s="218">
        <f>'4. Capacity&amp;Demand'!L666</f>
        <v>0</v>
      </c>
      <c r="I589" s="218">
        <f>'4. Capacity&amp;Demand'!M666</f>
        <v>0</v>
      </c>
      <c r="J589" s="218">
        <f>'4. Capacity&amp;Demand'!N666</f>
        <v>0</v>
      </c>
      <c r="K589" s="218">
        <f>'4. Capacity&amp;Demand'!O666</f>
        <v>0</v>
      </c>
      <c r="L589" s="218">
        <f>'4. Capacity&amp;Demand'!P666</f>
        <v>0</v>
      </c>
      <c r="M589" s="218">
        <f>'4. Capacity&amp;Demand'!Q666</f>
        <v>0</v>
      </c>
      <c r="N589" s="218">
        <f>'4. Capacity&amp;Demand'!R666</f>
        <v>0</v>
      </c>
      <c r="O589" s="218">
        <f>'4. Capacity&amp;Demand'!S666</f>
        <v>0</v>
      </c>
    </row>
    <row r="590" spans="2:15" ht="15.75" thickBot="1" x14ac:dyDescent="0.3">
      <c r="B590" s="218" t="s">
        <v>871</v>
      </c>
      <c r="C590" s="315" t="s">
        <v>899</v>
      </c>
      <c r="D590" s="218">
        <f>'4. Capacity&amp;Demand'!H667</f>
        <v>0</v>
      </c>
      <c r="E590" s="218">
        <f>'4. Capacity&amp;Demand'!I667</f>
        <v>0</v>
      </c>
      <c r="F590" s="218">
        <f>'4. Capacity&amp;Demand'!J667</f>
        <v>0</v>
      </c>
      <c r="G590" s="218">
        <f>'4. Capacity&amp;Demand'!K667</f>
        <v>0</v>
      </c>
      <c r="H590" s="218">
        <f>'4. Capacity&amp;Demand'!L667</f>
        <v>0</v>
      </c>
      <c r="I590" s="218">
        <f>'4. Capacity&amp;Demand'!M667</f>
        <v>0</v>
      </c>
      <c r="J590" s="218">
        <f>'4. Capacity&amp;Demand'!N667</f>
        <v>0</v>
      </c>
      <c r="K590" s="218">
        <f>'4. Capacity&amp;Demand'!O667</f>
        <v>0</v>
      </c>
      <c r="L590" s="218">
        <f>'4. Capacity&amp;Demand'!P667</f>
        <v>0</v>
      </c>
      <c r="M590" s="218">
        <f>'4. Capacity&amp;Demand'!Q667</f>
        <v>0</v>
      </c>
      <c r="N590" s="218">
        <f>'4. Capacity&amp;Demand'!R667</f>
        <v>0</v>
      </c>
      <c r="O590" s="218">
        <f>'4. Capacity&amp;Demand'!S667</f>
        <v>0</v>
      </c>
    </row>
    <row r="591" spans="2:15" ht="15.75" thickBot="1" x14ac:dyDescent="0.3">
      <c r="B591" s="218" t="s">
        <v>873</v>
      </c>
      <c r="C591" s="315" t="s">
        <v>899</v>
      </c>
      <c r="D591" s="218">
        <f>'4. Capacity&amp;Demand'!H668</f>
        <v>0</v>
      </c>
      <c r="E591" s="218">
        <f>'4. Capacity&amp;Demand'!I668</f>
        <v>0</v>
      </c>
      <c r="F591" s="218">
        <f>'4. Capacity&amp;Demand'!J668</f>
        <v>0</v>
      </c>
      <c r="G591" s="218">
        <f>'4. Capacity&amp;Demand'!K668</f>
        <v>0</v>
      </c>
      <c r="H591" s="218">
        <f>'4. Capacity&amp;Demand'!L668</f>
        <v>0</v>
      </c>
      <c r="I591" s="218">
        <f>'4. Capacity&amp;Demand'!M668</f>
        <v>0</v>
      </c>
      <c r="J591" s="218">
        <f>'4. Capacity&amp;Demand'!N668</f>
        <v>0</v>
      </c>
      <c r="K591" s="218">
        <f>'4. Capacity&amp;Demand'!O668</f>
        <v>0</v>
      </c>
      <c r="L591" s="218">
        <f>'4. Capacity&amp;Demand'!P668</f>
        <v>0</v>
      </c>
      <c r="M591" s="218">
        <f>'4. Capacity&amp;Demand'!Q668</f>
        <v>0</v>
      </c>
      <c r="N591" s="218">
        <f>'4. Capacity&amp;Demand'!R668</f>
        <v>0</v>
      </c>
      <c r="O591" s="218">
        <f>'4. Capacity&amp;Demand'!S668</f>
        <v>0</v>
      </c>
    </row>
    <row r="592" spans="2:15" ht="15.75" thickBot="1" x14ac:dyDescent="0.3">
      <c r="B592" s="218" t="s">
        <v>875</v>
      </c>
      <c r="C592" s="315" t="s">
        <v>899</v>
      </c>
      <c r="D592" s="218">
        <f>'4. Capacity&amp;Demand'!H669</f>
        <v>0</v>
      </c>
      <c r="E592" s="218">
        <f>'4. Capacity&amp;Demand'!I669</f>
        <v>0</v>
      </c>
      <c r="F592" s="218">
        <f>'4. Capacity&amp;Demand'!J669</f>
        <v>0</v>
      </c>
      <c r="G592" s="218">
        <f>'4. Capacity&amp;Demand'!K669</f>
        <v>0</v>
      </c>
      <c r="H592" s="218">
        <f>'4. Capacity&amp;Demand'!L669</f>
        <v>0</v>
      </c>
      <c r="I592" s="218">
        <f>'4. Capacity&amp;Demand'!M669</f>
        <v>0</v>
      </c>
      <c r="J592" s="218">
        <f>'4. Capacity&amp;Demand'!N669</f>
        <v>0</v>
      </c>
      <c r="K592" s="218">
        <f>'4. Capacity&amp;Demand'!O669</f>
        <v>0</v>
      </c>
      <c r="L592" s="218">
        <f>'4. Capacity&amp;Demand'!P669</f>
        <v>0</v>
      </c>
      <c r="M592" s="218">
        <f>'4. Capacity&amp;Demand'!Q669</f>
        <v>0</v>
      </c>
      <c r="N592" s="218">
        <f>'4. Capacity&amp;Demand'!R669</f>
        <v>0</v>
      </c>
      <c r="O592" s="218">
        <f>'4. Capacity&amp;Demand'!S669</f>
        <v>0</v>
      </c>
    </row>
    <row r="593" spans="2:15" ht="15.75" thickBot="1" x14ac:dyDescent="0.3">
      <c r="B593" s="218" t="s">
        <v>876</v>
      </c>
      <c r="C593" s="315" t="s">
        <v>899</v>
      </c>
      <c r="D593" s="218">
        <f>'4. Capacity&amp;Demand'!H670</f>
        <v>0</v>
      </c>
      <c r="E593" s="218">
        <f>'4. Capacity&amp;Demand'!I670</f>
        <v>0</v>
      </c>
      <c r="F593" s="218">
        <f>'4. Capacity&amp;Demand'!J670</f>
        <v>0</v>
      </c>
      <c r="G593" s="218">
        <f>'4. Capacity&amp;Demand'!K670</f>
        <v>0</v>
      </c>
      <c r="H593" s="218">
        <f>'4. Capacity&amp;Demand'!L670</f>
        <v>0</v>
      </c>
      <c r="I593" s="218">
        <f>'4. Capacity&amp;Demand'!M670</f>
        <v>0</v>
      </c>
      <c r="J593" s="218">
        <f>'4. Capacity&amp;Demand'!N670</f>
        <v>0</v>
      </c>
      <c r="K593" s="218">
        <f>'4. Capacity&amp;Demand'!O670</f>
        <v>0</v>
      </c>
      <c r="L593" s="218">
        <f>'4. Capacity&amp;Demand'!P670</f>
        <v>0</v>
      </c>
      <c r="M593" s="218">
        <f>'4. Capacity&amp;Demand'!Q670</f>
        <v>0</v>
      </c>
      <c r="N593" s="218">
        <f>'4. Capacity&amp;Demand'!R670</f>
        <v>0</v>
      </c>
      <c r="O593" s="218">
        <f>'4. Capacity&amp;Demand'!S670</f>
        <v>0</v>
      </c>
    </row>
    <row r="594" spans="2:15" ht="15.75" thickBot="1" x14ac:dyDescent="0.3">
      <c r="B594" s="218" t="s">
        <v>877</v>
      </c>
      <c r="C594" s="315" t="s">
        <v>899</v>
      </c>
      <c r="D594" s="218">
        <f>'4. Capacity&amp;Demand'!H671</f>
        <v>0</v>
      </c>
      <c r="E594" s="218">
        <f>'4. Capacity&amp;Demand'!I671</f>
        <v>0</v>
      </c>
      <c r="F594" s="218">
        <f>'4. Capacity&amp;Demand'!J671</f>
        <v>0</v>
      </c>
      <c r="G594" s="218">
        <f>'4. Capacity&amp;Demand'!K671</f>
        <v>0</v>
      </c>
      <c r="H594" s="218">
        <f>'4. Capacity&amp;Demand'!L671</f>
        <v>0</v>
      </c>
      <c r="I594" s="218">
        <f>'4. Capacity&amp;Demand'!M671</f>
        <v>0</v>
      </c>
      <c r="J594" s="218">
        <f>'4. Capacity&amp;Demand'!N671</f>
        <v>0</v>
      </c>
      <c r="K594" s="218">
        <f>'4. Capacity&amp;Demand'!O671</f>
        <v>0</v>
      </c>
      <c r="L594" s="218">
        <f>'4. Capacity&amp;Demand'!P671</f>
        <v>0</v>
      </c>
      <c r="M594" s="218">
        <f>'4. Capacity&amp;Demand'!Q671</f>
        <v>0</v>
      </c>
      <c r="N594" s="218">
        <f>'4. Capacity&amp;Demand'!R671</f>
        <v>0</v>
      </c>
      <c r="O594" s="218">
        <f>'4. Capacity&amp;Demand'!S671</f>
        <v>0</v>
      </c>
    </row>
    <row r="595" spans="2:15" ht="15.75" thickBot="1" x14ac:dyDescent="0.3">
      <c r="B595" s="218" t="s">
        <v>878</v>
      </c>
      <c r="C595" s="315" t="s">
        <v>899</v>
      </c>
      <c r="D595" s="218">
        <f>'4. Capacity&amp;Demand'!H672</f>
        <v>0</v>
      </c>
      <c r="E595" s="218">
        <f>'4. Capacity&amp;Demand'!I672</f>
        <v>0</v>
      </c>
      <c r="F595" s="218">
        <f>'4. Capacity&amp;Demand'!J672</f>
        <v>0</v>
      </c>
      <c r="G595" s="218">
        <f>'4. Capacity&amp;Demand'!K672</f>
        <v>0</v>
      </c>
      <c r="H595" s="218">
        <f>'4. Capacity&amp;Demand'!L672</f>
        <v>0</v>
      </c>
      <c r="I595" s="218">
        <f>'4. Capacity&amp;Demand'!M672</f>
        <v>0</v>
      </c>
      <c r="J595" s="218">
        <f>'4. Capacity&amp;Demand'!N672</f>
        <v>0</v>
      </c>
      <c r="K595" s="218">
        <f>'4. Capacity&amp;Demand'!O672</f>
        <v>0</v>
      </c>
      <c r="L595" s="218">
        <f>'4. Capacity&amp;Demand'!P672</f>
        <v>0</v>
      </c>
      <c r="M595" s="218">
        <f>'4. Capacity&amp;Demand'!Q672</f>
        <v>0</v>
      </c>
      <c r="N595" s="218">
        <f>'4. Capacity&amp;Demand'!R672</f>
        <v>0</v>
      </c>
      <c r="O595" s="218">
        <f>'4. Capacity&amp;Demand'!S672</f>
        <v>0</v>
      </c>
    </row>
    <row r="596" spans="2:15" ht="15.75" thickBot="1" x14ac:dyDescent="0.3">
      <c r="B596" s="218" t="s">
        <v>879</v>
      </c>
      <c r="C596" s="315" t="s">
        <v>899</v>
      </c>
      <c r="D596" s="218">
        <f>'4. Capacity&amp;Demand'!H673</f>
        <v>0</v>
      </c>
      <c r="E596" s="218">
        <f>'4. Capacity&amp;Demand'!I673</f>
        <v>0</v>
      </c>
      <c r="F596" s="218">
        <f>'4. Capacity&amp;Demand'!J673</f>
        <v>0</v>
      </c>
      <c r="G596" s="218">
        <f>'4. Capacity&amp;Demand'!K673</f>
        <v>0</v>
      </c>
      <c r="H596" s="218">
        <f>'4. Capacity&amp;Demand'!L673</f>
        <v>0</v>
      </c>
      <c r="I596" s="218">
        <f>'4. Capacity&amp;Demand'!M673</f>
        <v>0</v>
      </c>
      <c r="J596" s="218">
        <f>'4. Capacity&amp;Demand'!N673</f>
        <v>0</v>
      </c>
      <c r="K596" s="218">
        <f>'4. Capacity&amp;Demand'!O673</f>
        <v>0</v>
      </c>
      <c r="L596" s="218">
        <f>'4. Capacity&amp;Demand'!P673</f>
        <v>0</v>
      </c>
      <c r="M596" s="218">
        <f>'4. Capacity&amp;Demand'!Q673</f>
        <v>0</v>
      </c>
      <c r="N596" s="218">
        <f>'4. Capacity&amp;Demand'!R673</f>
        <v>0</v>
      </c>
      <c r="O596" s="218">
        <f>'4. Capacity&amp;Demand'!S673</f>
        <v>0</v>
      </c>
    </row>
    <row r="597" spans="2:15" ht="15.75" thickBot="1" x14ac:dyDescent="0.3">
      <c r="B597" s="218" t="s">
        <v>880</v>
      </c>
      <c r="C597" s="315" t="s">
        <v>899</v>
      </c>
      <c r="D597" s="218">
        <f>'4. Capacity&amp;Demand'!H674</f>
        <v>0</v>
      </c>
      <c r="E597" s="218">
        <f>'4. Capacity&amp;Demand'!I674</f>
        <v>0</v>
      </c>
      <c r="F597" s="218">
        <f>'4. Capacity&amp;Demand'!J674</f>
        <v>0</v>
      </c>
      <c r="G597" s="218">
        <f>'4. Capacity&amp;Demand'!K674</f>
        <v>0</v>
      </c>
      <c r="H597" s="218">
        <f>'4. Capacity&amp;Demand'!L674</f>
        <v>0</v>
      </c>
      <c r="I597" s="218">
        <f>'4. Capacity&amp;Demand'!M674</f>
        <v>0</v>
      </c>
      <c r="J597" s="218">
        <f>'4. Capacity&amp;Demand'!N674</f>
        <v>0</v>
      </c>
      <c r="K597" s="218">
        <f>'4. Capacity&amp;Demand'!O674</f>
        <v>0</v>
      </c>
      <c r="L597" s="218">
        <f>'4. Capacity&amp;Demand'!P674</f>
        <v>0</v>
      </c>
      <c r="M597" s="218">
        <f>'4. Capacity&amp;Demand'!Q674</f>
        <v>0</v>
      </c>
      <c r="N597" s="218">
        <f>'4. Capacity&amp;Demand'!R674</f>
        <v>0</v>
      </c>
      <c r="O597" s="218">
        <f>'4. Capacity&amp;Demand'!S674</f>
        <v>0</v>
      </c>
    </row>
    <row r="598" spans="2:15" ht="15.75" thickBot="1" x14ac:dyDescent="0.3">
      <c r="B598" s="218" t="s">
        <v>881</v>
      </c>
      <c r="C598" s="315" t="s">
        <v>899</v>
      </c>
      <c r="D598" s="218">
        <f>'4. Capacity&amp;Demand'!H675</f>
        <v>0</v>
      </c>
      <c r="E598" s="218">
        <f>'4. Capacity&amp;Demand'!I675</f>
        <v>0</v>
      </c>
      <c r="F598" s="218">
        <f>'4. Capacity&amp;Demand'!J675</f>
        <v>0</v>
      </c>
      <c r="G598" s="218">
        <f>'4. Capacity&amp;Demand'!K675</f>
        <v>0</v>
      </c>
      <c r="H598" s="218">
        <f>'4. Capacity&amp;Demand'!L675</f>
        <v>0</v>
      </c>
      <c r="I598" s="218">
        <f>'4. Capacity&amp;Demand'!M675</f>
        <v>0</v>
      </c>
      <c r="J598" s="218">
        <f>'4. Capacity&amp;Demand'!N675</f>
        <v>0</v>
      </c>
      <c r="K598" s="218">
        <f>'4. Capacity&amp;Demand'!O675</f>
        <v>0</v>
      </c>
      <c r="L598" s="218">
        <f>'4. Capacity&amp;Demand'!P675</f>
        <v>0</v>
      </c>
      <c r="M598" s="218">
        <f>'4. Capacity&amp;Demand'!Q675</f>
        <v>0</v>
      </c>
      <c r="N598" s="218">
        <f>'4. Capacity&amp;Demand'!R675</f>
        <v>0</v>
      </c>
      <c r="O598" s="218">
        <f>'4. Capacity&amp;Demand'!S675</f>
        <v>0</v>
      </c>
    </row>
    <row r="599" spans="2:15" ht="15.75" thickBot="1" x14ac:dyDescent="0.3">
      <c r="B599" s="218" t="s">
        <v>882</v>
      </c>
      <c r="C599" s="315" t="s">
        <v>899</v>
      </c>
      <c r="D599" s="218">
        <f>'4. Capacity&amp;Demand'!H676</f>
        <v>0</v>
      </c>
      <c r="E599" s="218">
        <f>'4. Capacity&amp;Demand'!I676</f>
        <v>0</v>
      </c>
      <c r="F599" s="218">
        <f>'4. Capacity&amp;Demand'!J676</f>
        <v>0</v>
      </c>
      <c r="G599" s="218">
        <f>'4. Capacity&amp;Demand'!K676</f>
        <v>0</v>
      </c>
      <c r="H599" s="218">
        <f>'4. Capacity&amp;Demand'!L676</f>
        <v>0</v>
      </c>
      <c r="I599" s="218">
        <f>'4. Capacity&amp;Demand'!M676</f>
        <v>0</v>
      </c>
      <c r="J599" s="218">
        <f>'4. Capacity&amp;Demand'!N676</f>
        <v>0</v>
      </c>
      <c r="K599" s="218">
        <f>'4. Capacity&amp;Demand'!O676</f>
        <v>0</v>
      </c>
      <c r="L599" s="218">
        <f>'4. Capacity&amp;Demand'!P676</f>
        <v>0</v>
      </c>
      <c r="M599" s="218">
        <f>'4. Capacity&amp;Demand'!Q676</f>
        <v>0</v>
      </c>
      <c r="N599" s="218">
        <f>'4. Capacity&amp;Demand'!R676</f>
        <v>0</v>
      </c>
      <c r="O599" s="218">
        <f>'4. Capacity&amp;Demand'!S676</f>
        <v>0</v>
      </c>
    </row>
    <row r="600" spans="2:15" ht="15.75" thickBot="1" x14ac:dyDescent="0.3">
      <c r="B600" s="218" t="s">
        <v>883</v>
      </c>
      <c r="C600" s="315" t="s">
        <v>899</v>
      </c>
      <c r="D600" s="218">
        <f>'4. Capacity&amp;Demand'!H677</f>
        <v>0</v>
      </c>
      <c r="E600" s="218">
        <f>'4. Capacity&amp;Demand'!I677</f>
        <v>0</v>
      </c>
      <c r="F600" s="218">
        <f>'4. Capacity&amp;Demand'!J677</f>
        <v>0</v>
      </c>
      <c r="G600" s="218">
        <f>'4. Capacity&amp;Demand'!K677</f>
        <v>0</v>
      </c>
      <c r="H600" s="218">
        <f>'4. Capacity&amp;Demand'!L677</f>
        <v>0</v>
      </c>
      <c r="I600" s="218">
        <f>'4. Capacity&amp;Demand'!M677</f>
        <v>0</v>
      </c>
      <c r="J600" s="218">
        <f>'4. Capacity&amp;Demand'!N677</f>
        <v>0</v>
      </c>
      <c r="K600" s="218">
        <f>'4. Capacity&amp;Demand'!O677</f>
        <v>0</v>
      </c>
      <c r="L600" s="218">
        <f>'4. Capacity&amp;Demand'!P677</f>
        <v>0</v>
      </c>
      <c r="M600" s="218">
        <f>'4. Capacity&amp;Demand'!Q677</f>
        <v>0</v>
      </c>
      <c r="N600" s="218">
        <f>'4. Capacity&amp;Demand'!R677</f>
        <v>0</v>
      </c>
      <c r="O600" s="218">
        <f>'4. Capacity&amp;Demand'!S677</f>
        <v>0</v>
      </c>
    </row>
    <row r="601" spans="2:15" ht="15.75" thickBot="1" x14ac:dyDescent="0.3">
      <c r="B601" s="218" t="s">
        <v>884</v>
      </c>
      <c r="C601" s="315" t="s">
        <v>899</v>
      </c>
      <c r="D601" s="218">
        <f>'4. Capacity&amp;Demand'!H678</f>
        <v>0</v>
      </c>
      <c r="E601" s="218">
        <f>'4. Capacity&amp;Demand'!I678</f>
        <v>0</v>
      </c>
      <c r="F601" s="218">
        <f>'4. Capacity&amp;Demand'!J678</f>
        <v>0</v>
      </c>
      <c r="G601" s="218">
        <f>'4. Capacity&amp;Demand'!K678</f>
        <v>0</v>
      </c>
      <c r="H601" s="218">
        <f>'4. Capacity&amp;Demand'!L678</f>
        <v>0</v>
      </c>
      <c r="I601" s="218">
        <f>'4. Capacity&amp;Demand'!M678</f>
        <v>0</v>
      </c>
      <c r="J601" s="218">
        <f>'4. Capacity&amp;Demand'!N678</f>
        <v>0</v>
      </c>
      <c r="K601" s="218">
        <f>'4. Capacity&amp;Demand'!O678</f>
        <v>0</v>
      </c>
      <c r="L601" s="218">
        <f>'4. Capacity&amp;Demand'!P678</f>
        <v>0</v>
      </c>
      <c r="M601" s="218">
        <f>'4. Capacity&amp;Demand'!Q678</f>
        <v>0</v>
      </c>
      <c r="N601" s="218">
        <f>'4. Capacity&amp;Demand'!R678</f>
        <v>0</v>
      </c>
      <c r="O601" s="218">
        <f>'4. Capacity&amp;Demand'!S678</f>
        <v>0</v>
      </c>
    </row>
    <row r="602" spans="2:15" ht="15.75" thickBot="1" x14ac:dyDescent="0.3">
      <c r="B602" s="218" t="s">
        <v>885</v>
      </c>
      <c r="C602" s="315" t="s">
        <v>899</v>
      </c>
      <c r="D602" s="218">
        <f>'4. Capacity&amp;Demand'!H679</f>
        <v>0</v>
      </c>
      <c r="E602" s="218">
        <f>'4. Capacity&amp;Demand'!I679</f>
        <v>0</v>
      </c>
      <c r="F602" s="218">
        <f>'4. Capacity&amp;Demand'!J679</f>
        <v>0</v>
      </c>
      <c r="G602" s="218">
        <f>'4. Capacity&amp;Demand'!K679</f>
        <v>0</v>
      </c>
      <c r="H602" s="218">
        <f>'4. Capacity&amp;Demand'!L679</f>
        <v>0</v>
      </c>
      <c r="I602" s="218">
        <f>'4. Capacity&amp;Demand'!M679</f>
        <v>0</v>
      </c>
      <c r="J602" s="218">
        <f>'4. Capacity&amp;Demand'!N679</f>
        <v>0</v>
      </c>
      <c r="K602" s="218">
        <f>'4. Capacity&amp;Demand'!O679</f>
        <v>0</v>
      </c>
      <c r="L602" s="218">
        <f>'4. Capacity&amp;Demand'!P679</f>
        <v>0</v>
      </c>
      <c r="M602" s="218">
        <f>'4. Capacity&amp;Demand'!Q679</f>
        <v>0</v>
      </c>
      <c r="N602" s="218">
        <f>'4. Capacity&amp;Demand'!R679</f>
        <v>0</v>
      </c>
      <c r="O602" s="218">
        <f>'4. Capacity&amp;Demand'!S679</f>
        <v>0</v>
      </c>
    </row>
    <row r="603" spans="2:15" ht="15.75" thickBot="1" x14ac:dyDescent="0.3">
      <c r="B603" s="218" t="s">
        <v>886</v>
      </c>
      <c r="C603" s="315" t="s">
        <v>899</v>
      </c>
      <c r="D603" s="218">
        <f>'4. Capacity&amp;Demand'!H680</f>
        <v>0</v>
      </c>
      <c r="E603" s="218">
        <f>'4. Capacity&amp;Demand'!I680</f>
        <v>0</v>
      </c>
      <c r="F603" s="218">
        <f>'4. Capacity&amp;Demand'!J680</f>
        <v>0</v>
      </c>
      <c r="G603" s="218">
        <f>'4. Capacity&amp;Demand'!K680</f>
        <v>0</v>
      </c>
      <c r="H603" s="218">
        <f>'4. Capacity&amp;Demand'!L680</f>
        <v>0</v>
      </c>
      <c r="I603" s="218">
        <f>'4. Capacity&amp;Demand'!M680</f>
        <v>0</v>
      </c>
      <c r="J603" s="218">
        <f>'4. Capacity&amp;Demand'!N680</f>
        <v>0</v>
      </c>
      <c r="K603" s="218">
        <f>'4. Capacity&amp;Demand'!O680</f>
        <v>0</v>
      </c>
      <c r="L603" s="218">
        <f>'4. Capacity&amp;Demand'!P680</f>
        <v>0</v>
      </c>
      <c r="M603" s="218">
        <f>'4. Capacity&amp;Demand'!Q680</f>
        <v>0</v>
      </c>
      <c r="N603" s="218">
        <f>'4. Capacity&amp;Demand'!R680</f>
        <v>0</v>
      </c>
      <c r="O603" s="218">
        <f>'4. Capacity&amp;Demand'!S680</f>
        <v>0</v>
      </c>
    </row>
    <row r="604" spans="2:15" ht="15.75" thickBot="1" x14ac:dyDescent="0.3">
      <c r="B604" s="218" t="s">
        <v>887</v>
      </c>
      <c r="C604" s="315" t="s">
        <v>899</v>
      </c>
      <c r="D604" s="218">
        <f>'4. Capacity&amp;Demand'!H681</f>
        <v>0</v>
      </c>
      <c r="E604" s="218">
        <f>'4. Capacity&amp;Demand'!I681</f>
        <v>0</v>
      </c>
      <c r="F604" s="218">
        <f>'4. Capacity&amp;Demand'!J681</f>
        <v>0</v>
      </c>
      <c r="G604" s="218">
        <f>'4. Capacity&amp;Demand'!K681</f>
        <v>0</v>
      </c>
      <c r="H604" s="218">
        <f>'4. Capacity&amp;Demand'!L681</f>
        <v>0</v>
      </c>
      <c r="I604" s="218">
        <f>'4. Capacity&amp;Demand'!M681</f>
        <v>0</v>
      </c>
      <c r="J604" s="218">
        <f>'4. Capacity&amp;Demand'!N681</f>
        <v>0</v>
      </c>
      <c r="K604" s="218">
        <f>'4. Capacity&amp;Demand'!O681</f>
        <v>0</v>
      </c>
      <c r="L604" s="218">
        <f>'4. Capacity&amp;Demand'!P681</f>
        <v>0</v>
      </c>
      <c r="M604" s="218">
        <f>'4. Capacity&amp;Demand'!Q681</f>
        <v>0</v>
      </c>
      <c r="N604" s="218">
        <f>'4. Capacity&amp;Demand'!R681</f>
        <v>0</v>
      </c>
      <c r="O604" s="218">
        <f>'4. Capacity&amp;Demand'!S681</f>
        <v>0</v>
      </c>
    </row>
    <row r="605" spans="2:15" ht="15.75" thickBot="1" x14ac:dyDescent="0.3">
      <c r="B605" s="218" t="s">
        <v>888</v>
      </c>
      <c r="C605" s="315" t="s">
        <v>899</v>
      </c>
      <c r="D605" s="218">
        <f>'4. Capacity&amp;Demand'!H682</f>
        <v>0</v>
      </c>
      <c r="E605" s="218">
        <f>'4. Capacity&amp;Demand'!I682</f>
        <v>0</v>
      </c>
      <c r="F605" s="218">
        <f>'4. Capacity&amp;Demand'!J682</f>
        <v>0</v>
      </c>
      <c r="G605" s="218">
        <f>'4. Capacity&amp;Demand'!K682</f>
        <v>0</v>
      </c>
      <c r="H605" s="218">
        <f>'4. Capacity&amp;Demand'!L682</f>
        <v>0</v>
      </c>
      <c r="I605" s="218">
        <f>'4. Capacity&amp;Demand'!M682</f>
        <v>0</v>
      </c>
      <c r="J605" s="218">
        <f>'4. Capacity&amp;Demand'!N682</f>
        <v>0</v>
      </c>
      <c r="K605" s="218">
        <f>'4. Capacity&amp;Demand'!O682</f>
        <v>0</v>
      </c>
      <c r="L605" s="218">
        <f>'4. Capacity&amp;Demand'!P682</f>
        <v>0</v>
      </c>
      <c r="M605" s="218">
        <f>'4. Capacity&amp;Demand'!Q682</f>
        <v>0</v>
      </c>
      <c r="N605" s="218">
        <f>'4. Capacity&amp;Demand'!R682</f>
        <v>0</v>
      </c>
      <c r="O605" s="218">
        <f>'4. Capacity&amp;Demand'!S682</f>
        <v>0</v>
      </c>
    </row>
    <row r="606" spans="2:15" ht="15.75" thickBot="1" x14ac:dyDescent="0.3">
      <c r="B606" s="218" t="s">
        <v>889</v>
      </c>
      <c r="C606" s="315" t="s">
        <v>899</v>
      </c>
      <c r="D606" s="218">
        <f>'4. Capacity&amp;Demand'!H683</f>
        <v>0</v>
      </c>
      <c r="E606" s="218">
        <f>'4. Capacity&amp;Demand'!I683</f>
        <v>0</v>
      </c>
      <c r="F606" s="218">
        <f>'4. Capacity&amp;Demand'!J683</f>
        <v>0</v>
      </c>
      <c r="G606" s="218">
        <f>'4. Capacity&amp;Demand'!K683</f>
        <v>0</v>
      </c>
      <c r="H606" s="218">
        <f>'4. Capacity&amp;Demand'!L683</f>
        <v>0</v>
      </c>
      <c r="I606" s="218">
        <f>'4. Capacity&amp;Demand'!M683</f>
        <v>0</v>
      </c>
      <c r="J606" s="218">
        <f>'4. Capacity&amp;Demand'!N683</f>
        <v>0</v>
      </c>
      <c r="K606" s="218">
        <f>'4. Capacity&amp;Demand'!O683</f>
        <v>0</v>
      </c>
      <c r="L606" s="218">
        <f>'4. Capacity&amp;Demand'!P683</f>
        <v>0</v>
      </c>
      <c r="M606" s="218">
        <f>'4. Capacity&amp;Demand'!Q683</f>
        <v>0</v>
      </c>
      <c r="N606" s="218">
        <f>'4. Capacity&amp;Demand'!R683</f>
        <v>0</v>
      </c>
      <c r="O606" s="218">
        <f>'4. Capacity&amp;Demand'!S683</f>
        <v>0</v>
      </c>
    </row>
    <row r="607" spans="2:15" ht="15.75" thickBot="1" x14ac:dyDescent="0.3">
      <c r="B607" s="218" t="s">
        <v>890</v>
      </c>
      <c r="C607" s="315" t="s">
        <v>899</v>
      </c>
      <c r="D607" s="218">
        <f>'4. Capacity&amp;Demand'!H684</f>
        <v>0</v>
      </c>
      <c r="E607" s="218">
        <f>'4. Capacity&amp;Demand'!I684</f>
        <v>0</v>
      </c>
      <c r="F607" s="218">
        <f>'4. Capacity&amp;Demand'!J684</f>
        <v>0</v>
      </c>
      <c r="G607" s="218">
        <f>'4. Capacity&amp;Demand'!K684</f>
        <v>0</v>
      </c>
      <c r="H607" s="218">
        <f>'4. Capacity&amp;Demand'!L684</f>
        <v>0</v>
      </c>
      <c r="I607" s="218">
        <f>'4. Capacity&amp;Demand'!M684</f>
        <v>0</v>
      </c>
      <c r="J607" s="218">
        <f>'4. Capacity&amp;Demand'!N684</f>
        <v>0</v>
      </c>
      <c r="K607" s="218">
        <f>'4. Capacity&amp;Demand'!O684</f>
        <v>0</v>
      </c>
      <c r="L607" s="218">
        <f>'4. Capacity&amp;Demand'!P684</f>
        <v>0</v>
      </c>
      <c r="M607" s="218">
        <f>'4. Capacity&amp;Demand'!Q684</f>
        <v>0</v>
      </c>
      <c r="N607" s="218">
        <f>'4. Capacity&amp;Demand'!R684</f>
        <v>0</v>
      </c>
      <c r="O607" s="218">
        <f>'4. Capacity&amp;Demand'!S684</f>
        <v>0</v>
      </c>
    </row>
    <row r="608" spans="2:15" ht="15.75" thickBot="1" x14ac:dyDescent="0.3">
      <c r="B608" s="218" t="s">
        <v>891</v>
      </c>
      <c r="C608" s="315" t="s">
        <v>899</v>
      </c>
      <c r="D608" s="218">
        <f>'4. Capacity&amp;Demand'!H685</f>
        <v>0</v>
      </c>
      <c r="E608" s="218">
        <f>'4. Capacity&amp;Demand'!I685</f>
        <v>0</v>
      </c>
      <c r="F608" s="218">
        <f>'4. Capacity&amp;Demand'!J685</f>
        <v>0</v>
      </c>
      <c r="G608" s="218">
        <f>'4. Capacity&amp;Demand'!K685</f>
        <v>0</v>
      </c>
      <c r="H608" s="218">
        <f>'4. Capacity&amp;Demand'!L685</f>
        <v>0</v>
      </c>
      <c r="I608" s="218">
        <f>'4. Capacity&amp;Demand'!M685</f>
        <v>0</v>
      </c>
      <c r="J608" s="218">
        <f>'4. Capacity&amp;Demand'!N685</f>
        <v>0</v>
      </c>
      <c r="K608" s="218">
        <f>'4. Capacity&amp;Demand'!O685</f>
        <v>0</v>
      </c>
      <c r="L608" s="218">
        <f>'4. Capacity&amp;Demand'!P685</f>
        <v>0</v>
      </c>
      <c r="M608" s="218">
        <f>'4. Capacity&amp;Demand'!Q685</f>
        <v>0</v>
      </c>
      <c r="N608" s="218">
        <f>'4. Capacity&amp;Demand'!R685</f>
        <v>0</v>
      </c>
      <c r="O608" s="218">
        <f>'4. Capacity&amp;Demand'!S685</f>
        <v>0</v>
      </c>
    </row>
    <row r="609" spans="2:15" ht="15.75" thickBot="1" x14ac:dyDescent="0.3">
      <c r="B609" s="218" t="s">
        <v>892</v>
      </c>
      <c r="C609" s="315" t="s">
        <v>899</v>
      </c>
      <c r="D609" s="218">
        <f>'4. Capacity&amp;Demand'!H686</f>
        <v>0</v>
      </c>
      <c r="E609" s="218">
        <f>'4. Capacity&amp;Demand'!I686</f>
        <v>0</v>
      </c>
      <c r="F609" s="218">
        <f>'4. Capacity&amp;Demand'!J686</f>
        <v>0</v>
      </c>
      <c r="G609" s="218">
        <f>'4. Capacity&amp;Demand'!K686</f>
        <v>0</v>
      </c>
      <c r="H609" s="218">
        <f>'4. Capacity&amp;Demand'!L686</f>
        <v>0</v>
      </c>
      <c r="I609" s="218">
        <f>'4. Capacity&amp;Demand'!M686</f>
        <v>0</v>
      </c>
      <c r="J609" s="218">
        <f>'4. Capacity&amp;Demand'!N686</f>
        <v>0</v>
      </c>
      <c r="K609" s="218">
        <f>'4. Capacity&amp;Demand'!O686</f>
        <v>0</v>
      </c>
      <c r="L609" s="218">
        <f>'4. Capacity&amp;Demand'!P686</f>
        <v>0</v>
      </c>
      <c r="M609" s="218">
        <f>'4. Capacity&amp;Demand'!Q686</f>
        <v>0</v>
      </c>
      <c r="N609" s="218">
        <f>'4. Capacity&amp;Demand'!R686</f>
        <v>0</v>
      </c>
      <c r="O609" s="218">
        <f>'4. Capacity&amp;Demand'!S686</f>
        <v>0</v>
      </c>
    </row>
    <row r="610" spans="2:15" ht="15.75" thickBot="1" x14ac:dyDescent="0.3">
      <c r="B610" s="218" t="s">
        <v>893</v>
      </c>
      <c r="C610" s="315" t="s">
        <v>899</v>
      </c>
      <c r="D610" s="218">
        <f>'4. Capacity&amp;Demand'!H687</f>
        <v>0</v>
      </c>
      <c r="E610" s="218">
        <f>'4. Capacity&amp;Demand'!I687</f>
        <v>0</v>
      </c>
      <c r="F610" s="218">
        <f>'4. Capacity&amp;Demand'!J687</f>
        <v>0</v>
      </c>
      <c r="G610" s="218">
        <f>'4. Capacity&amp;Demand'!K687</f>
        <v>0</v>
      </c>
      <c r="H610" s="218">
        <f>'4. Capacity&amp;Demand'!L687</f>
        <v>0</v>
      </c>
      <c r="I610" s="218">
        <f>'4. Capacity&amp;Demand'!M687</f>
        <v>0</v>
      </c>
      <c r="J610" s="218">
        <f>'4. Capacity&amp;Demand'!N687</f>
        <v>0</v>
      </c>
      <c r="K610" s="218">
        <f>'4. Capacity&amp;Demand'!O687</f>
        <v>0</v>
      </c>
      <c r="L610" s="218">
        <f>'4. Capacity&amp;Demand'!P687</f>
        <v>0</v>
      </c>
      <c r="M610" s="218">
        <f>'4. Capacity&amp;Demand'!Q687</f>
        <v>0</v>
      </c>
      <c r="N610" s="218">
        <f>'4. Capacity&amp;Demand'!R687</f>
        <v>0</v>
      </c>
      <c r="O610" s="218">
        <f>'4. Capacity&amp;Demand'!S687</f>
        <v>0</v>
      </c>
    </row>
    <row r="611" spans="2:15" ht="15.75" thickBot="1" x14ac:dyDescent="0.3">
      <c r="B611" s="218" t="s">
        <v>894</v>
      </c>
      <c r="C611" s="315" t="s">
        <v>899</v>
      </c>
      <c r="D611" s="218">
        <f>'4. Capacity&amp;Demand'!H688</f>
        <v>0</v>
      </c>
      <c r="E611" s="218">
        <f>'4. Capacity&amp;Demand'!I688</f>
        <v>0</v>
      </c>
      <c r="F611" s="218">
        <f>'4. Capacity&amp;Demand'!J688</f>
        <v>0</v>
      </c>
      <c r="G611" s="218">
        <f>'4. Capacity&amp;Demand'!K688</f>
        <v>0</v>
      </c>
      <c r="H611" s="218">
        <f>'4. Capacity&amp;Demand'!L688</f>
        <v>0</v>
      </c>
      <c r="I611" s="218">
        <f>'4. Capacity&amp;Demand'!M688</f>
        <v>0</v>
      </c>
      <c r="J611" s="218">
        <f>'4. Capacity&amp;Demand'!N688</f>
        <v>0</v>
      </c>
      <c r="K611" s="218">
        <f>'4. Capacity&amp;Demand'!O688</f>
        <v>0</v>
      </c>
      <c r="L611" s="218">
        <f>'4. Capacity&amp;Demand'!P688</f>
        <v>0</v>
      </c>
      <c r="M611" s="218">
        <f>'4. Capacity&amp;Demand'!Q688</f>
        <v>0</v>
      </c>
      <c r="N611" s="218">
        <f>'4. Capacity&amp;Demand'!R688</f>
        <v>0</v>
      </c>
      <c r="O611" s="218">
        <f>'4. Capacity&amp;Demand'!S688</f>
        <v>0</v>
      </c>
    </row>
    <row r="612" spans="2:15" ht="15.75" thickBot="1" x14ac:dyDescent="0.3">
      <c r="B612" s="218" t="s">
        <v>895</v>
      </c>
      <c r="C612" s="315" t="s">
        <v>899</v>
      </c>
      <c r="D612" s="218">
        <f>'4. Capacity&amp;Demand'!H689</f>
        <v>0</v>
      </c>
      <c r="E612" s="218">
        <f>'4. Capacity&amp;Demand'!I689</f>
        <v>0</v>
      </c>
      <c r="F612" s="218">
        <f>'4. Capacity&amp;Demand'!J689</f>
        <v>0</v>
      </c>
      <c r="G612" s="218">
        <f>'4. Capacity&amp;Demand'!K689</f>
        <v>0</v>
      </c>
      <c r="H612" s="218">
        <f>'4. Capacity&amp;Demand'!L689</f>
        <v>0</v>
      </c>
      <c r="I612" s="218">
        <f>'4. Capacity&amp;Demand'!M689</f>
        <v>0</v>
      </c>
      <c r="J612" s="218">
        <f>'4. Capacity&amp;Demand'!N689</f>
        <v>0</v>
      </c>
      <c r="K612" s="218">
        <f>'4. Capacity&amp;Demand'!O689</f>
        <v>0</v>
      </c>
      <c r="L612" s="218">
        <f>'4. Capacity&amp;Demand'!P689</f>
        <v>0</v>
      </c>
      <c r="M612" s="218">
        <f>'4. Capacity&amp;Demand'!Q689</f>
        <v>0</v>
      </c>
      <c r="N612" s="218">
        <f>'4. Capacity&amp;Demand'!R689</f>
        <v>0</v>
      </c>
      <c r="O612" s="218">
        <f>'4. Capacity&amp;Demand'!S689</f>
        <v>0</v>
      </c>
    </row>
    <row r="613" spans="2:15" ht="15.75" thickBot="1" x14ac:dyDescent="0.3">
      <c r="B613" s="218" t="s">
        <v>896</v>
      </c>
      <c r="C613" s="315" t="s">
        <v>899</v>
      </c>
      <c r="D613" s="218">
        <f>'4. Capacity&amp;Demand'!H690</f>
        <v>0</v>
      </c>
      <c r="E613" s="218">
        <f>'4. Capacity&amp;Demand'!I690</f>
        <v>0</v>
      </c>
      <c r="F613" s="218">
        <f>'4. Capacity&amp;Demand'!J690</f>
        <v>0</v>
      </c>
      <c r="G613" s="218">
        <f>'4. Capacity&amp;Demand'!K690</f>
        <v>0</v>
      </c>
      <c r="H613" s="218">
        <f>'4. Capacity&amp;Demand'!L690</f>
        <v>0</v>
      </c>
      <c r="I613" s="218">
        <f>'4. Capacity&amp;Demand'!M690</f>
        <v>0</v>
      </c>
      <c r="J613" s="218">
        <f>'4. Capacity&amp;Demand'!N690</f>
        <v>0</v>
      </c>
      <c r="K613" s="218">
        <f>'4. Capacity&amp;Demand'!O690</f>
        <v>0</v>
      </c>
      <c r="L613" s="218">
        <f>'4. Capacity&amp;Demand'!P690</f>
        <v>0</v>
      </c>
      <c r="M613" s="218">
        <f>'4. Capacity&amp;Demand'!Q690</f>
        <v>0</v>
      </c>
      <c r="N613" s="218">
        <f>'4. Capacity&amp;Demand'!R690</f>
        <v>0</v>
      </c>
      <c r="O613" s="218">
        <f>'4. Capacity&amp;Demand'!S690</f>
        <v>0</v>
      </c>
    </row>
    <row r="614" spans="2:15" ht="15.75" thickBot="1" x14ac:dyDescent="0.3">
      <c r="B614" s="218" t="s">
        <v>897</v>
      </c>
      <c r="C614" s="315" t="s">
        <v>899</v>
      </c>
      <c r="D614" s="218">
        <f>'4. Capacity&amp;Demand'!H691</f>
        <v>1</v>
      </c>
      <c r="E614" s="218">
        <f>'4. Capacity&amp;Demand'!I691</f>
        <v>1</v>
      </c>
      <c r="F614" s="218">
        <f>'4. Capacity&amp;Demand'!J691</f>
        <v>1</v>
      </c>
      <c r="G614" s="218">
        <f>'4. Capacity&amp;Demand'!K691</f>
        <v>1</v>
      </c>
      <c r="H614" s="218">
        <f>'4. Capacity&amp;Demand'!L691</f>
        <v>1</v>
      </c>
      <c r="I614" s="218">
        <f>'4. Capacity&amp;Demand'!M691</f>
        <v>1</v>
      </c>
      <c r="J614" s="218">
        <f>'4. Capacity&amp;Demand'!N691</f>
        <v>1</v>
      </c>
      <c r="K614" s="218">
        <f>'4. Capacity&amp;Demand'!O691</f>
        <v>1</v>
      </c>
      <c r="L614" s="218">
        <f>'4. Capacity&amp;Demand'!P691</f>
        <v>1</v>
      </c>
      <c r="M614" s="218">
        <f>'4. Capacity&amp;Demand'!Q691</f>
        <v>1</v>
      </c>
      <c r="N614" s="218">
        <f>'4. Capacity&amp;Demand'!R691</f>
        <v>1</v>
      </c>
      <c r="O614" s="218">
        <f>'4. Capacity&amp;Demand'!S691</f>
        <v>1</v>
      </c>
    </row>
    <row r="615" spans="2:15" ht="15.75" thickBot="1" x14ac:dyDescent="0.3">
      <c r="B615" s="217" t="s">
        <v>512</v>
      </c>
      <c r="C615" s="315" t="s">
        <v>900</v>
      </c>
      <c r="D615" s="218">
        <f>'4. Capacity&amp;Demand'!H692</f>
        <v>0</v>
      </c>
      <c r="E615" s="218">
        <f>'4. Capacity&amp;Demand'!I692</f>
        <v>0</v>
      </c>
      <c r="F615" s="218">
        <f>'4. Capacity&amp;Demand'!J692</f>
        <v>0</v>
      </c>
      <c r="G615" s="218">
        <f>'4. Capacity&amp;Demand'!K692</f>
        <v>0</v>
      </c>
      <c r="H615" s="218">
        <f>'4. Capacity&amp;Demand'!L692</f>
        <v>0</v>
      </c>
      <c r="I615" s="218">
        <f>'4. Capacity&amp;Demand'!M692</f>
        <v>0</v>
      </c>
      <c r="J615" s="218">
        <f>'4. Capacity&amp;Demand'!N692</f>
        <v>0</v>
      </c>
      <c r="K615" s="218">
        <f>'4. Capacity&amp;Demand'!O692</f>
        <v>0</v>
      </c>
      <c r="L615" s="218">
        <f>'4. Capacity&amp;Demand'!P692</f>
        <v>0</v>
      </c>
      <c r="M615" s="218">
        <f>'4. Capacity&amp;Demand'!Q692</f>
        <v>0</v>
      </c>
      <c r="N615" s="218">
        <f>'4. Capacity&amp;Demand'!R692</f>
        <v>0</v>
      </c>
      <c r="O615" s="218">
        <f>'4. Capacity&amp;Demand'!S692</f>
        <v>0</v>
      </c>
    </row>
    <row r="616" spans="2:15" ht="15.75" thickBot="1" x14ac:dyDescent="0.3">
      <c r="B616" s="218" t="s">
        <v>515</v>
      </c>
      <c r="C616" s="315" t="s">
        <v>900</v>
      </c>
      <c r="D616" s="218">
        <f>'4. Capacity&amp;Demand'!H693</f>
        <v>0</v>
      </c>
      <c r="E616" s="218">
        <f>'4. Capacity&amp;Demand'!I693</f>
        <v>0</v>
      </c>
      <c r="F616" s="218">
        <f>'4. Capacity&amp;Demand'!J693</f>
        <v>0</v>
      </c>
      <c r="G616" s="218">
        <f>'4. Capacity&amp;Demand'!K693</f>
        <v>0</v>
      </c>
      <c r="H616" s="218">
        <f>'4. Capacity&amp;Demand'!L693</f>
        <v>0</v>
      </c>
      <c r="I616" s="218">
        <f>'4. Capacity&amp;Demand'!M693</f>
        <v>0</v>
      </c>
      <c r="J616" s="218">
        <f>'4. Capacity&amp;Demand'!N693</f>
        <v>0</v>
      </c>
      <c r="K616" s="218">
        <f>'4. Capacity&amp;Demand'!O693</f>
        <v>0</v>
      </c>
      <c r="L616" s="218">
        <f>'4. Capacity&amp;Demand'!P693</f>
        <v>0</v>
      </c>
      <c r="M616" s="218">
        <f>'4. Capacity&amp;Demand'!Q693</f>
        <v>0</v>
      </c>
      <c r="N616" s="218">
        <f>'4. Capacity&amp;Demand'!R693</f>
        <v>0</v>
      </c>
      <c r="O616" s="218">
        <f>'4. Capacity&amp;Demand'!S693</f>
        <v>0</v>
      </c>
    </row>
    <row r="617" spans="2:15" ht="15.75" thickBot="1" x14ac:dyDescent="0.3">
      <c r="B617" s="218" t="s">
        <v>517</v>
      </c>
      <c r="C617" s="315" t="s">
        <v>900</v>
      </c>
      <c r="D617" s="218">
        <f>'4. Capacity&amp;Demand'!H694</f>
        <v>0</v>
      </c>
      <c r="E617" s="218">
        <f>'4. Capacity&amp;Demand'!I694</f>
        <v>0</v>
      </c>
      <c r="F617" s="218">
        <f>'4. Capacity&amp;Demand'!J694</f>
        <v>0</v>
      </c>
      <c r="G617" s="218">
        <f>'4. Capacity&amp;Demand'!K694</f>
        <v>0</v>
      </c>
      <c r="H617" s="218">
        <f>'4. Capacity&amp;Demand'!L694</f>
        <v>0</v>
      </c>
      <c r="I617" s="218">
        <f>'4. Capacity&amp;Demand'!M694</f>
        <v>0</v>
      </c>
      <c r="J617" s="218">
        <f>'4. Capacity&amp;Demand'!N694</f>
        <v>0</v>
      </c>
      <c r="K617" s="218">
        <f>'4. Capacity&amp;Demand'!O694</f>
        <v>0</v>
      </c>
      <c r="L617" s="218">
        <f>'4. Capacity&amp;Demand'!P694</f>
        <v>0</v>
      </c>
      <c r="M617" s="218">
        <f>'4. Capacity&amp;Demand'!Q694</f>
        <v>0</v>
      </c>
      <c r="N617" s="218">
        <f>'4. Capacity&amp;Demand'!R694</f>
        <v>0</v>
      </c>
      <c r="O617" s="218">
        <f>'4. Capacity&amp;Demand'!S694</f>
        <v>0</v>
      </c>
    </row>
    <row r="618" spans="2:15" ht="15.75" thickBot="1" x14ac:dyDescent="0.3">
      <c r="B618" s="218" t="s">
        <v>519</v>
      </c>
      <c r="C618" s="315" t="s">
        <v>900</v>
      </c>
      <c r="D618" s="218">
        <f>'4. Capacity&amp;Demand'!H695</f>
        <v>0</v>
      </c>
      <c r="E618" s="218">
        <f>'4. Capacity&amp;Demand'!I695</f>
        <v>0</v>
      </c>
      <c r="F618" s="218">
        <f>'4. Capacity&amp;Demand'!J695</f>
        <v>0</v>
      </c>
      <c r="G618" s="218">
        <f>'4. Capacity&amp;Demand'!K695</f>
        <v>0</v>
      </c>
      <c r="H618" s="218">
        <f>'4. Capacity&amp;Demand'!L695</f>
        <v>0</v>
      </c>
      <c r="I618" s="218">
        <f>'4. Capacity&amp;Demand'!M695</f>
        <v>0</v>
      </c>
      <c r="J618" s="218">
        <f>'4. Capacity&amp;Demand'!N695</f>
        <v>0</v>
      </c>
      <c r="K618" s="218">
        <f>'4. Capacity&amp;Demand'!O695</f>
        <v>0</v>
      </c>
      <c r="L618" s="218">
        <f>'4. Capacity&amp;Demand'!P695</f>
        <v>0</v>
      </c>
      <c r="M618" s="218">
        <f>'4. Capacity&amp;Demand'!Q695</f>
        <v>0</v>
      </c>
      <c r="N618" s="218">
        <f>'4. Capacity&amp;Demand'!R695</f>
        <v>0</v>
      </c>
      <c r="O618" s="218">
        <f>'4. Capacity&amp;Demand'!S695</f>
        <v>0</v>
      </c>
    </row>
    <row r="619" spans="2:15" ht="15.75" thickBot="1" x14ac:dyDescent="0.3">
      <c r="B619" s="218" t="s">
        <v>521</v>
      </c>
      <c r="C619" s="315" t="s">
        <v>900</v>
      </c>
      <c r="D619" s="218">
        <f>'4. Capacity&amp;Demand'!H696</f>
        <v>0</v>
      </c>
      <c r="E619" s="218">
        <f>'4. Capacity&amp;Demand'!I696</f>
        <v>0</v>
      </c>
      <c r="F619" s="218">
        <f>'4. Capacity&amp;Demand'!J696</f>
        <v>0</v>
      </c>
      <c r="G619" s="218">
        <f>'4. Capacity&amp;Demand'!K696</f>
        <v>0</v>
      </c>
      <c r="H619" s="218">
        <f>'4. Capacity&amp;Demand'!L696</f>
        <v>0</v>
      </c>
      <c r="I619" s="218">
        <f>'4. Capacity&amp;Demand'!M696</f>
        <v>0</v>
      </c>
      <c r="J619" s="218">
        <f>'4. Capacity&amp;Demand'!N696</f>
        <v>0</v>
      </c>
      <c r="K619" s="218">
        <f>'4. Capacity&amp;Demand'!O696</f>
        <v>0</v>
      </c>
      <c r="L619" s="218">
        <f>'4. Capacity&amp;Demand'!P696</f>
        <v>0</v>
      </c>
      <c r="M619" s="218">
        <f>'4. Capacity&amp;Demand'!Q696</f>
        <v>0</v>
      </c>
      <c r="N619" s="218">
        <f>'4. Capacity&amp;Demand'!R696</f>
        <v>0</v>
      </c>
      <c r="O619" s="218">
        <f>'4. Capacity&amp;Demand'!S696</f>
        <v>0</v>
      </c>
    </row>
    <row r="620" spans="2:15" ht="15.75" thickBot="1" x14ac:dyDescent="0.3">
      <c r="B620" s="218" t="s">
        <v>523</v>
      </c>
      <c r="C620" s="315" t="s">
        <v>900</v>
      </c>
      <c r="D620" s="218">
        <f>'4. Capacity&amp;Demand'!H697</f>
        <v>0</v>
      </c>
      <c r="E620" s="218">
        <f>'4. Capacity&amp;Demand'!I697</f>
        <v>0</v>
      </c>
      <c r="F620" s="218">
        <f>'4. Capacity&amp;Demand'!J697</f>
        <v>0</v>
      </c>
      <c r="G620" s="218">
        <f>'4. Capacity&amp;Demand'!K697</f>
        <v>0</v>
      </c>
      <c r="H620" s="218">
        <f>'4. Capacity&amp;Demand'!L697</f>
        <v>0</v>
      </c>
      <c r="I620" s="218">
        <f>'4. Capacity&amp;Demand'!M697</f>
        <v>0</v>
      </c>
      <c r="J620" s="218">
        <f>'4. Capacity&amp;Demand'!N697</f>
        <v>0</v>
      </c>
      <c r="K620" s="218">
        <f>'4. Capacity&amp;Demand'!O697</f>
        <v>0</v>
      </c>
      <c r="L620" s="218">
        <f>'4. Capacity&amp;Demand'!P697</f>
        <v>0</v>
      </c>
      <c r="M620" s="218">
        <f>'4. Capacity&amp;Demand'!Q697</f>
        <v>0</v>
      </c>
      <c r="N620" s="218">
        <f>'4. Capacity&amp;Demand'!R697</f>
        <v>0</v>
      </c>
      <c r="O620" s="218">
        <f>'4. Capacity&amp;Demand'!S697</f>
        <v>0</v>
      </c>
    </row>
    <row r="621" spans="2:15" ht="15.75" thickBot="1" x14ac:dyDescent="0.3">
      <c r="B621" s="218" t="s">
        <v>525</v>
      </c>
      <c r="C621" s="315" t="s">
        <v>900</v>
      </c>
      <c r="D621" s="218">
        <f>'4. Capacity&amp;Demand'!H698</f>
        <v>0</v>
      </c>
      <c r="E621" s="218">
        <f>'4. Capacity&amp;Demand'!I698</f>
        <v>0</v>
      </c>
      <c r="F621" s="218">
        <f>'4. Capacity&amp;Demand'!J698</f>
        <v>0</v>
      </c>
      <c r="G621" s="218">
        <f>'4. Capacity&amp;Demand'!K698</f>
        <v>0</v>
      </c>
      <c r="H621" s="218">
        <f>'4. Capacity&amp;Demand'!L698</f>
        <v>0</v>
      </c>
      <c r="I621" s="218">
        <f>'4. Capacity&amp;Demand'!M698</f>
        <v>0</v>
      </c>
      <c r="J621" s="218">
        <f>'4. Capacity&amp;Demand'!N698</f>
        <v>0</v>
      </c>
      <c r="K621" s="218">
        <f>'4. Capacity&amp;Demand'!O698</f>
        <v>0</v>
      </c>
      <c r="L621" s="218">
        <f>'4. Capacity&amp;Demand'!P698</f>
        <v>0</v>
      </c>
      <c r="M621" s="218">
        <f>'4. Capacity&amp;Demand'!Q698</f>
        <v>0</v>
      </c>
      <c r="N621" s="218">
        <f>'4. Capacity&amp;Demand'!R698</f>
        <v>0</v>
      </c>
      <c r="O621" s="218">
        <f>'4. Capacity&amp;Demand'!S698</f>
        <v>0</v>
      </c>
    </row>
    <row r="622" spans="2:15" ht="15.75" thickBot="1" x14ac:dyDescent="0.3">
      <c r="B622" s="218" t="s">
        <v>527</v>
      </c>
      <c r="C622" s="315" t="s">
        <v>900</v>
      </c>
      <c r="D622" s="218">
        <f>'4. Capacity&amp;Demand'!H699</f>
        <v>0</v>
      </c>
      <c r="E622" s="218">
        <f>'4. Capacity&amp;Demand'!I699</f>
        <v>0</v>
      </c>
      <c r="F622" s="218">
        <f>'4. Capacity&amp;Demand'!J699</f>
        <v>0</v>
      </c>
      <c r="G622" s="218">
        <f>'4. Capacity&amp;Demand'!K699</f>
        <v>0</v>
      </c>
      <c r="H622" s="218">
        <f>'4. Capacity&amp;Demand'!L699</f>
        <v>0</v>
      </c>
      <c r="I622" s="218">
        <f>'4. Capacity&amp;Demand'!M699</f>
        <v>0</v>
      </c>
      <c r="J622" s="218">
        <f>'4. Capacity&amp;Demand'!N699</f>
        <v>0</v>
      </c>
      <c r="K622" s="218">
        <f>'4. Capacity&amp;Demand'!O699</f>
        <v>0</v>
      </c>
      <c r="L622" s="218">
        <f>'4. Capacity&amp;Demand'!P699</f>
        <v>0</v>
      </c>
      <c r="M622" s="218">
        <f>'4. Capacity&amp;Demand'!Q699</f>
        <v>0</v>
      </c>
      <c r="N622" s="218">
        <f>'4. Capacity&amp;Demand'!R699</f>
        <v>0</v>
      </c>
      <c r="O622" s="218">
        <f>'4. Capacity&amp;Demand'!S699</f>
        <v>0</v>
      </c>
    </row>
    <row r="623" spans="2:15" ht="15.75" thickBot="1" x14ac:dyDescent="0.3">
      <c r="B623" s="218" t="s">
        <v>529</v>
      </c>
      <c r="C623" s="315" t="s">
        <v>900</v>
      </c>
      <c r="D623" s="218">
        <f>'4. Capacity&amp;Demand'!H700</f>
        <v>0</v>
      </c>
      <c r="E623" s="218">
        <f>'4. Capacity&amp;Demand'!I700</f>
        <v>0</v>
      </c>
      <c r="F623" s="218">
        <f>'4. Capacity&amp;Demand'!J700</f>
        <v>0</v>
      </c>
      <c r="G623" s="218">
        <f>'4. Capacity&amp;Demand'!K700</f>
        <v>0</v>
      </c>
      <c r="H623" s="218">
        <f>'4. Capacity&amp;Demand'!L700</f>
        <v>0</v>
      </c>
      <c r="I623" s="218">
        <f>'4. Capacity&amp;Demand'!M700</f>
        <v>0</v>
      </c>
      <c r="J623" s="218">
        <f>'4. Capacity&amp;Demand'!N700</f>
        <v>0</v>
      </c>
      <c r="K623" s="218">
        <f>'4. Capacity&amp;Demand'!O700</f>
        <v>0</v>
      </c>
      <c r="L623" s="218">
        <f>'4. Capacity&amp;Demand'!P700</f>
        <v>0</v>
      </c>
      <c r="M623" s="218">
        <f>'4. Capacity&amp;Demand'!Q700</f>
        <v>0</v>
      </c>
      <c r="N623" s="218">
        <f>'4. Capacity&amp;Demand'!R700</f>
        <v>0</v>
      </c>
      <c r="O623" s="218">
        <f>'4. Capacity&amp;Demand'!S700</f>
        <v>0</v>
      </c>
    </row>
    <row r="624" spans="2:15" ht="15.75" thickBot="1" x14ac:dyDescent="0.3">
      <c r="B624" s="218" t="s">
        <v>531</v>
      </c>
      <c r="C624" s="315" t="s">
        <v>900</v>
      </c>
      <c r="D624" s="218">
        <f>'4. Capacity&amp;Demand'!H701</f>
        <v>0</v>
      </c>
      <c r="E624" s="218">
        <f>'4. Capacity&amp;Demand'!I701</f>
        <v>0</v>
      </c>
      <c r="F624" s="218">
        <f>'4. Capacity&amp;Demand'!J701</f>
        <v>0</v>
      </c>
      <c r="G624" s="218">
        <f>'4. Capacity&amp;Demand'!K701</f>
        <v>0</v>
      </c>
      <c r="H624" s="218">
        <f>'4. Capacity&amp;Demand'!L701</f>
        <v>0</v>
      </c>
      <c r="I624" s="218">
        <f>'4. Capacity&amp;Demand'!M701</f>
        <v>0</v>
      </c>
      <c r="J624" s="218">
        <f>'4. Capacity&amp;Demand'!N701</f>
        <v>0</v>
      </c>
      <c r="K624" s="218">
        <f>'4. Capacity&amp;Demand'!O701</f>
        <v>0</v>
      </c>
      <c r="L624" s="218">
        <f>'4. Capacity&amp;Demand'!P701</f>
        <v>0</v>
      </c>
      <c r="M624" s="218">
        <f>'4. Capacity&amp;Demand'!Q701</f>
        <v>0</v>
      </c>
      <c r="N624" s="218">
        <f>'4. Capacity&amp;Demand'!R701</f>
        <v>0</v>
      </c>
      <c r="O624" s="218">
        <f>'4. Capacity&amp;Demand'!S701</f>
        <v>0</v>
      </c>
    </row>
    <row r="625" spans="2:15" ht="15.75" thickBot="1" x14ac:dyDescent="0.3">
      <c r="B625" s="218" t="s">
        <v>533</v>
      </c>
      <c r="C625" s="315" t="s">
        <v>900</v>
      </c>
      <c r="D625" s="218">
        <f>'4. Capacity&amp;Demand'!H702</f>
        <v>0</v>
      </c>
      <c r="E625" s="218">
        <f>'4. Capacity&amp;Demand'!I702</f>
        <v>0</v>
      </c>
      <c r="F625" s="218">
        <f>'4. Capacity&amp;Demand'!J702</f>
        <v>0</v>
      </c>
      <c r="G625" s="218">
        <f>'4. Capacity&amp;Demand'!K702</f>
        <v>0</v>
      </c>
      <c r="H625" s="218">
        <f>'4. Capacity&amp;Demand'!L702</f>
        <v>0</v>
      </c>
      <c r="I625" s="218">
        <f>'4. Capacity&amp;Demand'!M702</f>
        <v>0</v>
      </c>
      <c r="J625" s="218">
        <f>'4. Capacity&amp;Demand'!N702</f>
        <v>0</v>
      </c>
      <c r="K625" s="218">
        <f>'4. Capacity&amp;Demand'!O702</f>
        <v>0</v>
      </c>
      <c r="L625" s="218">
        <f>'4. Capacity&amp;Demand'!P702</f>
        <v>0</v>
      </c>
      <c r="M625" s="218">
        <f>'4. Capacity&amp;Demand'!Q702</f>
        <v>0</v>
      </c>
      <c r="N625" s="218">
        <f>'4. Capacity&amp;Demand'!R702</f>
        <v>0</v>
      </c>
      <c r="O625" s="218">
        <f>'4. Capacity&amp;Demand'!S702</f>
        <v>0</v>
      </c>
    </row>
    <row r="626" spans="2:15" ht="15.75" thickBot="1" x14ac:dyDescent="0.3">
      <c r="B626" s="218" t="s">
        <v>535</v>
      </c>
      <c r="C626" s="315" t="s">
        <v>900</v>
      </c>
      <c r="D626" s="218">
        <f>'4. Capacity&amp;Demand'!H703</f>
        <v>0</v>
      </c>
      <c r="E626" s="218">
        <f>'4. Capacity&amp;Demand'!I703</f>
        <v>0</v>
      </c>
      <c r="F626" s="218">
        <f>'4. Capacity&amp;Demand'!J703</f>
        <v>0</v>
      </c>
      <c r="G626" s="218">
        <f>'4. Capacity&amp;Demand'!K703</f>
        <v>0</v>
      </c>
      <c r="H626" s="218">
        <f>'4. Capacity&amp;Demand'!L703</f>
        <v>0</v>
      </c>
      <c r="I626" s="218">
        <f>'4. Capacity&amp;Demand'!M703</f>
        <v>0</v>
      </c>
      <c r="J626" s="218">
        <f>'4. Capacity&amp;Demand'!N703</f>
        <v>0</v>
      </c>
      <c r="K626" s="218">
        <f>'4. Capacity&amp;Demand'!O703</f>
        <v>0</v>
      </c>
      <c r="L626" s="218">
        <f>'4. Capacity&amp;Demand'!P703</f>
        <v>0</v>
      </c>
      <c r="M626" s="218">
        <f>'4. Capacity&amp;Demand'!Q703</f>
        <v>0</v>
      </c>
      <c r="N626" s="218">
        <f>'4. Capacity&amp;Demand'!R703</f>
        <v>0</v>
      </c>
      <c r="O626" s="218">
        <f>'4. Capacity&amp;Demand'!S703</f>
        <v>0</v>
      </c>
    </row>
    <row r="627" spans="2:15" ht="15.75" thickBot="1" x14ac:dyDescent="0.3">
      <c r="B627" s="218" t="s">
        <v>537</v>
      </c>
      <c r="C627" s="315" t="s">
        <v>900</v>
      </c>
      <c r="D627" s="218">
        <f>'4. Capacity&amp;Demand'!H704</f>
        <v>0</v>
      </c>
      <c r="E627" s="218">
        <f>'4. Capacity&amp;Demand'!I704</f>
        <v>0</v>
      </c>
      <c r="F627" s="218">
        <f>'4. Capacity&amp;Demand'!J704</f>
        <v>0</v>
      </c>
      <c r="G627" s="218">
        <f>'4. Capacity&amp;Demand'!K704</f>
        <v>0</v>
      </c>
      <c r="H627" s="218">
        <f>'4. Capacity&amp;Demand'!L704</f>
        <v>0</v>
      </c>
      <c r="I627" s="218">
        <f>'4. Capacity&amp;Demand'!M704</f>
        <v>0</v>
      </c>
      <c r="J627" s="218">
        <f>'4. Capacity&amp;Demand'!N704</f>
        <v>0</v>
      </c>
      <c r="K627" s="218">
        <f>'4. Capacity&amp;Demand'!O704</f>
        <v>0</v>
      </c>
      <c r="L627" s="218">
        <f>'4. Capacity&amp;Demand'!P704</f>
        <v>0</v>
      </c>
      <c r="M627" s="218">
        <f>'4. Capacity&amp;Demand'!Q704</f>
        <v>0</v>
      </c>
      <c r="N627" s="218">
        <f>'4. Capacity&amp;Demand'!R704</f>
        <v>0</v>
      </c>
      <c r="O627" s="218">
        <f>'4. Capacity&amp;Demand'!S704</f>
        <v>0</v>
      </c>
    </row>
    <row r="628" spans="2:15" ht="15.75" thickBot="1" x14ac:dyDescent="0.3">
      <c r="B628" s="218" t="s">
        <v>539</v>
      </c>
      <c r="C628" s="315" t="s">
        <v>900</v>
      </c>
      <c r="D628" s="218">
        <f>'4. Capacity&amp;Demand'!H705</f>
        <v>0</v>
      </c>
      <c r="E628" s="218">
        <f>'4. Capacity&amp;Demand'!I705</f>
        <v>0</v>
      </c>
      <c r="F628" s="218">
        <f>'4. Capacity&amp;Demand'!J705</f>
        <v>0</v>
      </c>
      <c r="G628" s="218">
        <f>'4. Capacity&amp;Demand'!K705</f>
        <v>0</v>
      </c>
      <c r="H628" s="218">
        <f>'4. Capacity&amp;Demand'!L705</f>
        <v>0</v>
      </c>
      <c r="I628" s="218">
        <f>'4. Capacity&amp;Demand'!M705</f>
        <v>0</v>
      </c>
      <c r="J628" s="218">
        <f>'4. Capacity&amp;Demand'!N705</f>
        <v>0</v>
      </c>
      <c r="K628" s="218">
        <f>'4. Capacity&amp;Demand'!O705</f>
        <v>0</v>
      </c>
      <c r="L628" s="218">
        <f>'4. Capacity&amp;Demand'!P705</f>
        <v>0</v>
      </c>
      <c r="M628" s="218">
        <f>'4. Capacity&amp;Demand'!Q705</f>
        <v>0</v>
      </c>
      <c r="N628" s="218">
        <f>'4. Capacity&amp;Demand'!R705</f>
        <v>0</v>
      </c>
      <c r="O628" s="218">
        <f>'4. Capacity&amp;Demand'!S705</f>
        <v>0</v>
      </c>
    </row>
    <row r="629" spans="2:15" ht="15.75" thickBot="1" x14ac:dyDescent="0.3">
      <c r="B629" s="218" t="s">
        <v>541</v>
      </c>
      <c r="C629" s="315" t="s">
        <v>900</v>
      </c>
      <c r="D629" s="218">
        <f>'4. Capacity&amp;Demand'!H706</f>
        <v>0</v>
      </c>
      <c r="E629" s="218">
        <f>'4. Capacity&amp;Demand'!I706</f>
        <v>0</v>
      </c>
      <c r="F629" s="218">
        <f>'4. Capacity&amp;Demand'!J706</f>
        <v>0</v>
      </c>
      <c r="G629" s="218">
        <f>'4. Capacity&amp;Demand'!K706</f>
        <v>0</v>
      </c>
      <c r="H629" s="218">
        <f>'4. Capacity&amp;Demand'!L706</f>
        <v>0</v>
      </c>
      <c r="I629" s="218">
        <f>'4. Capacity&amp;Demand'!M706</f>
        <v>0</v>
      </c>
      <c r="J629" s="218">
        <f>'4. Capacity&amp;Demand'!N706</f>
        <v>0</v>
      </c>
      <c r="K629" s="218">
        <f>'4. Capacity&amp;Demand'!O706</f>
        <v>0</v>
      </c>
      <c r="L629" s="218">
        <f>'4. Capacity&amp;Demand'!P706</f>
        <v>0</v>
      </c>
      <c r="M629" s="218">
        <f>'4. Capacity&amp;Demand'!Q706</f>
        <v>0</v>
      </c>
      <c r="N629" s="218">
        <f>'4. Capacity&amp;Demand'!R706</f>
        <v>0</v>
      </c>
      <c r="O629" s="218">
        <f>'4. Capacity&amp;Demand'!S706</f>
        <v>0</v>
      </c>
    </row>
    <row r="630" spans="2:15" ht="15.75" thickBot="1" x14ac:dyDescent="0.3">
      <c r="B630" s="218" t="s">
        <v>543</v>
      </c>
      <c r="C630" s="315" t="s">
        <v>900</v>
      </c>
      <c r="D630" s="218">
        <f>'4. Capacity&amp;Demand'!H707</f>
        <v>0</v>
      </c>
      <c r="E630" s="218">
        <f>'4. Capacity&amp;Demand'!I707</f>
        <v>0</v>
      </c>
      <c r="F630" s="218">
        <f>'4. Capacity&amp;Demand'!J707</f>
        <v>0</v>
      </c>
      <c r="G630" s="218">
        <f>'4. Capacity&amp;Demand'!K707</f>
        <v>0</v>
      </c>
      <c r="H630" s="218">
        <f>'4. Capacity&amp;Demand'!L707</f>
        <v>0</v>
      </c>
      <c r="I630" s="218">
        <f>'4. Capacity&amp;Demand'!M707</f>
        <v>0</v>
      </c>
      <c r="J630" s="218">
        <f>'4. Capacity&amp;Demand'!N707</f>
        <v>0</v>
      </c>
      <c r="K630" s="218">
        <f>'4. Capacity&amp;Demand'!O707</f>
        <v>0</v>
      </c>
      <c r="L630" s="218">
        <f>'4. Capacity&amp;Demand'!P707</f>
        <v>0</v>
      </c>
      <c r="M630" s="218">
        <f>'4. Capacity&amp;Demand'!Q707</f>
        <v>0</v>
      </c>
      <c r="N630" s="218">
        <f>'4. Capacity&amp;Demand'!R707</f>
        <v>0</v>
      </c>
      <c r="O630" s="218">
        <f>'4. Capacity&amp;Demand'!S707</f>
        <v>0</v>
      </c>
    </row>
    <row r="631" spans="2:15" ht="15.75" thickBot="1" x14ac:dyDescent="0.3">
      <c r="B631" s="218" t="s">
        <v>545</v>
      </c>
      <c r="C631" s="315" t="s">
        <v>900</v>
      </c>
      <c r="D631" s="218">
        <f>'4. Capacity&amp;Demand'!H708</f>
        <v>0</v>
      </c>
      <c r="E631" s="218">
        <f>'4. Capacity&amp;Demand'!I708</f>
        <v>0</v>
      </c>
      <c r="F631" s="218">
        <f>'4. Capacity&amp;Demand'!J708</f>
        <v>0</v>
      </c>
      <c r="G631" s="218">
        <f>'4. Capacity&amp;Demand'!K708</f>
        <v>0</v>
      </c>
      <c r="H631" s="218">
        <f>'4. Capacity&amp;Demand'!L708</f>
        <v>0</v>
      </c>
      <c r="I631" s="218">
        <f>'4. Capacity&amp;Demand'!M708</f>
        <v>0</v>
      </c>
      <c r="J631" s="218">
        <f>'4. Capacity&amp;Demand'!N708</f>
        <v>0</v>
      </c>
      <c r="K631" s="218">
        <f>'4. Capacity&amp;Demand'!O708</f>
        <v>0</v>
      </c>
      <c r="L631" s="218">
        <f>'4. Capacity&amp;Demand'!P708</f>
        <v>0</v>
      </c>
      <c r="M631" s="218">
        <f>'4. Capacity&amp;Demand'!Q708</f>
        <v>0</v>
      </c>
      <c r="N631" s="218">
        <f>'4. Capacity&amp;Demand'!R708</f>
        <v>0</v>
      </c>
      <c r="O631" s="218">
        <f>'4. Capacity&amp;Demand'!S708</f>
        <v>0</v>
      </c>
    </row>
    <row r="632" spans="2:15" ht="15.75" thickBot="1" x14ac:dyDescent="0.3">
      <c r="B632" s="218" t="s">
        <v>547</v>
      </c>
      <c r="C632" s="315" t="s">
        <v>900</v>
      </c>
      <c r="D632" s="218">
        <f>'4. Capacity&amp;Demand'!H709</f>
        <v>0</v>
      </c>
      <c r="E632" s="218">
        <f>'4. Capacity&amp;Demand'!I709</f>
        <v>0</v>
      </c>
      <c r="F632" s="218">
        <f>'4. Capacity&amp;Demand'!J709</f>
        <v>0</v>
      </c>
      <c r="G632" s="218">
        <f>'4. Capacity&amp;Demand'!K709</f>
        <v>0</v>
      </c>
      <c r="H632" s="218">
        <f>'4. Capacity&amp;Demand'!L709</f>
        <v>0</v>
      </c>
      <c r="I632" s="218">
        <f>'4. Capacity&amp;Demand'!M709</f>
        <v>0</v>
      </c>
      <c r="J632" s="218">
        <f>'4. Capacity&amp;Demand'!N709</f>
        <v>0</v>
      </c>
      <c r="K632" s="218">
        <f>'4. Capacity&amp;Demand'!O709</f>
        <v>0</v>
      </c>
      <c r="L632" s="218">
        <f>'4. Capacity&amp;Demand'!P709</f>
        <v>0</v>
      </c>
      <c r="M632" s="218">
        <f>'4. Capacity&amp;Demand'!Q709</f>
        <v>0</v>
      </c>
      <c r="N632" s="218">
        <f>'4. Capacity&amp;Demand'!R709</f>
        <v>0</v>
      </c>
      <c r="O632" s="218">
        <f>'4. Capacity&amp;Demand'!S709</f>
        <v>0</v>
      </c>
    </row>
    <row r="633" spans="2:15" ht="15.75" thickBot="1" x14ac:dyDescent="0.3">
      <c r="B633" s="218" t="s">
        <v>549</v>
      </c>
      <c r="C633" s="315" t="s">
        <v>900</v>
      </c>
      <c r="D633" s="218">
        <f>'4. Capacity&amp;Demand'!H710</f>
        <v>0</v>
      </c>
      <c r="E633" s="218">
        <f>'4. Capacity&amp;Demand'!I710</f>
        <v>0</v>
      </c>
      <c r="F633" s="218">
        <f>'4. Capacity&amp;Demand'!J710</f>
        <v>0</v>
      </c>
      <c r="G633" s="218">
        <f>'4. Capacity&amp;Demand'!K710</f>
        <v>0</v>
      </c>
      <c r="H633" s="218">
        <f>'4. Capacity&amp;Demand'!L710</f>
        <v>0</v>
      </c>
      <c r="I633" s="218">
        <f>'4. Capacity&amp;Demand'!M710</f>
        <v>0</v>
      </c>
      <c r="J633" s="218">
        <f>'4. Capacity&amp;Demand'!N710</f>
        <v>0</v>
      </c>
      <c r="K633" s="218">
        <f>'4. Capacity&amp;Demand'!O710</f>
        <v>0</v>
      </c>
      <c r="L633" s="218">
        <f>'4. Capacity&amp;Demand'!P710</f>
        <v>0</v>
      </c>
      <c r="M633" s="218">
        <f>'4. Capacity&amp;Demand'!Q710</f>
        <v>0</v>
      </c>
      <c r="N633" s="218">
        <f>'4. Capacity&amp;Demand'!R710</f>
        <v>0</v>
      </c>
      <c r="O633" s="218">
        <f>'4. Capacity&amp;Demand'!S710</f>
        <v>0</v>
      </c>
    </row>
    <row r="634" spans="2:15" ht="15.75" thickBot="1" x14ac:dyDescent="0.3">
      <c r="B634" s="218" t="s">
        <v>551</v>
      </c>
      <c r="C634" s="315" t="s">
        <v>900</v>
      </c>
      <c r="D634" s="218">
        <f>'4. Capacity&amp;Demand'!H711</f>
        <v>0</v>
      </c>
      <c r="E634" s="218">
        <f>'4. Capacity&amp;Demand'!I711</f>
        <v>0</v>
      </c>
      <c r="F634" s="218">
        <f>'4. Capacity&amp;Demand'!J711</f>
        <v>0</v>
      </c>
      <c r="G634" s="218">
        <f>'4. Capacity&amp;Demand'!K711</f>
        <v>0</v>
      </c>
      <c r="H634" s="218">
        <f>'4. Capacity&amp;Demand'!L711</f>
        <v>0</v>
      </c>
      <c r="I634" s="218">
        <f>'4. Capacity&amp;Demand'!M711</f>
        <v>0</v>
      </c>
      <c r="J634" s="218">
        <f>'4. Capacity&amp;Demand'!N711</f>
        <v>0</v>
      </c>
      <c r="K634" s="218">
        <f>'4. Capacity&amp;Demand'!O711</f>
        <v>0</v>
      </c>
      <c r="L634" s="218">
        <f>'4. Capacity&amp;Demand'!P711</f>
        <v>0</v>
      </c>
      <c r="M634" s="218">
        <f>'4. Capacity&amp;Demand'!Q711</f>
        <v>0</v>
      </c>
      <c r="N634" s="218">
        <f>'4. Capacity&amp;Demand'!R711</f>
        <v>0</v>
      </c>
      <c r="O634" s="218">
        <f>'4. Capacity&amp;Demand'!S711</f>
        <v>0</v>
      </c>
    </row>
    <row r="635" spans="2:15" ht="15.75" thickBot="1" x14ac:dyDescent="0.3">
      <c r="B635" s="218" t="s">
        <v>553</v>
      </c>
      <c r="C635" s="315" t="s">
        <v>900</v>
      </c>
      <c r="D635" s="218">
        <f>'4. Capacity&amp;Demand'!H712</f>
        <v>0</v>
      </c>
      <c r="E635" s="218">
        <f>'4. Capacity&amp;Demand'!I712</f>
        <v>0</v>
      </c>
      <c r="F635" s="218">
        <f>'4. Capacity&amp;Demand'!J712</f>
        <v>0</v>
      </c>
      <c r="G635" s="218">
        <f>'4. Capacity&amp;Demand'!K712</f>
        <v>0</v>
      </c>
      <c r="H635" s="218">
        <f>'4. Capacity&amp;Demand'!L712</f>
        <v>0</v>
      </c>
      <c r="I635" s="218">
        <f>'4. Capacity&amp;Demand'!M712</f>
        <v>0</v>
      </c>
      <c r="J635" s="218">
        <f>'4. Capacity&amp;Demand'!N712</f>
        <v>0</v>
      </c>
      <c r="K635" s="218">
        <f>'4. Capacity&amp;Demand'!O712</f>
        <v>0</v>
      </c>
      <c r="L635" s="218">
        <f>'4. Capacity&amp;Demand'!P712</f>
        <v>0</v>
      </c>
      <c r="M635" s="218">
        <f>'4. Capacity&amp;Demand'!Q712</f>
        <v>0</v>
      </c>
      <c r="N635" s="218">
        <f>'4. Capacity&amp;Demand'!R712</f>
        <v>0</v>
      </c>
      <c r="O635" s="218">
        <f>'4. Capacity&amp;Demand'!S712</f>
        <v>0</v>
      </c>
    </row>
    <row r="636" spans="2:15" ht="15.75" thickBot="1" x14ac:dyDescent="0.3">
      <c r="B636" s="218" t="s">
        <v>555</v>
      </c>
      <c r="C636" s="315" t="s">
        <v>900</v>
      </c>
      <c r="D636" s="218">
        <f>'4. Capacity&amp;Demand'!H713</f>
        <v>0</v>
      </c>
      <c r="E636" s="218">
        <f>'4. Capacity&amp;Demand'!I713</f>
        <v>0</v>
      </c>
      <c r="F636" s="218">
        <f>'4. Capacity&amp;Demand'!J713</f>
        <v>0</v>
      </c>
      <c r="G636" s="218">
        <f>'4. Capacity&amp;Demand'!K713</f>
        <v>0</v>
      </c>
      <c r="H636" s="218">
        <f>'4. Capacity&amp;Demand'!L713</f>
        <v>0</v>
      </c>
      <c r="I636" s="218">
        <f>'4. Capacity&amp;Demand'!M713</f>
        <v>0</v>
      </c>
      <c r="J636" s="218">
        <f>'4. Capacity&amp;Demand'!N713</f>
        <v>0</v>
      </c>
      <c r="K636" s="218">
        <f>'4. Capacity&amp;Demand'!O713</f>
        <v>0</v>
      </c>
      <c r="L636" s="218">
        <f>'4. Capacity&amp;Demand'!P713</f>
        <v>0</v>
      </c>
      <c r="M636" s="218">
        <f>'4. Capacity&amp;Demand'!Q713</f>
        <v>0</v>
      </c>
      <c r="N636" s="218">
        <f>'4. Capacity&amp;Demand'!R713</f>
        <v>0</v>
      </c>
      <c r="O636" s="218">
        <f>'4. Capacity&amp;Demand'!S713</f>
        <v>0</v>
      </c>
    </row>
    <row r="637" spans="2:15" ht="15.75" thickBot="1" x14ac:dyDescent="0.3">
      <c r="B637" s="218" t="s">
        <v>557</v>
      </c>
      <c r="C637" s="315" t="s">
        <v>900</v>
      </c>
      <c r="D637" s="218">
        <f>'4. Capacity&amp;Demand'!H714</f>
        <v>0</v>
      </c>
      <c r="E637" s="218">
        <f>'4. Capacity&amp;Demand'!I714</f>
        <v>0</v>
      </c>
      <c r="F637" s="218">
        <f>'4. Capacity&amp;Demand'!J714</f>
        <v>0</v>
      </c>
      <c r="G637" s="218">
        <f>'4. Capacity&amp;Demand'!K714</f>
        <v>0</v>
      </c>
      <c r="H637" s="218">
        <f>'4. Capacity&amp;Demand'!L714</f>
        <v>0</v>
      </c>
      <c r="I637" s="218">
        <f>'4. Capacity&amp;Demand'!M714</f>
        <v>0</v>
      </c>
      <c r="J637" s="218">
        <f>'4. Capacity&amp;Demand'!N714</f>
        <v>0</v>
      </c>
      <c r="K637" s="218">
        <f>'4. Capacity&amp;Demand'!O714</f>
        <v>0</v>
      </c>
      <c r="L637" s="218">
        <f>'4. Capacity&amp;Demand'!P714</f>
        <v>0</v>
      </c>
      <c r="M637" s="218">
        <f>'4. Capacity&amp;Demand'!Q714</f>
        <v>0</v>
      </c>
      <c r="N637" s="218">
        <f>'4. Capacity&amp;Demand'!R714</f>
        <v>0</v>
      </c>
      <c r="O637" s="218">
        <f>'4. Capacity&amp;Demand'!S714</f>
        <v>0</v>
      </c>
    </row>
    <row r="638" spans="2:15" ht="15.75" thickBot="1" x14ac:dyDescent="0.3">
      <c r="B638" s="218" t="s">
        <v>559</v>
      </c>
      <c r="C638" s="315" t="s">
        <v>900</v>
      </c>
      <c r="D638" s="218">
        <f>'4. Capacity&amp;Demand'!H715</f>
        <v>0</v>
      </c>
      <c r="E638" s="218">
        <f>'4. Capacity&amp;Demand'!I715</f>
        <v>0</v>
      </c>
      <c r="F638" s="218">
        <f>'4. Capacity&amp;Demand'!J715</f>
        <v>0</v>
      </c>
      <c r="G638" s="218">
        <f>'4. Capacity&amp;Demand'!K715</f>
        <v>0</v>
      </c>
      <c r="H638" s="218">
        <f>'4. Capacity&amp;Demand'!L715</f>
        <v>0</v>
      </c>
      <c r="I638" s="218">
        <f>'4. Capacity&amp;Demand'!M715</f>
        <v>0</v>
      </c>
      <c r="J638" s="218">
        <f>'4. Capacity&amp;Demand'!N715</f>
        <v>0</v>
      </c>
      <c r="K638" s="218">
        <f>'4. Capacity&amp;Demand'!O715</f>
        <v>0</v>
      </c>
      <c r="L638" s="218">
        <f>'4. Capacity&amp;Demand'!P715</f>
        <v>0</v>
      </c>
      <c r="M638" s="218">
        <f>'4. Capacity&amp;Demand'!Q715</f>
        <v>0</v>
      </c>
      <c r="N638" s="218">
        <f>'4. Capacity&amp;Demand'!R715</f>
        <v>0</v>
      </c>
      <c r="O638" s="218">
        <f>'4. Capacity&amp;Demand'!S715</f>
        <v>0</v>
      </c>
    </row>
    <row r="639" spans="2:15" ht="15.75" thickBot="1" x14ac:dyDescent="0.3">
      <c r="B639" s="218" t="s">
        <v>561</v>
      </c>
      <c r="C639" s="315" t="s">
        <v>900</v>
      </c>
      <c r="D639" s="218">
        <f>'4. Capacity&amp;Demand'!H716</f>
        <v>0</v>
      </c>
      <c r="E639" s="218">
        <f>'4. Capacity&amp;Demand'!I716</f>
        <v>0</v>
      </c>
      <c r="F639" s="218">
        <f>'4. Capacity&amp;Demand'!J716</f>
        <v>0</v>
      </c>
      <c r="G639" s="218">
        <f>'4. Capacity&amp;Demand'!K716</f>
        <v>0</v>
      </c>
      <c r="H639" s="218">
        <f>'4. Capacity&amp;Demand'!L716</f>
        <v>0</v>
      </c>
      <c r="I639" s="218">
        <f>'4. Capacity&amp;Demand'!M716</f>
        <v>0</v>
      </c>
      <c r="J639" s="218">
        <f>'4. Capacity&amp;Demand'!N716</f>
        <v>0</v>
      </c>
      <c r="K639" s="218">
        <f>'4. Capacity&amp;Demand'!O716</f>
        <v>0</v>
      </c>
      <c r="L639" s="218">
        <f>'4. Capacity&amp;Demand'!P716</f>
        <v>0</v>
      </c>
      <c r="M639" s="218">
        <f>'4. Capacity&amp;Demand'!Q716</f>
        <v>0</v>
      </c>
      <c r="N639" s="218">
        <f>'4. Capacity&amp;Demand'!R716</f>
        <v>0</v>
      </c>
      <c r="O639" s="218">
        <f>'4. Capacity&amp;Demand'!S716</f>
        <v>0</v>
      </c>
    </row>
    <row r="640" spans="2:15" ht="15.75" thickBot="1" x14ac:dyDescent="0.3">
      <c r="B640" s="218" t="s">
        <v>563</v>
      </c>
      <c r="C640" s="315" t="s">
        <v>900</v>
      </c>
      <c r="D640" s="218">
        <f>'4. Capacity&amp;Demand'!H717</f>
        <v>0</v>
      </c>
      <c r="E640" s="218">
        <f>'4. Capacity&amp;Demand'!I717</f>
        <v>0</v>
      </c>
      <c r="F640" s="218">
        <f>'4. Capacity&amp;Demand'!J717</f>
        <v>0</v>
      </c>
      <c r="G640" s="218">
        <f>'4. Capacity&amp;Demand'!K717</f>
        <v>0</v>
      </c>
      <c r="H640" s="218">
        <f>'4. Capacity&amp;Demand'!L717</f>
        <v>0</v>
      </c>
      <c r="I640" s="218">
        <f>'4. Capacity&amp;Demand'!M717</f>
        <v>0</v>
      </c>
      <c r="J640" s="218">
        <f>'4. Capacity&amp;Demand'!N717</f>
        <v>0</v>
      </c>
      <c r="K640" s="218">
        <f>'4. Capacity&amp;Demand'!O717</f>
        <v>0</v>
      </c>
      <c r="L640" s="218">
        <f>'4. Capacity&amp;Demand'!P717</f>
        <v>0</v>
      </c>
      <c r="M640" s="218">
        <f>'4. Capacity&amp;Demand'!Q717</f>
        <v>0</v>
      </c>
      <c r="N640" s="218">
        <f>'4. Capacity&amp;Demand'!R717</f>
        <v>0</v>
      </c>
      <c r="O640" s="218">
        <f>'4. Capacity&amp;Demand'!S717</f>
        <v>0</v>
      </c>
    </row>
    <row r="641" spans="2:15" ht="15.75" thickBot="1" x14ac:dyDescent="0.3">
      <c r="B641" s="218" t="s">
        <v>565</v>
      </c>
      <c r="C641" s="315" t="s">
        <v>900</v>
      </c>
      <c r="D641" s="218">
        <f>'4. Capacity&amp;Demand'!H718</f>
        <v>0</v>
      </c>
      <c r="E641" s="218">
        <f>'4. Capacity&amp;Demand'!I718</f>
        <v>0</v>
      </c>
      <c r="F641" s="218">
        <f>'4. Capacity&amp;Demand'!J718</f>
        <v>0</v>
      </c>
      <c r="G641" s="218">
        <f>'4. Capacity&amp;Demand'!K718</f>
        <v>0</v>
      </c>
      <c r="H641" s="218">
        <f>'4. Capacity&amp;Demand'!L718</f>
        <v>0</v>
      </c>
      <c r="I641" s="218">
        <f>'4. Capacity&amp;Demand'!M718</f>
        <v>0</v>
      </c>
      <c r="J641" s="218">
        <f>'4. Capacity&amp;Demand'!N718</f>
        <v>0</v>
      </c>
      <c r="K641" s="218">
        <f>'4. Capacity&amp;Demand'!O718</f>
        <v>0</v>
      </c>
      <c r="L641" s="218">
        <f>'4. Capacity&amp;Demand'!P718</f>
        <v>0</v>
      </c>
      <c r="M641" s="218">
        <f>'4. Capacity&amp;Demand'!Q718</f>
        <v>0</v>
      </c>
      <c r="N641" s="218">
        <f>'4. Capacity&amp;Demand'!R718</f>
        <v>0</v>
      </c>
      <c r="O641" s="218">
        <f>'4. Capacity&amp;Demand'!S718</f>
        <v>0</v>
      </c>
    </row>
    <row r="642" spans="2:15" ht="15.75" thickBot="1" x14ac:dyDescent="0.3">
      <c r="B642" s="218" t="s">
        <v>567</v>
      </c>
      <c r="C642" s="315" t="s">
        <v>900</v>
      </c>
      <c r="D642" s="218">
        <f>'4. Capacity&amp;Demand'!H719</f>
        <v>0</v>
      </c>
      <c r="E642" s="218">
        <f>'4. Capacity&amp;Demand'!I719</f>
        <v>0</v>
      </c>
      <c r="F642" s="218">
        <f>'4. Capacity&amp;Demand'!J719</f>
        <v>0</v>
      </c>
      <c r="G642" s="218">
        <f>'4. Capacity&amp;Demand'!K719</f>
        <v>0</v>
      </c>
      <c r="H642" s="218">
        <f>'4. Capacity&amp;Demand'!L719</f>
        <v>0</v>
      </c>
      <c r="I642" s="218">
        <f>'4. Capacity&amp;Demand'!M719</f>
        <v>0</v>
      </c>
      <c r="J642" s="218">
        <f>'4. Capacity&amp;Demand'!N719</f>
        <v>0</v>
      </c>
      <c r="K642" s="218">
        <f>'4. Capacity&amp;Demand'!O719</f>
        <v>0</v>
      </c>
      <c r="L642" s="218">
        <f>'4. Capacity&amp;Demand'!P719</f>
        <v>0</v>
      </c>
      <c r="M642" s="218">
        <f>'4. Capacity&amp;Demand'!Q719</f>
        <v>0</v>
      </c>
      <c r="N642" s="218">
        <f>'4. Capacity&amp;Demand'!R719</f>
        <v>0</v>
      </c>
      <c r="O642" s="218">
        <f>'4. Capacity&amp;Demand'!S719</f>
        <v>0</v>
      </c>
    </row>
    <row r="643" spans="2:15" ht="15.75" thickBot="1" x14ac:dyDescent="0.3">
      <c r="B643" s="218" t="s">
        <v>569</v>
      </c>
      <c r="C643" s="315" t="s">
        <v>900</v>
      </c>
      <c r="D643" s="218">
        <f>'4. Capacity&amp;Demand'!H720</f>
        <v>0</v>
      </c>
      <c r="E643" s="218">
        <f>'4. Capacity&amp;Demand'!I720</f>
        <v>0</v>
      </c>
      <c r="F643" s="218">
        <f>'4. Capacity&amp;Demand'!J720</f>
        <v>0</v>
      </c>
      <c r="G643" s="218">
        <f>'4. Capacity&amp;Demand'!K720</f>
        <v>0</v>
      </c>
      <c r="H643" s="218">
        <f>'4. Capacity&amp;Demand'!L720</f>
        <v>0</v>
      </c>
      <c r="I643" s="218">
        <f>'4. Capacity&amp;Demand'!M720</f>
        <v>0</v>
      </c>
      <c r="J643" s="218">
        <f>'4. Capacity&amp;Demand'!N720</f>
        <v>0</v>
      </c>
      <c r="K643" s="218">
        <f>'4. Capacity&amp;Demand'!O720</f>
        <v>0</v>
      </c>
      <c r="L643" s="218">
        <f>'4. Capacity&amp;Demand'!P720</f>
        <v>0</v>
      </c>
      <c r="M643" s="218">
        <f>'4. Capacity&amp;Demand'!Q720</f>
        <v>0</v>
      </c>
      <c r="N643" s="218">
        <f>'4. Capacity&amp;Demand'!R720</f>
        <v>0</v>
      </c>
      <c r="O643" s="218">
        <f>'4. Capacity&amp;Demand'!S720</f>
        <v>0</v>
      </c>
    </row>
    <row r="644" spans="2:15" ht="15.75" thickBot="1" x14ac:dyDescent="0.3">
      <c r="B644" s="218" t="s">
        <v>571</v>
      </c>
      <c r="C644" s="315" t="s">
        <v>900</v>
      </c>
      <c r="D644" s="218">
        <f>'4. Capacity&amp;Demand'!H721</f>
        <v>0</v>
      </c>
      <c r="E644" s="218">
        <f>'4. Capacity&amp;Demand'!I721</f>
        <v>0</v>
      </c>
      <c r="F644" s="218">
        <f>'4. Capacity&amp;Demand'!J721</f>
        <v>0</v>
      </c>
      <c r="G644" s="218">
        <f>'4. Capacity&amp;Demand'!K721</f>
        <v>0</v>
      </c>
      <c r="H644" s="218">
        <f>'4. Capacity&amp;Demand'!L721</f>
        <v>0</v>
      </c>
      <c r="I644" s="218">
        <f>'4. Capacity&amp;Demand'!M721</f>
        <v>0</v>
      </c>
      <c r="J644" s="218">
        <f>'4. Capacity&amp;Demand'!N721</f>
        <v>0</v>
      </c>
      <c r="K644" s="218">
        <f>'4. Capacity&amp;Demand'!O721</f>
        <v>0</v>
      </c>
      <c r="L644" s="218">
        <f>'4. Capacity&amp;Demand'!P721</f>
        <v>0</v>
      </c>
      <c r="M644" s="218">
        <f>'4. Capacity&amp;Demand'!Q721</f>
        <v>0</v>
      </c>
      <c r="N644" s="218">
        <f>'4. Capacity&amp;Demand'!R721</f>
        <v>0</v>
      </c>
      <c r="O644" s="218">
        <f>'4. Capacity&amp;Demand'!S721</f>
        <v>0</v>
      </c>
    </row>
    <row r="645" spans="2:15" ht="15.75" thickBot="1" x14ac:dyDescent="0.3">
      <c r="B645" s="218" t="s">
        <v>573</v>
      </c>
      <c r="C645" s="315" t="s">
        <v>900</v>
      </c>
      <c r="D645" s="218">
        <f>'4. Capacity&amp;Demand'!H722</f>
        <v>0</v>
      </c>
      <c r="E645" s="218">
        <f>'4. Capacity&amp;Demand'!I722</f>
        <v>0</v>
      </c>
      <c r="F645" s="218">
        <f>'4. Capacity&amp;Demand'!J722</f>
        <v>0</v>
      </c>
      <c r="G645" s="218">
        <f>'4. Capacity&amp;Demand'!K722</f>
        <v>0</v>
      </c>
      <c r="H645" s="218">
        <f>'4. Capacity&amp;Demand'!L722</f>
        <v>0</v>
      </c>
      <c r="I645" s="218">
        <f>'4. Capacity&amp;Demand'!M722</f>
        <v>0</v>
      </c>
      <c r="J645" s="218">
        <f>'4. Capacity&amp;Demand'!N722</f>
        <v>0</v>
      </c>
      <c r="K645" s="218">
        <f>'4. Capacity&amp;Demand'!O722</f>
        <v>0</v>
      </c>
      <c r="L645" s="218">
        <f>'4. Capacity&amp;Demand'!P722</f>
        <v>0</v>
      </c>
      <c r="M645" s="218">
        <f>'4. Capacity&amp;Demand'!Q722</f>
        <v>0</v>
      </c>
      <c r="N645" s="218">
        <f>'4. Capacity&amp;Demand'!R722</f>
        <v>0</v>
      </c>
      <c r="O645" s="218">
        <f>'4. Capacity&amp;Demand'!S722</f>
        <v>0</v>
      </c>
    </row>
    <row r="646" spans="2:15" ht="15.75" thickBot="1" x14ac:dyDescent="0.3">
      <c r="B646" s="218" t="s">
        <v>575</v>
      </c>
      <c r="C646" s="315" t="s">
        <v>900</v>
      </c>
      <c r="D646" s="218">
        <f>'4. Capacity&amp;Demand'!H723</f>
        <v>0</v>
      </c>
      <c r="E646" s="218">
        <f>'4. Capacity&amp;Demand'!I723</f>
        <v>0</v>
      </c>
      <c r="F646" s="218">
        <f>'4. Capacity&amp;Demand'!J723</f>
        <v>0</v>
      </c>
      <c r="G646" s="218">
        <f>'4. Capacity&amp;Demand'!K723</f>
        <v>0</v>
      </c>
      <c r="H646" s="218">
        <f>'4. Capacity&amp;Demand'!L723</f>
        <v>0</v>
      </c>
      <c r="I646" s="218">
        <f>'4. Capacity&amp;Demand'!M723</f>
        <v>0</v>
      </c>
      <c r="J646" s="218">
        <f>'4. Capacity&amp;Demand'!N723</f>
        <v>0</v>
      </c>
      <c r="K646" s="218">
        <f>'4. Capacity&amp;Demand'!O723</f>
        <v>0</v>
      </c>
      <c r="L646" s="218">
        <f>'4. Capacity&amp;Demand'!P723</f>
        <v>0</v>
      </c>
      <c r="M646" s="218">
        <f>'4. Capacity&amp;Demand'!Q723</f>
        <v>0</v>
      </c>
      <c r="N646" s="218">
        <f>'4. Capacity&amp;Demand'!R723</f>
        <v>0</v>
      </c>
      <c r="O646" s="218">
        <f>'4. Capacity&amp;Demand'!S723</f>
        <v>0</v>
      </c>
    </row>
    <row r="647" spans="2:15" ht="15.75" thickBot="1" x14ac:dyDescent="0.3">
      <c r="B647" s="218" t="s">
        <v>577</v>
      </c>
      <c r="C647" s="315" t="s">
        <v>900</v>
      </c>
      <c r="D647" s="218">
        <f>'4. Capacity&amp;Demand'!H724</f>
        <v>0</v>
      </c>
      <c r="E647" s="218">
        <f>'4. Capacity&amp;Demand'!I724</f>
        <v>0</v>
      </c>
      <c r="F647" s="218">
        <f>'4. Capacity&amp;Demand'!J724</f>
        <v>0</v>
      </c>
      <c r="G647" s="218">
        <f>'4. Capacity&amp;Demand'!K724</f>
        <v>0</v>
      </c>
      <c r="H647" s="218">
        <f>'4. Capacity&amp;Demand'!L724</f>
        <v>0</v>
      </c>
      <c r="I647" s="218">
        <f>'4. Capacity&amp;Demand'!M724</f>
        <v>0</v>
      </c>
      <c r="J647" s="218">
        <f>'4. Capacity&amp;Demand'!N724</f>
        <v>0</v>
      </c>
      <c r="K647" s="218">
        <f>'4. Capacity&amp;Demand'!O724</f>
        <v>0</v>
      </c>
      <c r="L647" s="218">
        <f>'4. Capacity&amp;Demand'!P724</f>
        <v>0</v>
      </c>
      <c r="M647" s="218">
        <f>'4. Capacity&amp;Demand'!Q724</f>
        <v>0</v>
      </c>
      <c r="N647" s="218">
        <f>'4. Capacity&amp;Demand'!R724</f>
        <v>0</v>
      </c>
      <c r="O647" s="218">
        <f>'4. Capacity&amp;Demand'!S724</f>
        <v>0</v>
      </c>
    </row>
    <row r="648" spans="2:15" ht="15.75" thickBot="1" x14ac:dyDescent="0.3">
      <c r="B648" s="218" t="s">
        <v>579</v>
      </c>
      <c r="C648" s="315" t="s">
        <v>900</v>
      </c>
      <c r="D648" s="218">
        <f>'4. Capacity&amp;Demand'!H725</f>
        <v>0</v>
      </c>
      <c r="E648" s="218">
        <f>'4. Capacity&amp;Demand'!I725</f>
        <v>0</v>
      </c>
      <c r="F648" s="218">
        <f>'4. Capacity&amp;Demand'!J725</f>
        <v>0</v>
      </c>
      <c r="G648" s="218">
        <f>'4. Capacity&amp;Demand'!K725</f>
        <v>0</v>
      </c>
      <c r="H648" s="218">
        <f>'4. Capacity&amp;Demand'!L725</f>
        <v>0</v>
      </c>
      <c r="I648" s="218">
        <f>'4. Capacity&amp;Demand'!M725</f>
        <v>0</v>
      </c>
      <c r="J648" s="218">
        <f>'4. Capacity&amp;Demand'!N725</f>
        <v>0</v>
      </c>
      <c r="K648" s="218">
        <f>'4. Capacity&amp;Demand'!O725</f>
        <v>0</v>
      </c>
      <c r="L648" s="218">
        <f>'4. Capacity&amp;Demand'!P725</f>
        <v>0</v>
      </c>
      <c r="M648" s="218">
        <f>'4. Capacity&amp;Demand'!Q725</f>
        <v>0</v>
      </c>
      <c r="N648" s="218">
        <f>'4. Capacity&amp;Demand'!R725</f>
        <v>0</v>
      </c>
      <c r="O648" s="218">
        <f>'4. Capacity&amp;Demand'!S725</f>
        <v>0</v>
      </c>
    </row>
    <row r="649" spans="2:15" ht="15.75" thickBot="1" x14ac:dyDescent="0.3">
      <c r="B649" s="218" t="s">
        <v>581</v>
      </c>
      <c r="C649" s="315" t="s">
        <v>900</v>
      </c>
      <c r="D649" s="218">
        <f>'4. Capacity&amp;Demand'!H726</f>
        <v>0</v>
      </c>
      <c r="E649" s="218">
        <f>'4. Capacity&amp;Demand'!I726</f>
        <v>0</v>
      </c>
      <c r="F649" s="218">
        <f>'4. Capacity&amp;Demand'!J726</f>
        <v>0</v>
      </c>
      <c r="G649" s="218">
        <f>'4. Capacity&amp;Demand'!K726</f>
        <v>0</v>
      </c>
      <c r="H649" s="218">
        <f>'4. Capacity&amp;Demand'!L726</f>
        <v>0</v>
      </c>
      <c r="I649" s="218">
        <f>'4. Capacity&amp;Demand'!M726</f>
        <v>0</v>
      </c>
      <c r="J649" s="218">
        <f>'4. Capacity&amp;Demand'!N726</f>
        <v>0</v>
      </c>
      <c r="K649" s="218">
        <f>'4. Capacity&amp;Demand'!O726</f>
        <v>0</v>
      </c>
      <c r="L649" s="218">
        <f>'4. Capacity&amp;Demand'!P726</f>
        <v>0</v>
      </c>
      <c r="M649" s="218">
        <f>'4. Capacity&amp;Demand'!Q726</f>
        <v>0</v>
      </c>
      <c r="N649" s="218">
        <f>'4. Capacity&amp;Demand'!R726</f>
        <v>0</v>
      </c>
      <c r="O649" s="218">
        <f>'4. Capacity&amp;Demand'!S726</f>
        <v>0</v>
      </c>
    </row>
    <row r="650" spans="2:15" ht="15.75" thickBot="1" x14ac:dyDescent="0.3">
      <c r="B650" s="218" t="s">
        <v>583</v>
      </c>
      <c r="C650" s="315" t="s">
        <v>900</v>
      </c>
      <c r="D650" s="218">
        <f>'4. Capacity&amp;Demand'!H727</f>
        <v>0</v>
      </c>
      <c r="E650" s="218">
        <f>'4. Capacity&amp;Demand'!I727</f>
        <v>0</v>
      </c>
      <c r="F650" s="218">
        <f>'4. Capacity&amp;Demand'!J727</f>
        <v>0</v>
      </c>
      <c r="G650" s="218">
        <f>'4. Capacity&amp;Demand'!K727</f>
        <v>0</v>
      </c>
      <c r="H650" s="218">
        <f>'4. Capacity&amp;Demand'!L727</f>
        <v>0</v>
      </c>
      <c r="I650" s="218">
        <f>'4. Capacity&amp;Demand'!M727</f>
        <v>0</v>
      </c>
      <c r="J650" s="218">
        <f>'4. Capacity&amp;Demand'!N727</f>
        <v>0</v>
      </c>
      <c r="K650" s="218">
        <f>'4. Capacity&amp;Demand'!O727</f>
        <v>0</v>
      </c>
      <c r="L650" s="218">
        <f>'4. Capacity&amp;Demand'!P727</f>
        <v>0</v>
      </c>
      <c r="M650" s="218">
        <f>'4. Capacity&amp;Demand'!Q727</f>
        <v>0</v>
      </c>
      <c r="N650" s="218">
        <f>'4. Capacity&amp;Demand'!R727</f>
        <v>0</v>
      </c>
      <c r="O650" s="218">
        <f>'4. Capacity&amp;Demand'!S727</f>
        <v>0</v>
      </c>
    </row>
    <row r="651" spans="2:15" ht="15.75" thickBot="1" x14ac:dyDescent="0.3">
      <c r="B651" s="218" t="s">
        <v>585</v>
      </c>
      <c r="C651" s="315" t="s">
        <v>900</v>
      </c>
      <c r="D651" s="218">
        <f>'4. Capacity&amp;Demand'!H728</f>
        <v>0</v>
      </c>
      <c r="E651" s="218">
        <f>'4. Capacity&amp;Demand'!I728</f>
        <v>0</v>
      </c>
      <c r="F651" s="218">
        <f>'4. Capacity&amp;Demand'!J728</f>
        <v>0</v>
      </c>
      <c r="G651" s="218">
        <f>'4. Capacity&amp;Demand'!K728</f>
        <v>0</v>
      </c>
      <c r="H651" s="218">
        <f>'4. Capacity&amp;Demand'!L728</f>
        <v>0</v>
      </c>
      <c r="I651" s="218">
        <f>'4. Capacity&amp;Demand'!M728</f>
        <v>0</v>
      </c>
      <c r="J651" s="218">
        <f>'4. Capacity&amp;Demand'!N728</f>
        <v>0</v>
      </c>
      <c r="K651" s="218">
        <f>'4. Capacity&amp;Demand'!O728</f>
        <v>0</v>
      </c>
      <c r="L651" s="218">
        <f>'4. Capacity&amp;Demand'!P728</f>
        <v>0</v>
      </c>
      <c r="M651" s="218">
        <f>'4. Capacity&amp;Demand'!Q728</f>
        <v>0</v>
      </c>
      <c r="N651" s="218">
        <f>'4. Capacity&amp;Demand'!R728</f>
        <v>0</v>
      </c>
      <c r="O651" s="218">
        <f>'4. Capacity&amp;Demand'!S728</f>
        <v>0</v>
      </c>
    </row>
    <row r="652" spans="2:15" ht="15.75" thickBot="1" x14ac:dyDescent="0.3">
      <c r="B652" s="218" t="s">
        <v>587</v>
      </c>
      <c r="C652" s="315" t="s">
        <v>900</v>
      </c>
      <c r="D652" s="218">
        <f>'4. Capacity&amp;Demand'!H729</f>
        <v>0</v>
      </c>
      <c r="E652" s="218">
        <f>'4. Capacity&amp;Demand'!I729</f>
        <v>0</v>
      </c>
      <c r="F652" s="218">
        <f>'4. Capacity&amp;Demand'!J729</f>
        <v>0</v>
      </c>
      <c r="G652" s="218">
        <f>'4. Capacity&amp;Demand'!K729</f>
        <v>0</v>
      </c>
      <c r="H652" s="218">
        <f>'4. Capacity&amp;Demand'!L729</f>
        <v>0</v>
      </c>
      <c r="I652" s="218">
        <f>'4. Capacity&amp;Demand'!M729</f>
        <v>0</v>
      </c>
      <c r="J652" s="218">
        <f>'4. Capacity&amp;Demand'!N729</f>
        <v>0</v>
      </c>
      <c r="K652" s="218">
        <f>'4. Capacity&amp;Demand'!O729</f>
        <v>0</v>
      </c>
      <c r="L652" s="218">
        <f>'4. Capacity&amp;Demand'!P729</f>
        <v>0</v>
      </c>
      <c r="M652" s="218">
        <f>'4. Capacity&amp;Demand'!Q729</f>
        <v>0</v>
      </c>
      <c r="N652" s="218">
        <f>'4. Capacity&amp;Demand'!R729</f>
        <v>0</v>
      </c>
      <c r="O652" s="218">
        <f>'4. Capacity&amp;Demand'!S729</f>
        <v>0</v>
      </c>
    </row>
    <row r="653" spans="2:15" ht="15.75" thickBot="1" x14ac:dyDescent="0.3">
      <c r="B653" s="218" t="s">
        <v>589</v>
      </c>
      <c r="C653" s="315" t="s">
        <v>900</v>
      </c>
      <c r="D653" s="218">
        <f>'4. Capacity&amp;Demand'!H730</f>
        <v>0</v>
      </c>
      <c r="E653" s="218">
        <f>'4. Capacity&amp;Demand'!I730</f>
        <v>0</v>
      </c>
      <c r="F653" s="218">
        <f>'4. Capacity&amp;Demand'!J730</f>
        <v>0</v>
      </c>
      <c r="G653" s="218">
        <f>'4. Capacity&amp;Demand'!K730</f>
        <v>0</v>
      </c>
      <c r="H653" s="218">
        <f>'4. Capacity&amp;Demand'!L730</f>
        <v>0</v>
      </c>
      <c r="I653" s="218">
        <f>'4. Capacity&amp;Demand'!M730</f>
        <v>0</v>
      </c>
      <c r="J653" s="218">
        <f>'4. Capacity&amp;Demand'!N730</f>
        <v>0</v>
      </c>
      <c r="K653" s="218">
        <f>'4. Capacity&amp;Demand'!O730</f>
        <v>0</v>
      </c>
      <c r="L653" s="218">
        <f>'4. Capacity&amp;Demand'!P730</f>
        <v>0</v>
      </c>
      <c r="M653" s="218">
        <f>'4. Capacity&amp;Demand'!Q730</f>
        <v>0</v>
      </c>
      <c r="N653" s="218">
        <f>'4. Capacity&amp;Demand'!R730</f>
        <v>0</v>
      </c>
      <c r="O653" s="218">
        <f>'4. Capacity&amp;Demand'!S730</f>
        <v>0</v>
      </c>
    </row>
    <row r="654" spans="2:15" ht="15.75" thickBot="1" x14ac:dyDescent="0.3">
      <c r="B654" s="218" t="s">
        <v>591</v>
      </c>
      <c r="C654" s="315" t="s">
        <v>900</v>
      </c>
      <c r="D654" s="218">
        <f>'4. Capacity&amp;Demand'!H731</f>
        <v>0</v>
      </c>
      <c r="E654" s="218">
        <f>'4. Capacity&amp;Demand'!I731</f>
        <v>0</v>
      </c>
      <c r="F654" s="218">
        <f>'4. Capacity&amp;Demand'!J731</f>
        <v>0</v>
      </c>
      <c r="G654" s="218">
        <f>'4. Capacity&amp;Demand'!K731</f>
        <v>0</v>
      </c>
      <c r="H654" s="218">
        <f>'4. Capacity&amp;Demand'!L731</f>
        <v>0</v>
      </c>
      <c r="I654" s="218">
        <f>'4. Capacity&amp;Demand'!M731</f>
        <v>0</v>
      </c>
      <c r="J654" s="218">
        <f>'4. Capacity&amp;Demand'!N731</f>
        <v>0</v>
      </c>
      <c r="K654" s="218">
        <f>'4. Capacity&amp;Demand'!O731</f>
        <v>0</v>
      </c>
      <c r="L654" s="218">
        <f>'4. Capacity&amp;Demand'!P731</f>
        <v>0</v>
      </c>
      <c r="M654" s="218">
        <f>'4. Capacity&amp;Demand'!Q731</f>
        <v>0</v>
      </c>
      <c r="N654" s="218">
        <f>'4. Capacity&amp;Demand'!R731</f>
        <v>0</v>
      </c>
      <c r="O654" s="218">
        <f>'4. Capacity&amp;Demand'!S731</f>
        <v>0</v>
      </c>
    </row>
    <row r="655" spans="2:15" ht="15.75" thickBot="1" x14ac:dyDescent="0.3">
      <c r="B655" s="218" t="s">
        <v>593</v>
      </c>
      <c r="C655" s="315" t="s">
        <v>900</v>
      </c>
      <c r="D655" s="218">
        <f>'4. Capacity&amp;Demand'!H732</f>
        <v>0</v>
      </c>
      <c r="E655" s="218">
        <f>'4. Capacity&amp;Demand'!I732</f>
        <v>0</v>
      </c>
      <c r="F655" s="218">
        <f>'4. Capacity&amp;Demand'!J732</f>
        <v>0</v>
      </c>
      <c r="G655" s="218">
        <f>'4. Capacity&amp;Demand'!K732</f>
        <v>0</v>
      </c>
      <c r="H655" s="218">
        <f>'4. Capacity&amp;Demand'!L732</f>
        <v>0</v>
      </c>
      <c r="I655" s="218">
        <f>'4. Capacity&amp;Demand'!M732</f>
        <v>0</v>
      </c>
      <c r="J655" s="218">
        <f>'4. Capacity&amp;Demand'!N732</f>
        <v>0</v>
      </c>
      <c r="K655" s="218">
        <f>'4. Capacity&amp;Demand'!O732</f>
        <v>0</v>
      </c>
      <c r="L655" s="218">
        <f>'4. Capacity&amp;Demand'!P732</f>
        <v>0</v>
      </c>
      <c r="M655" s="218">
        <f>'4. Capacity&amp;Demand'!Q732</f>
        <v>0</v>
      </c>
      <c r="N655" s="218">
        <f>'4. Capacity&amp;Demand'!R732</f>
        <v>0</v>
      </c>
      <c r="O655" s="218">
        <f>'4. Capacity&amp;Demand'!S732</f>
        <v>0</v>
      </c>
    </row>
    <row r="656" spans="2:15" ht="15.75" thickBot="1" x14ac:dyDescent="0.3">
      <c r="B656" s="218" t="s">
        <v>595</v>
      </c>
      <c r="C656" s="315" t="s">
        <v>900</v>
      </c>
      <c r="D656" s="218">
        <f>'4. Capacity&amp;Demand'!H733</f>
        <v>0</v>
      </c>
      <c r="E656" s="218">
        <f>'4. Capacity&amp;Demand'!I733</f>
        <v>0</v>
      </c>
      <c r="F656" s="218">
        <f>'4. Capacity&amp;Demand'!J733</f>
        <v>0</v>
      </c>
      <c r="G656" s="218">
        <f>'4. Capacity&amp;Demand'!K733</f>
        <v>0</v>
      </c>
      <c r="H656" s="218">
        <f>'4. Capacity&amp;Demand'!L733</f>
        <v>0</v>
      </c>
      <c r="I656" s="218">
        <f>'4. Capacity&amp;Demand'!M733</f>
        <v>0</v>
      </c>
      <c r="J656" s="218">
        <f>'4. Capacity&amp;Demand'!N733</f>
        <v>0</v>
      </c>
      <c r="K656" s="218">
        <f>'4. Capacity&amp;Demand'!O733</f>
        <v>0</v>
      </c>
      <c r="L656" s="218">
        <f>'4. Capacity&amp;Demand'!P733</f>
        <v>0</v>
      </c>
      <c r="M656" s="218">
        <f>'4. Capacity&amp;Demand'!Q733</f>
        <v>0</v>
      </c>
      <c r="N656" s="218">
        <f>'4. Capacity&amp;Demand'!R733</f>
        <v>0</v>
      </c>
      <c r="O656" s="218">
        <f>'4. Capacity&amp;Demand'!S733</f>
        <v>0</v>
      </c>
    </row>
    <row r="657" spans="2:15" ht="15.75" thickBot="1" x14ac:dyDescent="0.3">
      <c r="B657" s="218" t="s">
        <v>597</v>
      </c>
      <c r="C657" s="315" t="s">
        <v>900</v>
      </c>
      <c r="D657" s="218">
        <f>'4. Capacity&amp;Demand'!H734</f>
        <v>0</v>
      </c>
      <c r="E657" s="218">
        <f>'4. Capacity&amp;Demand'!I734</f>
        <v>0</v>
      </c>
      <c r="F657" s="218">
        <f>'4. Capacity&amp;Demand'!J734</f>
        <v>0</v>
      </c>
      <c r="G657" s="218">
        <f>'4. Capacity&amp;Demand'!K734</f>
        <v>0</v>
      </c>
      <c r="H657" s="218">
        <f>'4. Capacity&amp;Demand'!L734</f>
        <v>0</v>
      </c>
      <c r="I657" s="218">
        <f>'4. Capacity&amp;Demand'!M734</f>
        <v>0</v>
      </c>
      <c r="J657" s="218">
        <f>'4. Capacity&amp;Demand'!N734</f>
        <v>0</v>
      </c>
      <c r="K657" s="218">
        <f>'4. Capacity&amp;Demand'!O734</f>
        <v>0</v>
      </c>
      <c r="L657" s="218">
        <f>'4. Capacity&amp;Demand'!P734</f>
        <v>0</v>
      </c>
      <c r="M657" s="218">
        <f>'4. Capacity&amp;Demand'!Q734</f>
        <v>0</v>
      </c>
      <c r="N657" s="218">
        <f>'4. Capacity&amp;Demand'!R734</f>
        <v>0</v>
      </c>
      <c r="O657" s="218">
        <f>'4. Capacity&amp;Demand'!S734</f>
        <v>0</v>
      </c>
    </row>
    <row r="658" spans="2:15" ht="15.75" thickBot="1" x14ac:dyDescent="0.3">
      <c r="B658" s="218" t="s">
        <v>599</v>
      </c>
      <c r="C658" s="315" t="s">
        <v>900</v>
      </c>
      <c r="D658" s="218">
        <f>'4. Capacity&amp;Demand'!H735</f>
        <v>0</v>
      </c>
      <c r="E658" s="218">
        <f>'4. Capacity&amp;Demand'!I735</f>
        <v>0</v>
      </c>
      <c r="F658" s="218">
        <f>'4. Capacity&amp;Demand'!J735</f>
        <v>0</v>
      </c>
      <c r="G658" s="218">
        <f>'4. Capacity&amp;Demand'!K735</f>
        <v>0</v>
      </c>
      <c r="H658" s="218">
        <f>'4. Capacity&amp;Demand'!L735</f>
        <v>0</v>
      </c>
      <c r="I658" s="218">
        <f>'4. Capacity&amp;Demand'!M735</f>
        <v>0</v>
      </c>
      <c r="J658" s="218">
        <f>'4. Capacity&amp;Demand'!N735</f>
        <v>0</v>
      </c>
      <c r="K658" s="218">
        <f>'4. Capacity&amp;Demand'!O735</f>
        <v>0</v>
      </c>
      <c r="L658" s="218">
        <f>'4. Capacity&amp;Demand'!P735</f>
        <v>0</v>
      </c>
      <c r="M658" s="218">
        <f>'4. Capacity&amp;Demand'!Q735</f>
        <v>0</v>
      </c>
      <c r="N658" s="218">
        <f>'4. Capacity&amp;Demand'!R735</f>
        <v>0</v>
      </c>
      <c r="O658" s="218">
        <f>'4. Capacity&amp;Demand'!S735</f>
        <v>0</v>
      </c>
    </row>
    <row r="659" spans="2:15" ht="15.75" thickBot="1" x14ac:dyDescent="0.3">
      <c r="B659" s="218" t="s">
        <v>601</v>
      </c>
      <c r="C659" s="315" t="s">
        <v>900</v>
      </c>
      <c r="D659" s="218">
        <f>'4. Capacity&amp;Demand'!H736</f>
        <v>0</v>
      </c>
      <c r="E659" s="218">
        <f>'4. Capacity&amp;Demand'!I736</f>
        <v>0</v>
      </c>
      <c r="F659" s="218">
        <f>'4. Capacity&amp;Demand'!J736</f>
        <v>0</v>
      </c>
      <c r="G659" s="218">
        <f>'4. Capacity&amp;Demand'!K736</f>
        <v>0</v>
      </c>
      <c r="H659" s="218">
        <f>'4. Capacity&amp;Demand'!L736</f>
        <v>0</v>
      </c>
      <c r="I659" s="218">
        <f>'4. Capacity&amp;Demand'!M736</f>
        <v>0</v>
      </c>
      <c r="J659" s="218">
        <f>'4. Capacity&amp;Demand'!N736</f>
        <v>0</v>
      </c>
      <c r="K659" s="218">
        <f>'4. Capacity&amp;Demand'!O736</f>
        <v>0</v>
      </c>
      <c r="L659" s="218">
        <f>'4. Capacity&amp;Demand'!P736</f>
        <v>0</v>
      </c>
      <c r="M659" s="218">
        <f>'4. Capacity&amp;Demand'!Q736</f>
        <v>0</v>
      </c>
      <c r="N659" s="218">
        <f>'4. Capacity&amp;Demand'!R736</f>
        <v>0</v>
      </c>
      <c r="O659" s="218">
        <f>'4. Capacity&amp;Demand'!S736</f>
        <v>0</v>
      </c>
    </row>
    <row r="660" spans="2:15" ht="15.75" thickBot="1" x14ac:dyDescent="0.3">
      <c r="B660" s="218" t="s">
        <v>603</v>
      </c>
      <c r="C660" s="315" t="s">
        <v>900</v>
      </c>
      <c r="D660" s="218">
        <f>'4. Capacity&amp;Demand'!H737</f>
        <v>0</v>
      </c>
      <c r="E660" s="218">
        <f>'4. Capacity&amp;Demand'!I737</f>
        <v>0</v>
      </c>
      <c r="F660" s="218">
        <f>'4. Capacity&amp;Demand'!J737</f>
        <v>0</v>
      </c>
      <c r="G660" s="218">
        <f>'4. Capacity&amp;Demand'!K737</f>
        <v>0</v>
      </c>
      <c r="H660" s="218">
        <f>'4. Capacity&amp;Demand'!L737</f>
        <v>0</v>
      </c>
      <c r="I660" s="218">
        <f>'4. Capacity&amp;Demand'!M737</f>
        <v>0</v>
      </c>
      <c r="J660" s="218">
        <f>'4. Capacity&amp;Demand'!N737</f>
        <v>0</v>
      </c>
      <c r="K660" s="218">
        <f>'4. Capacity&amp;Demand'!O737</f>
        <v>0</v>
      </c>
      <c r="L660" s="218">
        <f>'4. Capacity&amp;Demand'!P737</f>
        <v>0</v>
      </c>
      <c r="M660" s="218">
        <f>'4. Capacity&amp;Demand'!Q737</f>
        <v>0</v>
      </c>
      <c r="N660" s="218">
        <f>'4. Capacity&amp;Demand'!R737</f>
        <v>0</v>
      </c>
      <c r="O660" s="218">
        <f>'4. Capacity&amp;Demand'!S737</f>
        <v>0</v>
      </c>
    </row>
    <row r="661" spans="2:15" ht="15.75" thickBot="1" x14ac:dyDescent="0.3">
      <c r="B661" s="218" t="s">
        <v>605</v>
      </c>
      <c r="C661" s="315" t="s">
        <v>900</v>
      </c>
      <c r="D661" s="218">
        <f>'4. Capacity&amp;Demand'!H738</f>
        <v>0</v>
      </c>
      <c r="E661" s="218">
        <f>'4. Capacity&amp;Demand'!I738</f>
        <v>0</v>
      </c>
      <c r="F661" s="218">
        <f>'4. Capacity&amp;Demand'!J738</f>
        <v>0</v>
      </c>
      <c r="G661" s="218">
        <f>'4. Capacity&amp;Demand'!K738</f>
        <v>0</v>
      </c>
      <c r="H661" s="218">
        <f>'4. Capacity&amp;Demand'!L738</f>
        <v>0</v>
      </c>
      <c r="I661" s="218">
        <f>'4. Capacity&amp;Demand'!M738</f>
        <v>0</v>
      </c>
      <c r="J661" s="218">
        <f>'4. Capacity&amp;Demand'!N738</f>
        <v>0</v>
      </c>
      <c r="K661" s="218">
        <f>'4. Capacity&amp;Demand'!O738</f>
        <v>0</v>
      </c>
      <c r="L661" s="218">
        <f>'4. Capacity&amp;Demand'!P738</f>
        <v>0</v>
      </c>
      <c r="M661" s="218">
        <f>'4. Capacity&amp;Demand'!Q738</f>
        <v>0</v>
      </c>
      <c r="N661" s="218">
        <f>'4. Capacity&amp;Demand'!R738</f>
        <v>0</v>
      </c>
      <c r="O661" s="218">
        <f>'4. Capacity&amp;Demand'!S738</f>
        <v>0</v>
      </c>
    </row>
    <row r="662" spans="2:15" ht="15.75" thickBot="1" x14ac:dyDescent="0.3">
      <c r="B662" s="218" t="s">
        <v>607</v>
      </c>
      <c r="C662" s="315" t="s">
        <v>900</v>
      </c>
      <c r="D662" s="218">
        <f>'4. Capacity&amp;Demand'!H739</f>
        <v>0</v>
      </c>
      <c r="E662" s="218">
        <f>'4. Capacity&amp;Demand'!I739</f>
        <v>0</v>
      </c>
      <c r="F662" s="218">
        <f>'4. Capacity&amp;Demand'!J739</f>
        <v>0</v>
      </c>
      <c r="G662" s="218">
        <f>'4. Capacity&amp;Demand'!K739</f>
        <v>0</v>
      </c>
      <c r="H662" s="218">
        <f>'4. Capacity&amp;Demand'!L739</f>
        <v>0</v>
      </c>
      <c r="I662" s="218">
        <f>'4. Capacity&amp;Demand'!M739</f>
        <v>0</v>
      </c>
      <c r="J662" s="218">
        <f>'4. Capacity&amp;Demand'!N739</f>
        <v>0</v>
      </c>
      <c r="K662" s="218">
        <f>'4. Capacity&amp;Demand'!O739</f>
        <v>0</v>
      </c>
      <c r="L662" s="218">
        <f>'4. Capacity&amp;Demand'!P739</f>
        <v>0</v>
      </c>
      <c r="M662" s="218">
        <f>'4. Capacity&amp;Demand'!Q739</f>
        <v>0</v>
      </c>
      <c r="N662" s="218">
        <f>'4. Capacity&amp;Demand'!R739</f>
        <v>0</v>
      </c>
      <c r="O662" s="218">
        <f>'4. Capacity&amp;Demand'!S739</f>
        <v>0</v>
      </c>
    </row>
    <row r="663" spans="2:15" ht="15.75" thickBot="1" x14ac:dyDescent="0.3">
      <c r="B663" s="218" t="s">
        <v>609</v>
      </c>
      <c r="C663" s="315" t="s">
        <v>900</v>
      </c>
      <c r="D663" s="218">
        <f>'4. Capacity&amp;Demand'!H740</f>
        <v>0</v>
      </c>
      <c r="E663" s="218">
        <f>'4. Capacity&amp;Demand'!I740</f>
        <v>0</v>
      </c>
      <c r="F663" s="218">
        <f>'4. Capacity&amp;Demand'!J740</f>
        <v>0</v>
      </c>
      <c r="G663" s="218">
        <f>'4. Capacity&amp;Demand'!K740</f>
        <v>0</v>
      </c>
      <c r="H663" s="218">
        <f>'4. Capacity&amp;Demand'!L740</f>
        <v>0</v>
      </c>
      <c r="I663" s="218">
        <f>'4. Capacity&amp;Demand'!M740</f>
        <v>0</v>
      </c>
      <c r="J663" s="218">
        <f>'4. Capacity&amp;Demand'!N740</f>
        <v>0</v>
      </c>
      <c r="K663" s="218">
        <f>'4. Capacity&amp;Demand'!O740</f>
        <v>0</v>
      </c>
      <c r="L663" s="218">
        <f>'4. Capacity&amp;Demand'!P740</f>
        <v>0</v>
      </c>
      <c r="M663" s="218">
        <f>'4. Capacity&amp;Demand'!Q740</f>
        <v>0</v>
      </c>
      <c r="N663" s="218">
        <f>'4. Capacity&amp;Demand'!R740</f>
        <v>0</v>
      </c>
      <c r="O663" s="218">
        <f>'4. Capacity&amp;Demand'!S740</f>
        <v>0</v>
      </c>
    </row>
    <row r="664" spans="2:15" ht="15.75" thickBot="1" x14ac:dyDescent="0.3">
      <c r="B664" s="218" t="s">
        <v>611</v>
      </c>
      <c r="C664" s="315" t="s">
        <v>900</v>
      </c>
      <c r="D664" s="218">
        <f>'4. Capacity&amp;Demand'!H741</f>
        <v>0</v>
      </c>
      <c r="E664" s="218">
        <f>'4. Capacity&amp;Demand'!I741</f>
        <v>0</v>
      </c>
      <c r="F664" s="218">
        <f>'4. Capacity&amp;Demand'!J741</f>
        <v>0</v>
      </c>
      <c r="G664" s="218">
        <f>'4. Capacity&amp;Demand'!K741</f>
        <v>0</v>
      </c>
      <c r="H664" s="218">
        <f>'4. Capacity&amp;Demand'!L741</f>
        <v>0</v>
      </c>
      <c r="I664" s="218">
        <f>'4. Capacity&amp;Demand'!M741</f>
        <v>0</v>
      </c>
      <c r="J664" s="218">
        <f>'4. Capacity&amp;Demand'!N741</f>
        <v>0</v>
      </c>
      <c r="K664" s="218">
        <f>'4. Capacity&amp;Demand'!O741</f>
        <v>0</v>
      </c>
      <c r="L664" s="218">
        <f>'4. Capacity&amp;Demand'!P741</f>
        <v>0</v>
      </c>
      <c r="M664" s="218">
        <f>'4. Capacity&amp;Demand'!Q741</f>
        <v>0</v>
      </c>
      <c r="N664" s="218">
        <f>'4. Capacity&amp;Demand'!R741</f>
        <v>0</v>
      </c>
      <c r="O664" s="218">
        <f>'4. Capacity&amp;Demand'!S741</f>
        <v>0</v>
      </c>
    </row>
    <row r="665" spans="2:15" ht="15.75" thickBot="1" x14ac:dyDescent="0.3">
      <c r="B665" s="218" t="s">
        <v>613</v>
      </c>
      <c r="C665" s="315" t="s">
        <v>900</v>
      </c>
      <c r="D665" s="218">
        <f>'4. Capacity&amp;Demand'!H742</f>
        <v>0</v>
      </c>
      <c r="E665" s="218">
        <f>'4. Capacity&amp;Demand'!I742</f>
        <v>0</v>
      </c>
      <c r="F665" s="218">
        <f>'4. Capacity&amp;Demand'!J742</f>
        <v>0</v>
      </c>
      <c r="G665" s="218">
        <f>'4. Capacity&amp;Demand'!K742</f>
        <v>0</v>
      </c>
      <c r="H665" s="218">
        <f>'4. Capacity&amp;Demand'!L742</f>
        <v>0</v>
      </c>
      <c r="I665" s="218">
        <f>'4. Capacity&amp;Demand'!M742</f>
        <v>0</v>
      </c>
      <c r="J665" s="218">
        <f>'4. Capacity&amp;Demand'!N742</f>
        <v>0</v>
      </c>
      <c r="K665" s="218">
        <f>'4. Capacity&amp;Demand'!O742</f>
        <v>0</v>
      </c>
      <c r="L665" s="218">
        <f>'4. Capacity&amp;Demand'!P742</f>
        <v>0</v>
      </c>
      <c r="M665" s="218">
        <f>'4. Capacity&amp;Demand'!Q742</f>
        <v>0</v>
      </c>
      <c r="N665" s="218">
        <f>'4. Capacity&amp;Demand'!R742</f>
        <v>0</v>
      </c>
      <c r="O665" s="218">
        <f>'4. Capacity&amp;Demand'!S742</f>
        <v>0</v>
      </c>
    </row>
    <row r="666" spans="2:15" ht="15.75" thickBot="1" x14ac:dyDescent="0.3">
      <c r="B666" s="218" t="s">
        <v>615</v>
      </c>
      <c r="C666" s="315" t="s">
        <v>900</v>
      </c>
      <c r="D666" s="218">
        <f>'4. Capacity&amp;Demand'!H743</f>
        <v>0</v>
      </c>
      <c r="E666" s="218">
        <f>'4. Capacity&amp;Demand'!I743</f>
        <v>0</v>
      </c>
      <c r="F666" s="218">
        <f>'4. Capacity&amp;Demand'!J743</f>
        <v>0</v>
      </c>
      <c r="G666" s="218">
        <f>'4. Capacity&amp;Demand'!K743</f>
        <v>0</v>
      </c>
      <c r="H666" s="218">
        <f>'4. Capacity&amp;Demand'!L743</f>
        <v>0</v>
      </c>
      <c r="I666" s="218">
        <f>'4. Capacity&amp;Demand'!M743</f>
        <v>0</v>
      </c>
      <c r="J666" s="218">
        <f>'4. Capacity&amp;Demand'!N743</f>
        <v>0</v>
      </c>
      <c r="K666" s="218">
        <f>'4. Capacity&amp;Demand'!O743</f>
        <v>0</v>
      </c>
      <c r="L666" s="218">
        <f>'4. Capacity&amp;Demand'!P743</f>
        <v>0</v>
      </c>
      <c r="M666" s="218">
        <f>'4. Capacity&amp;Demand'!Q743</f>
        <v>0</v>
      </c>
      <c r="N666" s="218">
        <f>'4. Capacity&amp;Demand'!R743</f>
        <v>0</v>
      </c>
      <c r="O666" s="218">
        <f>'4. Capacity&amp;Demand'!S743</f>
        <v>0</v>
      </c>
    </row>
    <row r="667" spans="2:15" ht="15.75" thickBot="1" x14ac:dyDescent="0.3">
      <c r="B667" s="218" t="s">
        <v>617</v>
      </c>
      <c r="C667" s="315" t="s">
        <v>900</v>
      </c>
      <c r="D667" s="218">
        <f>'4. Capacity&amp;Demand'!H744</f>
        <v>0</v>
      </c>
      <c r="E667" s="218">
        <f>'4. Capacity&amp;Demand'!I744</f>
        <v>0</v>
      </c>
      <c r="F667" s="218">
        <f>'4. Capacity&amp;Demand'!J744</f>
        <v>0</v>
      </c>
      <c r="G667" s="218">
        <f>'4. Capacity&amp;Demand'!K744</f>
        <v>0</v>
      </c>
      <c r="H667" s="218">
        <f>'4. Capacity&amp;Demand'!L744</f>
        <v>0</v>
      </c>
      <c r="I667" s="218">
        <f>'4. Capacity&amp;Demand'!M744</f>
        <v>0</v>
      </c>
      <c r="J667" s="218">
        <f>'4. Capacity&amp;Demand'!N744</f>
        <v>0</v>
      </c>
      <c r="K667" s="218">
        <f>'4. Capacity&amp;Demand'!O744</f>
        <v>0</v>
      </c>
      <c r="L667" s="218">
        <f>'4. Capacity&amp;Demand'!P744</f>
        <v>0</v>
      </c>
      <c r="M667" s="218">
        <f>'4. Capacity&amp;Demand'!Q744</f>
        <v>0</v>
      </c>
      <c r="N667" s="218">
        <f>'4. Capacity&amp;Demand'!R744</f>
        <v>0</v>
      </c>
      <c r="O667" s="218">
        <f>'4. Capacity&amp;Demand'!S744</f>
        <v>0</v>
      </c>
    </row>
    <row r="668" spans="2:15" ht="15.75" thickBot="1" x14ac:dyDescent="0.3">
      <c r="B668" s="218" t="s">
        <v>619</v>
      </c>
      <c r="C668" s="315" t="s">
        <v>900</v>
      </c>
      <c r="D668" s="218">
        <f>'4. Capacity&amp;Demand'!H745</f>
        <v>0</v>
      </c>
      <c r="E668" s="218">
        <f>'4. Capacity&amp;Demand'!I745</f>
        <v>0</v>
      </c>
      <c r="F668" s="218">
        <f>'4. Capacity&amp;Demand'!J745</f>
        <v>0</v>
      </c>
      <c r="G668" s="218">
        <f>'4. Capacity&amp;Demand'!K745</f>
        <v>0</v>
      </c>
      <c r="H668" s="218">
        <f>'4. Capacity&amp;Demand'!L745</f>
        <v>0</v>
      </c>
      <c r="I668" s="218">
        <f>'4. Capacity&amp;Demand'!M745</f>
        <v>0</v>
      </c>
      <c r="J668" s="218">
        <f>'4. Capacity&amp;Demand'!N745</f>
        <v>0</v>
      </c>
      <c r="K668" s="218">
        <f>'4. Capacity&amp;Demand'!O745</f>
        <v>0</v>
      </c>
      <c r="L668" s="218">
        <f>'4. Capacity&amp;Demand'!P745</f>
        <v>0</v>
      </c>
      <c r="M668" s="218">
        <f>'4. Capacity&amp;Demand'!Q745</f>
        <v>0</v>
      </c>
      <c r="N668" s="218">
        <f>'4. Capacity&amp;Demand'!R745</f>
        <v>0</v>
      </c>
      <c r="O668" s="218">
        <f>'4. Capacity&amp;Demand'!S745</f>
        <v>0</v>
      </c>
    </row>
    <row r="669" spans="2:15" ht="15.75" thickBot="1" x14ac:dyDescent="0.3">
      <c r="B669" s="218" t="s">
        <v>621</v>
      </c>
      <c r="C669" s="315" t="s">
        <v>900</v>
      </c>
      <c r="D669" s="218">
        <f>'4. Capacity&amp;Demand'!H746</f>
        <v>0</v>
      </c>
      <c r="E669" s="218">
        <f>'4. Capacity&amp;Demand'!I746</f>
        <v>0</v>
      </c>
      <c r="F669" s="218">
        <f>'4. Capacity&amp;Demand'!J746</f>
        <v>0</v>
      </c>
      <c r="G669" s="218">
        <f>'4. Capacity&amp;Demand'!K746</f>
        <v>0</v>
      </c>
      <c r="H669" s="218">
        <f>'4. Capacity&amp;Demand'!L746</f>
        <v>0</v>
      </c>
      <c r="I669" s="218">
        <f>'4. Capacity&amp;Demand'!M746</f>
        <v>0</v>
      </c>
      <c r="J669" s="218">
        <f>'4. Capacity&amp;Demand'!N746</f>
        <v>0</v>
      </c>
      <c r="K669" s="218">
        <f>'4. Capacity&amp;Demand'!O746</f>
        <v>0</v>
      </c>
      <c r="L669" s="218">
        <f>'4. Capacity&amp;Demand'!P746</f>
        <v>0</v>
      </c>
      <c r="M669" s="218">
        <f>'4. Capacity&amp;Demand'!Q746</f>
        <v>0</v>
      </c>
      <c r="N669" s="218">
        <f>'4. Capacity&amp;Demand'!R746</f>
        <v>0</v>
      </c>
      <c r="O669" s="218">
        <f>'4. Capacity&amp;Demand'!S746</f>
        <v>0</v>
      </c>
    </row>
    <row r="670" spans="2:15" ht="15.75" thickBot="1" x14ac:dyDescent="0.3">
      <c r="B670" s="218" t="s">
        <v>623</v>
      </c>
      <c r="C670" s="315" t="s">
        <v>900</v>
      </c>
      <c r="D670" s="218">
        <f>'4. Capacity&amp;Demand'!H747</f>
        <v>0</v>
      </c>
      <c r="E670" s="218">
        <f>'4. Capacity&amp;Demand'!I747</f>
        <v>0</v>
      </c>
      <c r="F670" s="218">
        <f>'4. Capacity&amp;Demand'!J747</f>
        <v>0</v>
      </c>
      <c r="G670" s="218">
        <f>'4. Capacity&amp;Demand'!K747</f>
        <v>0</v>
      </c>
      <c r="H670" s="218">
        <f>'4. Capacity&amp;Demand'!L747</f>
        <v>0</v>
      </c>
      <c r="I670" s="218">
        <f>'4. Capacity&amp;Demand'!M747</f>
        <v>0</v>
      </c>
      <c r="J670" s="218">
        <f>'4. Capacity&amp;Demand'!N747</f>
        <v>0</v>
      </c>
      <c r="K670" s="218">
        <f>'4. Capacity&amp;Demand'!O747</f>
        <v>0</v>
      </c>
      <c r="L670" s="218">
        <f>'4. Capacity&amp;Demand'!P747</f>
        <v>0</v>
      </c>
      <c r="M670" s="218">
        <f>'4. Capacity&amp;Demand'!Q747</f>
        <v>0</v>
      </c>
      <c r="N670" s="218">
        <f>'4. Capacity&amp;Demand'!R747</f>
        <v>0</v>
      </c>
      <c r="O670" s="218">
        <f>'4. Capacity&amp;Demand'!S747</f>
        <v>0</v>
      </c>
    </row>
    <row r="671" spans="2:15" ht="15.75" thickBot="1" x14ac:dyDescent="0.3">
      <c r="B671" s="218" t="s">
        <v>625</v>
      </c>
      <c r="C671" s="315" t="s">
        <v>900</v>
      </c>
      <c r="D671" s="218">
        <f>'4. Capacity&amp;Demand'!H748</f>
        <v>0</v>
      </c>
      <c r="E671" s="218">
        <f>'4. Capacity&amp;Demand'!I748</f>
        <v>0</v>
      </c>
      <c r="F671" s="218">
        <f>'4. Capacity&amp;Demand'!J748</f>
        <v>0</v>
      </c>
      <c r="G671" s="218">
        <f>'4. Capacity&amp;Demand'!K748</f>
        <v>0</v>
      </c>
      <c r="H671" s="218">
        <f>'4. Capacity&amp;Demand'!L748</f>
        <v>0</v>
      </c>
      <c r="I671" s="218">
        <f>'4. Capacity&amp;Demand'!M748</f>
        <v>0</v>
      </c>
      <c r="J671" s="218">
        <f>'4. Capacity&amp;Demand'!N748</f>
        <v>0</v>
      </c>
      <c r="K671" s="218">
        <f>'4. Capacity&amp;Demand'!O748</f>
        <v>0</v>
      </c>
      <c r="L671" s="218">
        <f>'4. Capacity&amp;Demand'!P748</f>
        <v>0</v>
      </c>
      <c r="M671" s="218">
        <f>'4. Capacity&amp;Demand'!Q748</f>
        <v>0</v>
      </c>
      <c r="N671" s="218">
        <f>'4. Capacity&amp;Demand'!R748</f>
        <v>0</v>
      </c>
      <c r="O671" s="218">
        <f>'4. Capacity&amp;Demand'!S748</f>
        <v>0</v>
      </c>
    </row>
    <row r="672" spans="2:15" ht="15.75" thickBot="1" x14ac:dyDescent="0.3">
      <c r="B672" s="218" t="s">
        <v>627</v>
      </c>
      <c r="C672" s="315" t="s">
        <v>900</v>
      </c>
      <c r="D672" s="218">
        <f>'4. Capacity&amp;Demand'!H749</f>
        <v>0</v>
      </c>
      <c r="E672" s="218">
        <f>'4. Capacity&amp;Demand'!I749</f>
        <v>0</v>
      </c>
      <c r="F672" s="218">
        <f>'4. Capacity&amp;Demand'!J749</f>
        <v>0</v>
      </c>
      <c r="G672" s="218">
        <f>'4. Capacity&amp;Demand'!K749</f>
        <v>0</v>
      </c>
      <c r="H672" s="218">
        <f>'4. Capacity&amp;Demand'!L749</f>
        <v>0</v>
      </c>
      <c r="I672" s="218">
        <f>'4. Capacity&amp;Demand'!M749</f>
        <v>0</v>
      </c>
      <c r="J672" s="218">
        <f>'4. Capacity&amp;Demand'!N749</f>
        <v>0</v>
      </c>
      <c r="K672" s="218">
        <f>'4. Capacity&amp;Demand'!O749</f>
        <v>0</v>
      </c>
      <c r="L672" s="218">
        <f>'4. Capacity&amp;Demand'!P749</f>
        <v>0</v>
      </c>
      <c r="M672" s="218">
        <f>'4. Capacity&amp;Demand'!Q749</f>
        <v>0</v>
      </c>
      <c r="N672" s="218">
        <f>'4. Capacity&amp;Demand'!R749</f>
        <v>0</v>
      </c>
      <c r="O672" s="218">
        <f>'4. Capacity&amp;Demand'!S749</f>
        <v>0</v>
      </c>
    </row>
    <row r="673" spans="2:15" ht="15.75" thickBot="1" x14ac:dyDescent="0.3">
      <c r="B673" s="218" t="s">
        <v>629</v>
      </c>
      <c r="C673" s="315" t="s">
        <v>900</v>
      </c>
      <c r="D673" s="218">
        <f>'4. Capacity&amp;Demand'!H750</f>
        <v>0</v>
      </c>
      <c r="E673" s="218">
        <f>'4. Capacity&amp;Demand'!I750</f>
        <v>0</v>
      </c>
      <c r="F673" s="218">
        <f>'4. Capacity&amp;Demand'!J750</f>
        <v>0</v>
      </c>
      <c r="G673" s="218">
        <f>'4. Capacity&amp;Demand'!K750</f>
        <v>0</v>
      </c>
      <c r="H673" s="218">
        <f>'4. Capacity&amp;Demand'!L750</f>
        <v>0</v>
      </c>
      <c r="I673" s="218">
        <f>'4. Capacity&amp;Demand'!M750</f>
        <v>0</v>
      </c>
      <c r="J673" s="218">
        <f>'4. Capacity&amp;Demand'!N750</f>
        <v>0</v>
      </c>
      <c r="K673" s="218">
        <f>'4. Capacity&amp;Demand'!O750</f>
        <v>0</v>
      </c>
      <c r="L673" s="218">
        <f>'4. Capacity&amp;Demand'!P750</f>
        <v>0</v>
      </c>
      <c r="M673" s="218">
        <f>'4. Capacity&amp;Demand'!Q750</f>
        <v>0</v>
      </c>
      <c r="N673" s="218">
        <f>'4. Capacity&amp;Demand'!R750</f>
        <v>0</v>
      </c>
      <c r="O673" s="218">
        <f>'4. Capacity&amp;Demand'!S750</f>
        <v>0</v>
      </c>
    </row>
    <row r="674" spans="2:15" ht="15.75" thickBot="1" x14ac:dyDescent="0.3">
      <c r="B674" s="218" t="s">
        <v>631</v>
      </c>
      <c r="C674" s="315" t="s">
        <v>900</v>
      </c>
      <c r="D674" s="218">
        <f>'4. Capacity&amp;Demand'!H751</f>
        <v>0</v>
      </c>
      <c r="E674" s="218">
        <f>'4. Capacity&amp;Demand'!I751</f>
        <v>0</v>
      </c>
      <c r="F674" s="218">
        <f>'4. Capacity&amp;Demand'!J751</f>
        <v>0</v>
      </c>
      <c r="G674" s="218">
        <f>'4. Capacity&amp;Demand'!K751</f>
        <v>0</v>
      </c>
      <c r="H674" s="218">
        <f>'4. Capacity&amp;Demand'!L751</f>
        <v>0</v>
      </c>
      <c r="I674" s="218">
        <f>'4. Capacity&amp;Demand'!M751</f>
        <v>0</v>
      </c>
      <c r="J674" s="218">
        <f>'4. Capacity&amp;Demand'!N751</f>
        <v>0</v>
      </c>
      <c r="K674" s="218">
        <f>'4. Capacity&amp;Demand'!O751</f>
        <v>0</v>
      </c>
      <c r="L674" s="218">
        <f>'4. Capacity&amp;Demand'!P751</f>
        <v>0</v>
      </c>
      <c r="M674" s="218">
        <f>'4. Capacity&amp;Demand'!Q751</f>
        <v>0</v>
      </c>
      <c r="N674" s="218">
        <f>'4. Capacity&amp;Demand'!R751</f>
        <v>0</v>
      </c>
      <c r="O674" s="218">
        <f>'4. Capacity&amp;Demand'!S751</f>
        <v>0</v>
      </c>
    </row>
    <row r="675" spans="2:15" ht="15.75" thickBot="1" x14ac:dyDescent="0.3">
      <c r="B675" s="218" t="s">
        <v>633</v>
      </c>
      <c r="C675" s="315" t="s">
        <v>900</v>
      </c>
      <c r="D675" s="218">
        <f>'4. Capacity&amp;Demand'!H752</f>
        <v>0</v>
      </c>
      <c r="E675" s="218">
        <f>'4. Capacity&amp;Demand'!I752</f>
        <v>0</v>
      </c>
      <c r="F675" s="218">
        <f>'4. Capacity&amp;Demand'!J752</f>
        <v>0</v>
      </c>
      <c r="G675" s="218">
        <f>'4. Capacity&amp;Demand'!K752</f>
        <v>0</v>
      </c>
      <c r="H675" s="218">
        <f>'4. Capacity&amp;Demand'!L752</f>
        <v>0</v>
      </c>
      <c r="I675" s="218">
        <f>'4. Capacity&amp;Demand'!M752</f>
        <v>0</v>
      </c>
      <c r="J675" s="218">
        <f>'4. Capacity&amp;Demand'!N752</f>
        <v>0</v>
      </c>
      <c r="K675" s="218">
        <f>'4. Capacity&amp;Demand'!O752</f>
        <v>0</v>
      </c>
      <c r="L675" s="218">
        <f>'4. Capacity&amp;Demand'!P752</f>
        <v>0</v>
      </c>
      <c r="M675" s="218">
        <f>'4. Capacity&amp;Demand'!Q752</f>
        <v>0</v>
      </c>
      <c r="N675" s="218">
        <f>'4. Capacity&amp;Demand'!R752</f>
        <v>0</v>
      </c>
      <c r="O675" s="218">
        <f>'4. Capacity&amp;Demand'!S752</f>
        <v>0</v>
      </c>
    </row>
    <row r="676" spans="2:15" ht="15.75" thickBot="1" x14ac:dyDescent="0.3">
      <c r="B676" s="218" t="s">
        <v>635</v>
      </c>
      <c r="C676" s="315" t="s">
        <v>900</v>
      </c>
      <c r="D676" s="218">
        <f>'4. Capacity&amp;Demand'!H753</f>
        <v>0</v>
      </c>
      <c r="E676" s="218">
        <f>'4. Capacity&amp;Demand'!I753</f>
        <v>0</v>
      </c>
      <c r="F676" s="218">
        <f>'4. Capacity&amp;Demand'!J753</f>
        <v>0</v>
      </c>
      <c r="G676" s="218">
        <f>'4. Capacity&amp;Demand'!K753</f>
        <v>0</v>
      </c>
      <c r="H676" s="218">
        <f>'4. Capacity&amp;Demand'!L753</f>
        <v>0</v>
      </c>
      <c r="I676" s="218">
        <f>'4. Capacity&amp;Demand'!M753</f>
        <v>0</v>
      </c>
      <c r="J676" s="218">
        <f>'4. Capacity&amp;Demand'!N753</f>
        <v>0</v>
      </c>
      <c r="K676" s="218">
        <f>'4. Capacity&amp;Demand'!O753</f>
        <v>0</v>
      </c>
      <c r="L676" s="218">
        <f>'4. Capacity&amp;Demand'!P753</f>
        <v>0</v>
      </c>
      <c r="M676" s="218">
        <f>'4. Capacity&amp;Demand'!Q753</f>
        <v>0</v>
      </c>
      <c r="N676" s="218">
        <f>'4. Capacity&amp;Demand'!R753</f>
        <v>0</v>
      </c>
      <c r="O676" s="218">
        <f>'4. Capacity&amp;Demand'!S753</f>
        <v>0</v>
      </c>
    </row>
    <row r="677" spans="2:15" ht="15.75" thickBot="1" x14ac:dyDescent="0.3">
      <c r="B677" s="218" t="s">
        <v>637</v>
      </c>
      <c r="C677" s="315" t="s">
        <v>900</v>
      </c>
      <c r="D677" s="218">
        <f>'4. Capacity&amp;Demand'!H754</f>
        <v>0</v>
      </c>
      <c r="E677" s="218">
        <f>'4. Capacity&amp;Demand'!I754</f>
        <v>0</v>
      </c>
      <c r="F677" s="218">
        <f>'4. Capacity&amp;Demand'!J754</f>
        <v>0</v>
      </c>
      <c r="G677" s="218">
        <f>'4. Capacity&amp;Demand'!K754</f>
        <v>0</v>
      </c>
      <c r="H677" s="218">
        <f>'4. Capacity&amp;Demand'!L754</f>
        <v>0</v>
      </c>
      <c r="I677" s="218">
        <f>'4. Capacity&amp;Demand'!M754</f>
        <v>0</v>
      </c>
      <c r="J677" s="218">
        <f>'4. Capacity&amp;Demand'!N754</f>
        <v>0</v>
      </c>
      <c r="K677" s="218">
        <f>'4. Capacity&amp;Demand'!O754</f>
        <v>0</v>
      </c>
      <c r="L677" s="218">
        <f>'4. Capacity&amp;Demand'!P754</f>
        <v>0</v>
      </c>
      <c r="M677" s="218">
        <f>'4. Capacity&amp;Demand'!Q754</f>
        <v>0</v>
      </c>
      <c r="N677" s="218">
        <f>'4. Capacity&amp;Demand'!R754</f>
        <v>0</v>
      </c>
      <c r="O677" s="218">
        <f>'4. Capacity&amp;Demand'!S754</f>
        <v>0</v>
      </c>
    </row>
    <row r="678" spans="2:15" ht="15.75" thickBot="1" x14ac:dyDescent="0.3">
      <c r="B678" s="218" t="s">
        <v>639</v>
      </c>
      <c r="C678" s="315" t="s">
        <v>900</v>
      </c>
      <c r="D678" s="218">
        <f>'4. Capacity&amp;Demand'!H755</f>
        <v>0</v>
      </c>
      <c r="E678" s="218">
        <f>'4. Capacity&amp;Demand'!I755</f>
        <v>0</v>
      </c>
      <c r="F678" s="218">
        <f>'4. Capacity&amp;Demand'!J755</f>
        <v>0</v>
      </c>
      <c r="G678" s="218">
        <f>'4. Capacity&amp;Demand'!K755</f>
        <v>0</v>
      </c>
      <c r="H678" s="218">
        <f>'4. Capacity&amp;Demand'!L755</f>
        <v>0</v>
      </c>
      <c r="I678" s="218">
        <f>'4. Capacity&amp;Demand'!M755</f>
        <v>0</v>
      </c>
      <c r="J678" s="218">
        <f>'4. Capacity&amp;Demand'!N755</f>
        <v>0</v>
      </c>
      <c r="K678" s="218">
        <f>'4. Capacity&amp;Demand'!O755</f>
        <v>0</v>
      </c>
      <c r="L678" s="218">
        <f>'4. Capacity&amp;Demand'!P755</f>
        <v>0</v>
      </c>
      <c r="M678" s="218">
        <f>'4. Capacity&amp;Demand'!Q755</f>
        <v>0</v>
      </c>
      <c r="N678" s="218">
        <f>'4. Capacity&amp;Demand'!R755</f>
        <v>0</v>
      </c>
      <c r="O678" s="218">
        <f>'4. Capacity&amp;Demand'!S755</f>
        <v>0</v>
      </c>
    </row>
    <row r="679" spans="2:15" ht="15.75" thickBot="1" x14ac:dyDescent="0.3">
      <c r="B679" s="218" t="s">
        <v>641</v>
      </c>
      <c r="C679" s="315" t="s">
        <v>900</v>
      </c>
      <c r="D679" s="218">
        <f>'4. Capacity&amp;Demand'!H756</f>
        <v>0</v>
      </c>
      <c r="E679" s="218">
        <f>'4. Capacity&amp;Demand'!I756</f>
        <v>0</v>
      </c>
      <c r="F679" s="218">
        <f>'4. Capacity&amp;Demand'!J756</f>
        <v>0</v>
      </c>
      <c r="G679" s="218">
        <f>'4. Capacity&amp;Demand'!K756</f>
        <v>0</v>
      </c>
      <c r="H679" s="218">
        <f>'4. Capacity&amp;Demand'!L756</f>
        <v>0</v>
      </c>
      <c r="I679" s="218">
        <f>'4. Capacity&amp;Demand'!M756</f>
        <v>0</v>
      </c>
      <c r="J679" s="218">
        <f>'4. Capacity&amp;Demand'!N756</f>
        <v>0</v>
      </c>
      <c r="K679" s="218">
        <f>'4. Capacity&amp;Demand'!O756</f>
        <v>0</v>
      </c>
      <c r="L679" s="218">
        <f>'4. Capacity&amp;Demand'!P756</f>
        <v>0</v>
      </c>
      <c r="M679" s="218">
        <f>'4. Capacity&amp;Demand'!Q756</f>
        <v>0</v>
      </c>
      <c r="N679" s="218">
        <f>'4. Capacity&amp;Demand'!R756</f>
        <v>0</v>
      </c>
      <c r="O679" s="218">
        <f>'4. Capacity&amp;Demand'!S756</f>
        <v>0</v>
      </c>
    </row>
    <row r="680" spans="2:15" ht="15.75" thickBot="1" x14ac:dyDescent="0.3">
      <c r="B680" s="218" t="s">
        <v>643</v>
      </c>
      <c r="C680" s="315" t="s">
        <v>900</v>
      </c>
      <c r="D680" s="218">
        <f>'4. Capacity&amp;Demand'!H757</f>
        <v>0</v>
      </c>
      <c r="E680" s="218">
        <f>'4. Capacity&amp;Demand'!I757</f>
        <v>0</v>
      </c>
      <c r="F680" s="218">
        <f>'4. Capacity&amp;Demand'!J757</f>
        <v>0</v>
      </c>
      <c r="G680" s="218">
        <f>'4. Capacity&amp;Demand'!K757</f>
        <v>0</v>
      </c>
      <c r="H680" s="218">
        <f>'4. Capacity&amp;Demand'!L757</f>
        <v>0</v>
      </c>
      <c r="I680" s="218">
        <f>'4. Capacity&amp;Demand'!M757</f>
        <v>0</v>
      </c>
      <c r="J680" s="218">
        <f>'4. Capacity&amp;Demand'!N757</f>
        <v>0</v>
      </c>
      <c r="K680" s="218">
        <f>'4. Capacity&amp;Demand'!O757</f>
        <v>0</v>
      </c>
      <c r="L680" s="218">
        <f>'4. Capacity&amp;Demand'!P757</f>
        <v>0</v>
      </c>
      <c r="M680" s="218">
        <f>'4. Capacity&amp;Demand'!Q757</f>
        <v>0</v>
      </c>
      <c r="N680" s="218">
        <f>'4. Capacity&amp;Demand'!R757</f>
        <v>0</v>
      </c>
      <c r="O680" s="218">
        <f>'4. Capacity&amp;Demand'!S757</f>
        <v>0</v>
      </c>
    </row>
    <row r="681" spans="2:15" ht="15.75" thickBot="1" x14ac:dyDescent="0.3">
      <c r="B681" s="218" t="s">
        <v>645</v>
      </c>
      <c r="C681" s="315" t="s">
        <v>900</v>
      </c>
      <c r="D681" s="218">
        <f>'4. Capacity&amp;Demand'!H758</f>
        <v>0</v>
      </c>
      <c r="E681" s="218">
        <f>'4. Capacity&amp;Demand'!I758</f>
        <v>0</v>
      </c>
      <c r="F681" s="218">
        <f>'4. Capacity&amp;Demand'!J758</f>
        <v>0</v>
      </c>
      <c r="G681" s="218">
        <f>'4. Capacity&amp;Demand'!K758</f>
        <v>0</v>
      </c>
      <c r="H681" s="218">
        <f>'4. Capacity&amp;Demand'!L758</f>
        <v>0</v>
      </c>
      <c r="I681" s="218">
        <f>'4. Capacity&amp;Demand'!M758</f>
        <v>0</v>
      </c>
      <c r="J681" s="218">
        <f>'4. Capacity&amp;Demand'!N758</f>
        <v>0</v>
      </c>
      <c r="K681" s="218">
        <f>'4. Capacity&amp;Demand'!O758</f>
        <v>0</v>
      </c>
      <c r="L681" s="218">
        <f>'4. Capacity&amp;Demand'!P758</f>
        <v>0</v>
      </c>
      <c r="M681" s="218">
        <f>'4. Capacity&amp;Demand'!Q758</f>
        <v>0</v>
      </c>
      <c r="N681" s="218">
        <f>'4. Capacity&amp;Demand'!R758</f>
        <v>0</v>
      </c>
      <c r="O681" s="218">
        <f>'4. Capacity&amp;Demand'!S758</f>
        <v>0</v>
      </c>
    </row>
    <row r="682" spans="2:15" ht="15.75" thickBot="1" x14ac:dyDescent="0.3">
      <c r="B682" s="218" t="s">
        <v>647</v>
      </c>
      <c r="C682" s="315" t="s">
        <v>900</v>
      </c>
      <c r="D682" s="218">
        <f>'4. Capacity&amp;Demand'!H759</f>
        <v>0</v>
      </c>
      <c r="E682" s="218">
        <f>'4. Capacity&amp;Demand'!I759</f>
        <v>0</v>
      </c>
      <c r="F682" s="218">
        <f>'4. Capacity&amp;Demand'!J759</f>
        <v>0</v>
      </c>
      <c r="G682" s="218">
        <f>'4. Capacity&amp;Demand'!K759</f>
        <v>0</v>
      </c>
      <c r="H682" s="218">
        <f>'4. Capacity&amp;Demand'!L759</f>
        <v>0</v>
      </c>
      <c r="I682" s="218">
        <f>'4. Capacity&amp;Demand'!M759</f>
        <v>0</v>
      </c>
      <c r="J682" s="218">
        <f>'4. Capacity&amp;Demand'!N759</f>
        <v>0</v>
      </c>
      <c r="K682" s="218">
        <f>'4. Capacity&amp;Demand'!O759</f>
        <v>0</v>
      </c>
      <c r="L682" s="218">
        <f>'4. Capacity&amp;Demand'!P759</f>
        <v>0</v>
      </c>
      <c r="M682" s="218">
        <f>'4. Capacity&amp;Demand'!Q759</f>
        <v>0</v>
      </c>
      <c r="N682" s="218">
        <f>'4. Capacity&amp;Demand'!R759</f>
        <v>0</v>
      </c>
      <c r="O682" s="218">
        <f>'4. Capacity&amp;Demand'!S759</f>
        <v>0</v>
      </c>
    </row>
    <row r="683" spans="2:15" ht="15.75" thickBot="1" x14ac:dyDescent="0.3">
      <c r="B683" s="218" t="s">
        <v>649</v>
      </c>
      <c r="C683" s="315" t="s">
        <v>900</v>
      </c>
      <c r="D683" s="218">
        <f>'4. Capacity&amp;Demand'!H760</f>
        <v>0</v>
      </c>
      <c r="E683" s="218">
        <f>'4. Capacity&amp;Demand'!I760</f>
        <v>0</v>
      </c>
      <c r="F683" s="218">
        <f>'4. Capacity&amp;Demand'!J760</f>
        <v>0</v>
      </c>
      <c r="G683" s="218">
        <f>'4. Capacity&amp;Demand'!K760</f>
        <v>0</v>
      </c>
      <c r="H683" s="218">
        <f>'4. Capacity&amp;Demand'!L760</f>
        <v>0</v>
      </c>
      <c r="I683" s="218">
        <f>'4. Capacity&amp;Demand'!M760</f>
        <v>0</v>
      </c>
      <c r="J683" s="218">
        <f>'4. Capacity&amp;Demand'!N760</f>
        <v>0</v>
      </c>
      <c r="K683" s="218">
        <f>'4. Capacity&amp;Demand'!O760</f>
        <v>0</v>
      </c>
      <c r="L683" s="218">
        <f>'4. Capacity&amp;Demand'!P760</f>
        <v>0</v>
      </c>
      <c r="M683" s="218">
        <f>'4. Capacity&amp;Demand'!Q760</f>
        <v>0</v>
      </c>
      <c r="N683" s="218">
        <f>'4. Capacity&amp;Demand'!R760</f>
        <v>0</v>
      </c>
      <c r="O683" s="218">
        <f>'4. Capacity&amp;Demand'!S760</f>
        <v>0</v>
      </c>
    </row>
    <row r="684" spans="2:15" ht="15.75" thickBot="1" x14ac:dyDescent="0.3">
      <c r="B684" s="218" t="s">
        <v>651</v>
      </c>
      <c r="C684" s="315" t="s">
        <v>900</v>
      </c>
      <c r="D684" s="218">
        <f>'4. Capacity&amp;Demand'!H761</f>
        <v>0</v>
      </c>
      <c r="E684" s="218">
        <f>'4. Capacity&amp;Demand'!I761</f>
        <v>0</v>
      </c>
      <c r="F684" s="218">
        <f>'4. Capacity&amp;Demand'!J761</f>
        <v>0</v>
      </c>
      <c r="G684" s="218">
        <f>'4. Capacity&amp;Demand'!K761</f>
        <v>0</v>
      </c>
      <c r="H684" s="218">
        <f>'4. Capacity&amp;Demand'!L761</f>
        <v>0</v>
      </c>
      <c r="I684" s="218">
        <f>'4. Capacity&amp;Demand'!M761</f>
        <v>0</v>
      </c>
      <c r="J684" s="218">
        <f>'4. Capacity&amp;Demand'!N761</f>
        <v>0</v>
      </c>
      <c r="K684" s="218">
        <f>'4. Capacity&amp;Demand'!O761</f>
        <v>0</v>
      </c>
      <c r="L684" s="218">
        <f>'4. Capacity&amp;Demand'!P761</f>
        <v>0</v>
      </c>
      <c r="M684" s="218">
        <f>'4. Capacity&amp;Demand'!Q761</f>
        <v>0</v>
      </c>
      <c r="N684" s="218">
        <f>'4. Capacity&amp;Demand'!R761</f>
        <v>0</v>
      </c>
      <c r="O684" s="218">
        <f>'4. Capacity&amp;Demand'!S761</f>
        <v>0</v>
      </c>
    </row>
    <row r="685" spans="2:15" ht="15.75" thickBot="1" x14ac:dyDescent="0.3">
      <c r="B685" s="218" t="s">
        <v>653</v>
      </c>
      <c r="C685" s="315" t="s">
        <v>900</v>
      </c>
      <c r="D685" s="218">
        <f>'4. Capacity&amp;Demand'!H762</f>
        <v>0</v>
      </c>
      <c r="E685" s="218">
        <f>'4. Capacity&amp;Demand'!I762</f>
        <v>0</v>
      </c>
      <c r="F685" s="218">
        <f>'4. Capacity&amp;Demand'!J762</f>
        <v>0</v>
      </c>
      <c r="G685" s="218">
        <f>'4. Capacity&amp;Demand'!K762</f>
        <v>0</v>
      </c>
      <c r="H685" s="218">
        <f>'4. Capacity&amp;Demand'!L762</f>
        <v>0</v>
      </c>
      <c r="I685" s="218">
        <f>'4. Capacity&amp;Demand'!M762</f>
        <v>0</v>
      </c>
      <c r="J685" s="218">
        <f>'4. Capacity&amp;Demand'!N762</f>
        <v>0</v>
      </c>
      <c r="K685" s="218">
        <f>'4. Capacity&amp;Demand'!O762</f>
        <v>0</v>
      </c>
      <c r="L685" s="218">
        <f>'4. Capacity&amp;Demand'!P762</f>
        <v>0</v>
      </c>
      <c r="M685" s="218">
        <f>'4. Capacity&amp;Demand'!Q762</f>
        <v>0</v>
      </c>
      <c r="N685" s="218">
        <f>'4. Capacity&amp;Demand'!R762</f>
        <v>0</v>
      </c>
      <c r="O685" s="218">
        <f>'4. Capacity&amp;Demand'!S762</f>
        <v>0</v>
      </c>
    </row>
    <row r="686" spans="2:15" ht="15.75" thickBot="1" x14ac:dyDescent="0.3">
      <c r="B686" s="218" t="s">
        <v>655</v>
      </c>
      <c r="C686" s="315" t="s">
        <v>900</v>
      </c>
      <c r="D686" s="218">
        <f>'4. Capacity&amp;Demand'!H763</f>
        <v>0</v>
      </c>
      <c r="E686" s="218">
        <f>'4. Capacity&amp;Demand'!I763</f>
        <v>0</v>
      </c>
      <c r="F686" s="218">
        <f>'4. Capacity&amp;Demand'!J763</f>
        <v>0</v>
      </c>
      <c r="G686" s="218">
        <f>'4. Capacity&amp;Demand'!K763</f>
        <v>0</v>
      </c>
      <c r="H686" s="218">
        <f>'4. Capacity&amp;Demand'!L763</f>
        <v>0</v>
      </c>
      <c r="I686" s="218">
        <f>'4. Capacity&amp;Demand'!M763</f>
        <v>0</v>
      </c>
      <c r="J686" s="218">
        <f>'4. Capacity&amp;Demand'!N763</f>
        <v>0</v>
      </c>
      <c r="K686" s="218">
        <f>'4. Capacity&amp;Demand'!O763</f>
        <v>0</v>
      </c>
      <c r="L686" s="218">
        <f>'4. Capacity&amp;Demand'!P763</f>
        <v>0</v>
      </c>
      <c r="M686" s="218">
        <f>'4. Capacity&amp;Demand'!Q763</f>
        <v>0</v>
      </c>
      <c r="N686" s="218">
        <f>'4. Capacity&amp;Demand'!R763</f>
        <v>0</v>
      </c>
      <c r="O686" s="218">
        <f>'4. Capacity&amp;Demand'!S763</f>
        <v>0</v>
      </c>
    </row>
    <row r="687" spans="2:15" ht="15.75" thickBot="1" x14ac:dyDescent="0.3">
      <c r="B687" s="218" t="s">
        <v>657</v>
      </c>
      <c r="C687" s="315" t="s">
        <v>900</v>
      </c>
      <c r="D687" s="218">
        <f>'4. Capacity&amp;Demand'!H764</f>
        <v>0</v>
      </c>
      <c r="E687" s="218">
        <f>'4. Capacity&amp;Demand'!I764</f>
        <v>0</v>
      </c>
      <c r="F687" s="218">
        <f>'4. Capacity&amp;Demand'!J764</f>
        <v>0</v>
      </c>
      <c r="G687" s="218">
        <f>'4. Capacity&amp;Demand'!K764</f>
        <v>0</v>
      </c>
      <c r="H687" s="218">
        <f>'4. Capacity&amp;Demand'!L764</f>
        <v>0</v>
      </c>
      <c r="I687" s="218">
        <f>'4. Capacity&amp;Demand'!M764</f>
        <v>0</v>
      </c>
      <c r="J687" s="218">
        <f>'4. Capacity&amp;Demand'!N764</f>
        <v>0</v>
      </c>
      <c r="K687" s="218">
        <f>'4. Capacity&amp;Demand'!O764</f>
        <v>0</v>
      </c>
      <c r="L687" s="218">
        <f>'4. Capacity&amp;Demand'!P764</f>
        <v>0</v>
      </c>
      <c r="M687" s="218">
        <f>'4. Capacity&amp;Demand'!Q764</f>
        <v>0</v>
      </c>
      <c r="N687" s="218">
        <f>'4. Capacity&amp;Demand'!R764</f>
        <v>0</v>
      </c>
      <c r="O687" s="218">
        <f>'4. Capacity&amp;Demand'!S764</f>
        <v>0</v>
      </c>
    </row>
    <row r="688" spans="2:15" ht="15.75" thickBot="1" x14ac:dyDescent="0.3">
      <c r="B688" s="218" t="s">
        <v>659</v>
      </c>
      <c r="C688" s="315" t="s">
        <v>900</v>
      </c>
      <c r="D688" s="218">
        <f>'4. Capacity&amp;Demand'!H765</f>
        <v>0</v>
      </c>
      <c r="E688" s="218">
        <f>'4. Capacity&amp;Demand'!I765</f>
        <v>0</v>
      </c>
      <c r="F688" s="218">
        <f>'4. Capacity&amp;Demand'!J765</f>
        <v>0</v>
      </c>
      <c r="G688" s="218">
        <f>'4. Capacity&amp;Demand'!K765</f>
        <v>0</v>
      </c>
      <c r="H688" s="218">
        <f>'4. Capacity&amp;Demand'!L765</f>
        <v>0</v>
      </c>
      <c r="I688" s="218">
        <f>'4. Capacity&amp;Demand'!M765</f>
        <v>0</v>
      </c>
      <c r="J688" s="218">
        <f>'4. Capacity&amp;Demand'!N765</f>
        <v>0</v>
      </c>
      <c r="K688" s="218">
        <f>'4. Capacity&amp;Demand'!O765</f>
        <v>0</v>
      </c>
      <c r="L688" s="218">
        <f>'4. Capacity&amp;Demand'!P765</f>
        <v>0</v>
      </c>
      <c r="M688" s="218">
        <f>'4. Capacity&amp;Demand'!Q765</f>
        <v>0</v>
      </c>
      <c r="N688" s="218">
        <f>'4. Capacity&amp;Demand'!R765</f>
        <v>0</v>
      </c>
      <c r="O688" s="218">
        <f>'4. Capacity&amp;Demand'!S765</f>
        <v>0</v>
      </c>
    </row>
    <row r="689" spans="2:15" ht="15.75" thickBot="1" x14ac:dyDescent="0.3">
      <c r="B689" s="218" t="s">
        <v>661</v>
      </c>
      <c r="C689" s="315" t="s">
        <v>900</v>
      </c>
      <c r="D689" s="218">
        <f>'4. Capacity&amp;Demand'!H766</f>
        <v>0</v>
      </c>
      <c r="E689" s="218">
        <f>'4. Capacity&amp;Demand'!I766</f>
        <v>0</v>
      </c>
      <c r="F689" s="218">
        <f>'4. Capacity&amp;Demand'!J766</f>
        <v>0</v>
      </c>
      <c r="G689" s="218">
        <f>'4. Capacity&amp;Demand'!K766</f>
        <v>0</v>
      </c>
      <c r="H689" s="218">
        <f>'4. Capacity&amp;Demand'!L766</f>
        <v>0</v>
      </c>
      <c r="I689" s="218">
        <f>'4. Capacity&amp;Demand'!M766</f>
        <v>0</v>
      </c>
      <c r="J689" s="218">
        <f>'4. Capacity&amp;Demand'!N766</f>
        <v>0</v>
      </c>
      <c r="K689" s="218">
        <f>'4. Capacity&amp;Demand'!O766</f>
        <v>0</v>
      </c>
      <c r="L689" s="218">
        <f>'4. Capacity&amp;Demand'!P766</f>
        <v>0</v>
      </c>
      <c r="M689" s="218">
        <f>'4. Capacity&amp;Demand'!Q766</f>
        <v>0</v>
      </c>
      <c r="N689" s="218">
        <f>'4. Capacity&amp;Demand'!R766</f>
        <v>0</v>
      </c>
      <c r="O689" s="218">
        <f>'4. Capacity&amp;Demand'!S766</f>
        <v>0</v>
      </c>
    </row>
    <row r="690" spans="2:15" ht="15.75" thickBot="1" x14ac:dyDescent="0.3">
      <c r="B690" s="218" t="s">
        <v>663</v>
      </c>
      <c r="C690" s="315" t="s">
        <v>900</v>
      </c>
      <c r="D690" s="218">
        <f>'4. Capacity&amp;Demand'!H767</f>
        <v>0</v>
      </c>
      <c r="E690" s="218">
        <f>'4. Capacity&amp;Demand'!I767</f>
        <v>0</v>
      </c>
      <c r="F690" s="218">
        <f>'4. Capacity&amp;Demand'!J767</f>
        <v>0</v>
      </c>
      <c r="G690" s="218">
        <f>'4. Capacity&amp;Demand'!K767</f>
        <v>0</v>
      </c>
      <c r="H690" s="218">
        <f>'4. Capacity&amp;Demand'!L767</f>
        <v>0</v>
      </c>
      <c r="I690" s="218">
        <f>'4. Capacity&amp;Demand'!M767</f>
        <v>0</v>
      </c>
      <c r="J690" s="218">
        <f>'4. Capacity&amp;Demand'!N767</f>
        <v>0</v>
      </c>
      <c r="K690" s="218">
        <f>'4. Capacity&amp;Demand'!O767</f>
        <v>0</v>
      </c>
      <c r="L690" s="218">
        <f>'4. Capacity&amp;Demand'!P767</f>
        <v>0</v>
      </c>
      <c r="M690" s="218">
        <f>'4. Capacity&amp;Demand'!Q767</f>
        <v>0</v>
      </c>
      <c r="N690" s="218">
        <f>'4. Capacity&amp;Demand'!R767</f>
        <v>0</v>
      </c>
      <c r="O690" s="218">
        <f>'4. Capacity&amp;Demand'!S767</f>
        <v>0</v>
      </c>
    </row>
    <row r="691" spans="2:15" ht="15.75" thickBot="1" x14ac:dyDescent="0.3">
      <c r="B691" s="218" t="s">
        <v>665</v>
      </c>
      <c r="C691" s="315" t="s">
        <v>900</v>
      </c>
      <c r="D691" s="218">
        <f>'4. Capacity&amp;Demand'!H768</f>
        <v>0</v>
      </c>
      <c r="E691" s="218">
        <f>'4. Capacity&amp;Demand'!I768</f>
        <v>0</v>
      </c>
      <c r="F691" s="218">
        <f>'4. Capacity&amp;Demand'!J768</f>
        <v>0</v>
      </c>
      <c r="G691" s="218">
        <f>'4. Capacity&amp;Demand'!K768</f>
        <v>0</v>
      </c>
      <c r="H691" s="218">
        <f>'4. Capacity&amp;Demand'!L768</f>
        <v>0</v>
      </c>
      <c r="I691" s="218">
        <f>'4. Capacity&amp;Demand'!M768</f>
        <v>0</v>
      </c>
      <c r="J691" s="218">
        <f>'4. Capacity&amp;Demand'!N768</f>
        <v>0</v>
      </c>
      <c r="K691" s="218">
        <f>'4. Capacity&amp;Demand'!O768</f>
        <v>0</v>
      </c>
      <c r="L691" s="218">
        <f>'4. Capacity&amp;Demand'!P768</f>
        <v>0</v>
      </c>
      <c r="M691" s="218">
        <f>'4. Capacity&amp;Demand'!Q768</f>
        <v>0</v>
      </c>
      <c r="N691" s="218">
        <f>'4. Capacity&amp;Demand'!R768</f>
        <v>0</v>
      </c>
      <c r="O691" s="218">
        <f>'4. Capacity&amp;Demand'!S768</f>
        <v>0</v>
      </c>
    </row>
    <row r="692" spans="2:15" ht="15.75" thickBot="1" x14ac:dyDescent="0.3">
      <c r="B692" s="218" t="s">
        <v>667</v>
      </c>
      <c r="C692" s="315" t="s">
        <v>900</v>
      </c>
      <c r="D692" s="218">
        <f>'4. Capacity&amp;Demand'!H769</f>
        <v>0</v>
      </c>
      <c r="E692" s="218">
        <f>'4. Capacity&amp;Demand'!I769</f>
        <v>0</v>
      </c>
      <c r="F692" s="218">
        <f>'4. Capacity&amp;Demand'!J769</f>
        <v>0</v>
      </c>
      <c r="G692" s="218">
        <f>'4. Capacity&amp;Demand'!K769</f>
        <v>0</v>
      </c>
      <c r="H692" s="218">
        <f>'4. Capacity&amp;Demand'!L769</f>
        <v>0</v>
      </c>
      <c r="I692" s="218">
        <f>'4. Capacity&amp;Demand'!M769</f>
        <v>0</v>
      </c>
      <c r="J692" s="218">
        <f>'4. Capacity&amp;Demand'!N769</f>
        <v>0</v>
      </c>
      <c r="K692" s="218">
        <f>'4. Capacity&amp;Demand'!O769</f>
        <v>0</v>
      </c>
      <c r="L692" s="218">
        <f>'4. Capacity&amp;Demand'!P769</f>
        <v>0</v>
      </c>
      <c r="M692" s="218">
        <f>'4. Capacity&amp;Demand'!Q769</f>
        <v>0</v>
      </c>
      <c r="N692" s="218">
        <f>'4. Capacity&amp;Demand'!R769</f>
        <v>0</v>
      </c>
      <c r="O692" s="218">
        <f>'4. Capacity&amp;Demand'!S769</f>
        <v>0</v>
      </c>
    </row>
    <row r="693" spans="2:15" ht="15.75" thickBot="1" x14ac:dyDescent="0.3">
      <c r="B693" s="218" t="s">
        <v>669</v>
      </c>
      <c r="C693" s="315" t="s">
        <v>900</v>
      </c>
      <c r="D693" s="218">
        <f>'4. Capacity&amp;Demand'!H770</f>
        <v>0</v>
      </c>
      <c r="E693" s="218">
        <f>'4. Capacity&amp;Demand'!I770</f>
        <v>0</v>
      </c>
      <c r="F693" s="218">
        <f>'4. Capacity&amp;Demand'!J770</f>
        <v>0</v>
      </c>
      <c r="G693" s="218">
        <f>'4. Capacity&amp;Demand'!K770</f>
        <v>0</v>
      </c>
      <c r="H693" s="218">
        <f>'4. Capacity&amp;Demand'!L770</f>
        <v>0</v>
      </c>
      <c r="I693" s="218">
        <f>'4. Capacity&amp;Demand'!M770</f>
        <v>0</v>
      </c>
      <c r="J693" s="218">
        <f>'4. Capacity&amp;Demand'!N770</f>
        <v>0</v>
      </c>
      <c r="K693" s="218">
        <f>'4. Capacity&amp;Demand'!O770</f>
        <v>0</v>
      </c>
      <c r="L693" s="218">
        <f>'4. Capacity&amp;Demand'!P770</f>
        <v>0</v>
      </c>
      <c r="M693" s="218">
        <f>'4. Capacity&amp;Demand'!Q770</f>
        <v>0</v>
      </c>
      <c r="N693" s="218">
        <f>'4. Capacity&amp;Demand'!R770</f>
        <v>0</v>
      </c>
      <c r="O693" s="218">
        <f>'4. Capacity&amp;Demand'!S770</f>
        <v>0</v>
      </c>
    </row>
    <row r="694" spans="2:15" ht="15.75" thickBot="1" x14ac:dyDescent="0.3">
      <c r="B694" s="218" t="s">
        <v>671</v>
      </c>
      <c r="C694" s="315" t="s">
        <v>900</v>
      </c>
      <c r="D694" s="218">
        <f>'4. Capacity&amp;Demand'!H771</f>
        <v>0</v>
      </c>
      <c r="E694" s="218">
        <f>'4. Capacity&amp;Demand'!I771</f>
        <v>0</v>
      </c>
      <c r="F694" s="218">
        <f>'4. Capacity&amp;Demand'!J771</f>
        <v>0</v>
      </c>
      <c r="G694" s="218">
        <f>'4. Capacity&amp;Demand'!K771</f>
        <v>0</v>
      </c>
      <c r="H694" s="218">
        <f>'4. Capacity&amp;Demand'!L771</f>
        <v>0</v>
      </c>
      <c r="I694" s="218">
        <f>'4. Capacity&amp;Demand'!M771</f>
        <v>0</v>
      </c>
      <c r="J694" s="218">
        <f>'4. Capacity&amp;Demand'!N771</f>
        <v>0</v>
      </c>
      <c r="K694" s="218">
        <f>'4. Capacity&amp;Demand'!O771</f>
        <v>0</v>
      </c>
      <c r="L694" s="218">
        <f>'4. Capacity&amp;Demand'!P771</f>
        <v>0</v>
      </c>
      <c r="M694" s="218">
        <f>'4. Capacity&amp;Demand'!Q771</f>
        <v>0</v>
      </c>
      <c r="N694" s="218">
        <f>'4. Capacity&amp;Demand'!R771</f>
        <v>0</v>
      </c>
      <c r="O694" s="218">
        <f>'4. Capacity&amp;Demand'!S771</f>
        <v>0</v>
      </c>
    </row>
    <row r="695" spans="2:15" ht="15.75" thickBot="1" x14ac:dyDescent="0.3">
      <c r="B695" s="218" t="s">
        <v>673</v>
      </c>
      <c r="C695" s="315" t="s">
        <v>900</v>
      </c>
      <c r="D695" s="218">
        <f>'4. Capacity&amp;Demand'!H772</f>
        <v>0</v>
      </c>
      <c r="E695" s="218">
        <f>'4. Capacity&amp;Demand'!I772</f>
        <v>0</v>
      </c>
      <c r="F695" s="218">
        <f>'4. Capacity&amp;Demand'!J772</f>
        <v>0</v>
      </c>
      <c r="G695" s="218">
        <f>'4. Capacity&amp;Demand'!K772</f>
        <v>0</v>
      </c>
      <c r="H695" s="218">
        <f>'4. Capacity&amp;Demand'!L772</f>
        <v>0</v>
      </c>
      <c r="I695" s="218">
        <f>'4. Capacity&amp;Demand'!M772</f>
        <v>0</v>
      </c>
      <c r="J695" s="218">
        <f>'4. Capacity&amp;Demand'!N772</f>
        <v>0</v>
      </c>
      <c r="K695" s="218">
        <f>'4. Capacity&amp;Demand'!O772</f>
        <v>0</v>
      </c>
      <c r="L695" s="218">
        <f>'4. Capacity&amp;Demand'!P772</f>
        <v>0</v>
      </c>
      <c r="M695" s="218">
        <f>'4. Capacity&amp;Demand'!Q772</f>
        <v>0</v>
      </c>
      <c r="N695" s="218">
        <f>'4. Capacity&amp;Demand'!R772</f>
        <v>0</v>
      </c>
      <c r="O695" s="218">
        <f>'4. Capacity&amp;Demand'!S772</f>
        <v>0</v>
      </c>
    </row>
    <row r="696" spans="2:15" ht="15.75" thickBot="1" x14ac:dyDescent="0.3">
      <c r="B696" s="218" t="s">
        <v>675</v>
      </c>
      <c r="C696" s="315" t="s">
        <v>900</v>
      </c>
      <c r="D696" s="218">
        <f>'4. Capacity&amp;Demand'!H773</f>
        <v>0</v>
      </c>
      <c r="E696" s="218">
        <f>'4. Capacity&amp;Demand'!I773</f>
        <v>0</v>
      </c>
      <c r="F696" s="218">
        <f>'4. Capacity&amp;Demand'!J773</f>
        <v>0</v>
      </c>
      <c r="G696" s="218">
        <f>'4. Capacity&amp;Demand'!K773</f>
        <v>0</v>
      </c>
      <c r="H696" s="218">
        <f>'4. Capacity&amp;Demand'!L773</f>
        <v>0</v>
      </c>
      <c r="I696" s="218">
        <f>'4. Capacity&amp;Demand'!M773</f>
        <v>0</v>
      </c>
      <c r="J696" s="218">
        <f>'4. Capacity&amp;Demand'!N773</f>
        <v>0</v>
      </c>
      <c r="K696" s="218">
        <f>'4. Capacity&amp;Demand'!O773</f>
        <v>0</v>
      </c>
      <c r="L696" s="218">
        <f>'4. Capacity&amp;Demand'!P773</f>
        <v>0</v>
      </c>
      <c r="M696" s="218">
        <f>'4. Capacity&amp;Demand'!Q773</f>
        <v>0</v>
      </c>
      <c r="N696" s="218">
        <f>'4. Capacity&amp;Demand'!R773</f>
        <v>0</v>
      </c>
      <c r="O696" s="218">
        <f>'4. Capacity&amp;Demand'!S773</f>
        <v>0</v>
      </c>
    </row>
    <row r="697" spans="2:15" ht="15.75" thickBot="1" x14ac:dyDescent="0.3">
      <c r="B697" s="218" t="s">
        <v>677</v>
      </c>
      <c r="C697" s="315" t="s">
        <v>900</v>
      </c>
      <c r="D697" s="218">
        <f>'4. Capacity&amp;Demand'!H774</f>
        <v>0</v>
      </c>
      <c r="E697" s="218">
        <f>'4. Capacity&amp;Demand'!I774</f>
        <v>0</v>
      </c>
      <c r="F697" s="218">
        <f>'4. Capacity&amp;Demand'!J774</f>
        <v>0</v>
      </c>
      <c r="G697" s="218">
        <f>'4. Capacity&amp;Demand'!K774</f>
        <v>0</v>
      </c>
      <c r="H697" s="218">
        <f>'4. Capacity&amp;Demand'!L774</f>
        <v>0</v>
      </c>
      <c r="I697" s="218">
        <f>'4. Capacity&amp;Demand'!M774</f>
        <v>0</v>
      </c>
      <c r="J697" s="218">
        <f>'4. Capacity&amp;Demand'!N774</f>
        <v>0</v>
      </c>
      <c r="K697" s="218">
        <f>'4. Capacity&amp;Demand'!O774</f>
        <v>0</v>
      </c>
      <c r="L697" s="218">
        <f>'4. Capacity&amp;Demand'!P774</f>
        <v>0</v>
      </c>
      <c r="M697" s="218">
        <f>'4. Capacity&amp;Demand'!Q774</f>
        <v>0</v>
      </c>
      <c r="N697" s="218">
        <f>'4. Capacity&amp;Demand'!R774</f>
        <v>0</v>
      </c>
      <c r="O697" s="218">
        <f>'4. Capacity&amp;Demand'!S774</f>
        <v>0</v>
      </c>
    </row>
    <row r="698" spans="2:15" ht="15.75" thickBot="1" x14ac:dyDescent="0.3">
      <c r="B698" s="218" t="s">
        <v>679</v>
      </c>
      <c r="C698" s="315" t="s">
        <v>900</v>
      </c>
      <c r="D698" s="218">
        <f>'4. Capacity&amp;Demand'!H775</f>
        <v>0</v>
      </c>
      <c r="E698" s="218">
        <f>'4. Capacity&amp;Demand'!I775</f>
        <v>0</v>
      </c>
      <c r="F698" s="218">
        <f>'4. Capacity&amp;Demand'!J775</f>
        <v>0</v>
      </c>
      <c r="G698" s="218">
        <f>'4. Capacity&amp;Demand'!K775</f>
        <v>0</v>
      </c>
      <c r="H698" s="218">
        <f>'4. Capacity&amp;Demand'!L775</f>
        <v>0</v>
      </c>
      <c r="I698" s="218">
        <f>'4. Capacity&amp;Demand'!M775</f>
        <v>0</v>
      </c>
      <c r="J698" s="218">
        <f>'4. Capacity&amp;Demand'!N775</f>
        <v>0</v>
      </c>
      <c r="K698" s="218">
        <f>'4. Capacity&amp;Demand'!O775</f>
        <v>0</v>
      </c>
      <c r="L698" s="218">
        <f>'4. Capacity&amp;Demand'!P775</f>
        <v>0</v>
      </c>
      <c r="M698" s="218">
        <f>'4. Capacity&amp;Demand'!Q775</f>
        <v>0</v>
      </c>
      <c r="N698" s="218">
        <f>'4. Capacity&amp;Demand'!R775</f>
        <v>0</v>
      </c>
      <c r="O698" s="218">
        <f>'4. Capacity&amp;Demand'!S775</f>
        <v>0</v>
      </c>
    </row>
    <row r="699" spans="2:15" ht="15.75" thickBot="1" x14ac:dyDescent="0.3">
      <c r="B699" s="218" t="s">
        <v>681</v>
      </c>
      <c r="C699" s="315" t="s">
        <v>900</v>
      </c>
      <c r="D699" s="218">
        <f>'4. Capacity&amp;Demand'!H776</f>
        <v>0</v>
      </c>
      <c r="E699" s="218">
        <f>'4. Capacity&amp;Demand'!I776</f>
        <v>0</v>
      </c>
      <c r="F699" s="218">
        <f>'4. Capacity&amp;Demand'!J776</f>
        <v>0</v>
      </c>
      <c r="G699" s="218">
        <f>'4. Capacity&amp;Demand'!K776</f>
        <v>0</v>
      </c>
      <c r="H699" s="218">
        <f>'4. Capacity&amp;Demand'!L776</f>
        <v>0</v>
      </c>
      <c r="I699" s="218">
        <f>'4. Capacity&amp;Demand'!M776</f>
        <v>0</v>
      </c>
      <c r="J699" s="218">
        <f>'4. Capacity&amp;Demand'!N776</f>
        <v>0</v>
      </c>
      <c r="K699" s="218">
        <f>'4. Capacity&amp;Demand'!O776</f>
        <v>0</v>
      </c>
      <c r="L699" s="218">
        <f>'4. Capacity&amp;Demand'!P776</f>
        <v>0</v>
      </c>
      <c r="M699" s="218">
        <f>'4. Capacity&amp;Demand'!Q776</f>
        <v>0</v>
      </c>
      <c r="N699" s="218">
        <f>'4. Capacity&amp;Demand'!R776</f>
        <v>0</v>
      </c>
      <c r="O699" s="218">
        <f>'4. Capacity&amp;Demand'!S776</f>
        <v>0</v>
      </c>
    </row>
    <row r="700" spans="2:15" ht="15.75" thickBot="1" x14ac:dyDescent="0.3">
      <c r="B700" s="218" t="s">
        <v>683</v>
      </c>
      <c r="C700" s="315" t="s">
        <v>900</v>
      </c>
      <c r="D700" s="218">
        <f>'4. Capacity&amp;Demand'!H777</f>
        <v>0</v>
      </c>
      <c r="E700" s="218">
        <f>'4. Capacity&amp;Demand'!I777</f>
        <v>0</v>
      </c>
      <c r="F700" s="218">
        <f>'4. Capacity&amp;Demand'!J777</f>
        <v>0</v>
      </c>
      <c r="G700" s="218">
        <f>'4. Capacity&amp;Demand'!K777</f>
        <v>0</v>
      </c>
      <c r="H700" s="218">
        <f>'4. Capacity&amp;Demand'!L777</f>
        <v>0</v>
      </c>
      <c r="I700" s="218">
        <f>'4. Capacity&amp;Demand'!M777</f>
        <v>0</v>
      </c>
      <c r="J700" s="218">
        <f>'4. Capacity&amp;Demand'!N777</f>
        <v>0</v>
      </c>
      <c r="K700" s="218">
        <f>'4. Capacity&amp;Demand'!O777</f>
        <v>0</v>
      </c>
      <c r="L700" s="218">
        <f>'4. Capacity&amp;Demand'!P777</f>
        <v>0</v>
      </c>
      <c r="M700" s="218">
        <f>'4. Capacity&amp;Demand'!Q777</f>
        <v>0</v>
      </c>
      <c r="N700" s="218">
        <f>'4. Capacity&amp;Demand'!R777</f>
        <v>0</v>
      </c>
      <c r="O700" s="218">
        <f>'4. Capacity&amp;Demand'!S777</f>
        <v>0</v>
      </c>
    </row>
    <row r="701" spans="2:15" ht="15.75" thickBot="1" x14ac:dyDescent="0.3">
      <c r="B701" s="218" t="s">
        <v>685</v>
      </c>
      <c r="C701" s="315" t="s">
        <v>900</v>
      </c>
      <c r="D701" s="218">
        <f>'4. Capacity&amp;Demand'!H778</f>
        <v>0</v>
      </c>
      <c r="E701" s="218">
        <f>'4. Capacity&amp;Demand'!I778</f>
        <v>0</v>
      </c>
      <c r="F701" s="218">
        <f>'4. Capacity&amp;Demand'!J778</f>
        <v>0</v>
      </c>
      <c r="G701" s="218">
        <f>'4. Capacity&amp;Demand'!K778</f>
        <v>0</v>
      </c>
      <c r="H701" s="218">
        <f>'4. Capacity&amp;Demand'!L778</f>
        <v>0</v>
      </c>
      <c r="I701" s="218">
        <f>'4. Capacity&amp;Demand'!M778</f>
        <v>0</v>
      </c>
      <c r="J701" s="218">
        <f>'4. Capacity&amp;Demand'!N778</f>
        <v>0</v>
      </c>
      <c r="K701" s="218">
        <f>'4. Capacity&amp;Demand'!O778</f>
        <v>0</v>
      </c>
      <c r="L701" s="218">
        <f>'4. Capacity&amp;Demand'!P778</f>
        <v>0</v>
      </c>
      <c r="M701" s="218">
        <f>'4. Capacity&amp;Demand'!Q778</f>
        <v>0</v>
      </c>
      <c r="N701" s="218">
        <f>'4. Capacity&amp;Demand'!R778</f>
        <v>0</v>
      </c>
      <c r="O701" s="218">
        <f>'4. Capacity&amp;Demand'!S778</f>
        <v>0</v>
      </c>
    </row>
    <row r="702" spans="2:15" ht="15.75" thickBot="1" x14ac:dyDescent="0.3">
      <c r="B702" s="218" t="s">
        <v>687</v>
      </c>
      <c r="C702" s="315" t="s">
        <v>900</v>
      </c>
      <c r="D702" s="218">
        <f>'4. Capacity&amp;Demand'!H779</f>
        <v>0</v>
      </c>
      <c r="E702" s="218">
        <f>'4. Capacity&amp;Demand'!I779</f>
        <v>0</v>
      </c>
      <c r="F702" s="218">
        <f>'4. Capacity&amp;Demand'!J779</f>
        <v>0</v>
      </c>
      <c r="G702" s="218">
        <f>'4. Capacity&amp;Demand'!K779</f>
        <v>0</v>
      </c>
      <c r="H702" s="218">
        <f>'4. Capacity&amp;Demand'!L779</f>
        <v>0</v>
      </c>
      <c r="I702" s="218">
        <f>'4. Capacity&amp;Demand'!M779</f>
        <v>0</v>
      </c>
      <c r="J702" s="218">
        <f>'4. Capacity&amp;Demand'!N779</f>
        <v>0</v>
      </c>
      <c r="K702" s="218">
        <f>'4. Capacity&amp;Demand'!O779</f>
        <v>0</v>
      </c>
      <c r="L702" s="218">
        <f>'4. Capacity&amp;Demand'!P779</f>
        <v>0</v>
      </c>
      <c r="M702" s="218">
        <f>'4. Capacity&amp;Demand'!Q779</f>
        <v>0</v>
      </c>
      <c r="N702" s="218">
        <f>'4. Capacity&amp;Demand'!R779</f>
        <v>0</v>
      </c>
      <c r="O702" s="218">
        <f>'4. Capacity&amp;Demand'!S779</f>
        <v>0</v>
      </c>
    </row>
    <row r="703" spans="2:15" ht="15.75" thickBot="1" x14ac:dyDescent="0.3">
      <c r="B703" s="218" t="s">
        <v>689</v>
      </c>
      <c r="C703" s="315" t="s">
        <v>900</v>
      </c>
      <c r="D703" s="218">
        <f>'4. Capacity&amp;Demand'!H780</f>
        <v>0</v>
      </c>
      <c r="E703" s="218">
        <f>'4. Capacity&amp;Demand'!I780</f>
        <v>0</v>
      </c>
      <c r="F703" s="218">
        <f>'4. Capacity&amp;Demand'!J780</f>
        <v>0</v>
      </c>
      <c r="G703" s="218">
        <f>'4. Capacity&amp;Demand'!K780</f>
        <v>0</v>
      </c>
      <c r="H703" s="218">
        <f>'4. Capacity&amp;Demand'!L780</f>
        <v>0</v>
      </c>
      <c r="I703" s="218">
        <f>'4. Capacity&amp;Demand'!M780</f>
        <v>0</v>
      </c>
      <c r="J703" s="218">
        <f>'4. Capacity&amp;Demand'!N780</f>
        <v>0</v>
      </c>
      <c r="K703" s="218">
        <f>'4. Capacity&amp;Demand'!O780</f>
        <v>0</v>
      </c>
      <c r="L703" s="218">
        <f>'4. Capacity&amp;Demand'!P780</f>
        <v>0</v>
      </c>
      <c r="M703" s="218">
        <f>'4. Capacity&amp;Demand'!Q780</f>
        <v>0</v>
      </c>
      <c r="N703" s="218">
        <f>'4. Capacity&amp;Demand'!R780</f>
        <v>0</v>
      </c>
      <c r="O703" s="218">
        <f>'4. Capacity&amp;Demand'!S780</f>
        <v>0</v>
      </c>
    </row>
    <row r="704" spans="2:15" ht="15.75" thickBot="1" x14ac:dyDescent="0.3">
      <c r="B704" s="218" t="s">
        <v>691</v>
      </c>
      <c r="C704" s="315" t="s">
        <v>900</v>
      </c>
      <c r="D704" s="218">
        <f>'4. Capacity&amp;Demand'!H781</f>
        <v>0</v>
      </c>
      <c r="E704" s="218">
        <f>'4. Capacity&amp;Demand'!I781</f>
        <v>0</v>
      </c>
      <c r="F704" s="218">
        <f>'4. Capacity&amp;Demand'!J781</f>
        <v>0</v>
      </c>
      <c r="G704" s="218">
        <f>'4. Capacity&amp;Demand'!K781</f>
        <v>0</v>
      </c>
      <c r="H704" s="218">
        <f>'4. Capacity&amp;Demand'!L781</f>
        <v>0</v>
      </c>
      <c r="I704" s="218">
        <f>'4. Capacity&amp;Demand'!M781</f>
        <v>0</v>
      </c>
      <c r="J704" s="218">
        <f>'4. Capacity&amp;Demand'!N781</f>
        <v>0</v>
      </c>
      <c r="K704" s="218">
        <f>'4. Capacity&amp;Demand'!O781</f>
        <v>0</v>
      </c>
      <c r="L704" s="218">
        <f>'4. Capacity&amp;Demand'!P781</f>
        <v>0</v>
      </c>
      <c r="M704" s="218">
        <f>'4. Capacity&amp;Demand'!Q781</f>
        <v>0</v>
      </c>
      <c r="N704" s="218">
        <f>'4. Capacity&amp;Demand'!R781</f>
        <v>0</v>
      </c>
      <c r="O704" s="218">
        <f>'4. Capacity&amp;Demand'!S781</f>
        <v>0</v>
      </c>
    </row>
    <row r="705" spans="2:15" ht="15.75" thickBot="1" x14ac:dyDescent="0.3">
      <c r="B705" s="218" t="s">
        <v>693</v>
      </c>
      <c r="C705" s="315" t="s">
        <v>900</v>
      </c>
      <c r="D705" s="218">
        <f>'4. Capacity&amp;Demand'!H782</f>
        <v>0</v>
      </c>
      <c r="E705" s="218">
        <f>'4. Capacity&amp;Demand'!I782</f>
        <v>0</v>
      </c>
      <c r="F705" s="218">
        <f>'4. Capacity&amp;Demand'!J782</f>
        <v>0</v>
      </c>
      <c r="G705" s="218">
        <f>'4. Capacity&amp;Demand'!K782</f>
        <v>0</v>
      </c>
      <c r="H705" s="218">
        <f>'4. Capacity&amp;Demand'!L782</f>
        <v>0</v>
      </c>
      <c r="I705" s="218">
        <f>'4. Capacity&amp;Demand'!M782</f>
        <v>0</v>
      </c>
      <c r="J705" s="218">
        <f>'4. Capacity&amp;Demand'!N782</f>
        <v>0</v>
      </c>
      <c r="K705" s="218">
        <f>'4. Capacity&amp;Demand'!O782</f>
        <v>0</v>
      </c>
      <c r="L705" s="218">
        <f>'4. Capacity&amp;Demand'!P782</f>
        <v>0</v>
      </c>
      <c r="M705" s="218">
        <f>'4. Capacity&amp;Demand'!Q782</f>
        <v>0</v>
      </c>
      <c r="N705" s="218">
        <f>'4. Capacity&amp;Demand'!R782</f>
        <v>0</v>
      </c>
      <c r="O705" s="218">
        <f>'4. Capacity&amp;Demand'!S782</f>
        <v>0</v>
      </c>
    </row>
    <row r="706" spans="2:15" ht="15.75" thickBot="1" x14ac:dyDescent="0.3">
      <c r="B706" s="218" t="s">
        <v>695</v>
      </c>
      <c r="C706" s="315" t="s">
        <v>900</v>
      </c>
      <c r="D706" s="218">
        <f>'4. Capacity&amp;Demand'!H783</f>
        <v>0</v>
      </c>
      <c r="E706" s="218">
        <f>'4. Capacity&amp;Demand'!I783</f>
        <v>0</v>
      </c>
      <c r="F706" s="218">
        <f>'4. Capacity&amp;Demand'!J783</f>
        <v>0</v>
      </c>
      <c r="G706" s="218">
        <f>'4. Capacity&amp;Demand'!K783</f>
        <v>0</v>
      </c>
      <c r="H706" s="218">
        <f>'4. Capacity&amp;Demand'!L783</f>
        <v>0</v>
      </c>
      <c r="I706" s="218">
        <f>'4. Capacity&amp;Demand'!M783</f>
        <v>0</v>
      </c>
      <c r="J706" s="218">
        <f>'4. Capacity&amp;Demand'!N783</f>
        <v>0</v>
      </c>
      <c r="K706" s="218">
        <f>'4. Capacity&amp;Demand'!O783</f>
        <v>0</v>
      </c>
      <c r="L706" s="218">
        <f>'4. Capacity&amp;Demand'!P783</f>
        <v>0</v>
      </c>
      <c r="M706" s="218">
        <f>'4. Capacity&amp;Demand'!Q783</f>
        <v>0</v>
      </c>
      <c r="N706" s="218">
        <f>'4. Capacity&amp;Demand'!R783</f>
        <v>0</v>
      </c>
      <c r="O706" s="218">
        <f>'4. Capacity&amp;Demand'!S783</f>
        <v>0</v>
      </c>
    </row>
    <row r="707" spans="2:15" ht="15.75" thickBot="1" x14ac:dyDescent="0.3">
      <c r="B707" s="218" t="s">
        <v>697</v>
      </c>
      <c r="C707" s="315" t="s">
        <v>900</v>
      </c>
      <c r="D707" s="218">
        <f>'4. Capacity&amp;Demand'!H784</f>
        <v>0</v>
      </c>
      <c r="E707" s="218">
        <f>'4. Capacity&amp;Demand'!I784</f>
        <v>0</v>
      </c>
      <c r="F707" s="218">
        <f>'4. Capacity&amp;Demand'!J784</f>
        <v>0</v>
      </c>
      <c r="G707" s="218">
        <f>'4. Capacity&amp;Demand'!K784</f>
        <v>0</v>
      </c>
      <c r="H707" s="218">
        <f>'4. Capacity&amp;Demand'!L784</f>
        <v>0</v>
      </c>
      <c r="I707" s="218">
        <f>'4. Capacity&amp;Demand'!M784</f>
        <v>0</v>
      </c>
      <c r="J707" s="218">
        <f>'4. Capacity&amp;Demand'!N784</f>
        <v>0</v>
      </c>
      <c r="K707" s="218">
        <f>'4. Capacity&amp;Demand'!O784</f>
        <v>0</v>
      </c>
      <c r="L707" s="218">
        <f>'4. Capacity&amp;Demand'!P784</f>
        <v>0</v>
      </c>
      <c r="M707" s="218">
        <f>'4. Capacity&amp;Demand'!Q784</f>
        <v>0</v>
      </c>
      <c r="N707" s="218">
        <f>'4. Capacity&amp;Demand'!R784</f>
        <v>0</v>
      </c>
      <c r="O707" s="218">
        <f>'4. Capacity&amp;Demand'!S784</f>
        <v>0</v>
      </c>
    </row>
    <row r="708" spans="2:15" ht="15.75" thickBot="1" x14ac:dyDescent="0.3">
      <c r="B708" s="218" t="s">
        <v>699</v>
      </c>
      <c r="C708" s="315" t="s">
        <v>900</v>
      </c>
      <c r="D708" s="218">
        <f>'4. Capacity&amp;Demand'!H785</f>
        <v>0</v>
      </c>
      <c r="E708" s="218">
        <f>'4. Capacity&amp;Demand'!I785</f>
        <v>0</v>
      </c>
      <c r="F708" s="218">
        <f>'4. Capacity&amp;Demand'!J785</f>
        <v>0</v>
      </c>
      <c r="G708" s="218">
        <f>'4. Capacity&amp;Demand'!K785</f>
        <v>0</v>
      </c>
      <c r="H708" s="218">
        <f>'4. Capacity&amp;Demand'!L785</f>
        <v>0</v>
      </c>
      <c r="I708" s="218">
        <f>'4. Capacity&amp;Demand'!M785</f>
        <v>0</v>
      </c>
      <c r="J708" s="218">
        <f>'4. Capacity&amp;Demand'!N785</f>
        <v>0</v>
      </c>
      <c r="K708" s="218">
        <f>'4. Capacity&amp;Demand'!O785</f>
        <v>0</v>
      </c>
      <c r="L708" s="218">
        <f>'4. Capacity&amp;Demand'!P785</f>
        <v>0</v>
      </c>
      <c r="M708" s="218">
        <f>'4. Capacity&amp;Demand'!Q785</f>
        <v>0</v>
      </c>
      <c r="N708" s="218">
        <f>'4. Capacity&amp;Demand'!R785</f>
        <v>0</v>
      </c>
      <c r="O708" s="218">
        <f>'4. Capacity&amp;Demand'!S785</f>
        <v>0</v>
      </c>
    </row>
    <row r="709" spans="2:15" ht="15.75" thickBot="1" x14ac:dyDescent="0.3">
      <c r="B709" s="218" t="s">
        <v>701</v>
      </c>
      <c r="C709" s="315" t="s">
        <v>900</v>
      </c>
      <c r="D709" s="218">
        <f>'4. Capacity&amp;Demand'!H786</f>
        <v>0</v>
      </c>
      <c r="E709" s="218">
        <f>'4. Capacity&amp;Demand'!I786</f>
        <v>0</v>
      </c>
      <c r="F709" s="218">
        <f>'4. Capacity&amp;Demand'!J786</f>
        <v>0</v>
      </c>
      <c r="G709" s="218">
        <f>'4. Capacity&amp;Demand'!K786</f>
        <v>0</v>
      </c>
      <c r="H709" s="218">
        <f>'4. Capacity&amp;Demand'!L786</f>
        <v>0</v>
      </c>
      <c r="I709" s="218">
        <f>'4. Capacity&amp;Demand'!M786</f>
        <v>0</v>
      </c>
      <c r="J709" s="218">
        <f>'4. Capacity&amp;Demand'!N786</f>
        <v>0</v>
      </c>
      <c r="K709" s="218">
        <f>'4. Capacity&amp;Demand'!O786</f>
        <v>0</v>
      </c>
      <c r="L709" s="218">
        <f>'4. Capacity&amp;Demand'!P786</f>
        <v>0</v>
      </c>
      <c r="M709" s="218">
        <f>'4. Capacity&amp;Demand'!Q786</f>
        <v>0</v>
      </c>
      <c r="N709" s="218">
        <f>'4. Capacity&amp;Demand'!R786</f>
        <v>0</v>
      </c>
      <c r="O709" s="218">
        <f>'4. Capacity&amp;Demand'!S786</f>
        <v>0</v>
      </c>
    </row>
    <row r="710" spans="2:15" ht="15.75" thickBot="1" x14ac:dyDescent="0.3">
      <c r="B710" s="218" t="s">
        <v>703</v>
      </c>
      <c r="C710" s="315" t="s">
        <v>900</v>
      </c>
      <c r="D710" s="218">
        <f>'4. Capacity&amp;Demand'!H787</f>
        <v>0</v>
      </c>
      <c r="E710" s="218">
        <f>'4. Capacity&amp;Demand'!I787</f>
        <v>0</v>
      </c>
      <c r="F710" s="218">
        <f>'4. Capacity&amp;Demand'!J787</f>
        <v>0</v>
      </c>
      <c r="G710" s="218">
        <f>'4. Capacity&amp;Demand'!K787</f>
        <v>0</v>
      </c>
      <c r="H710" s="218">
        <f>'4. Capacity&amp;Demand'!L787</f>
        <v>0</v>
      </c>
      <c r="I710" s="218">
        <f>'4. Capacity&amp;Demand'!M787</f>
        <v>0</v>
      </c>
      <c r="J710" s="218">
        <f>'4. Capacity&amp;Demand'!N787</f>
        <v>0</v>
      </c>
      <c r="K710" s="218">
        <f>'4. Capacity&amp;Demand'!O787</f>
        <v>0</v>
      </c>
      <c r="L710" s="218">
        <f>'4. Capacity&amp;Demand'!P787</f>
        <v>0</v>
      </c>
      <c r="M710" s="218">
        <f>'4. Capacity&amp;Demand'!Q787</f>
        <v>0</v>
      </c>
      <c r="N710" s="218">
        <f>'4. Capacity&amp;Demand'!R787</f>
        <v>0</v>
      </c>
      <c r="O710" s="218">
        <f>'4. Capacity&amp;Demand'!S787</f>
        <v>0</v>
      </c>
    </row>
    <row r="711" spans="2:15" ht="15.75" thickBot="1" x14ac:dyDescent="0.3">
      <c r="B711" s="218" t="s">
        <v>705</v>
      </c>
      <c r="C711" s="315" t="s">
        <v>900</v>
      </c>
      <c r="D711" s="218">
        <f>'4. Capacity&amp;Demand'!H788</f>
        <v>0</v>
      </c>
      <c r="E711" s="218">
        <f>'4. Capacity&amp;Demand'!I788</f>
        <v>0</v>
      </c>
      <c r="F711" s="218">
        <f>'4. Capacity&amp;Demand'!J788</f>
        <v>0</v>
      </c>
      <c r="G711" s="218">
        <f>'4. Capacity&amp;Demand'!K788</f>
        <v>0</v>
      </c>
      <c r="H711" s="218">
        <f>'4. Capacity&amp;Demand'!L788</f>
        <v>0</v>
      </c>
      <c r="I711" s="218">
        <f>'4. Capacity&amp;Demand'!M788</f>
        <v>0</v>
      </c>
      <c r="J711" s="218">
        <f>'4. Capacity&amp;Demand'!N788</f>
        <v>0</v>
      </c>
      <c r="K711" s="218">
        <f>'4. Capacity&amp;Demand'!O788</f>
        <v>0</v>
      </c>
      <c r="L711" s="218">
        <f>'4. Capacity&amp;Demand'!P788</f>
        <v>0</v>
      </c>
      <c r="M711" s="218">
        <f>'4. Capacity&amp;Demand'!Q788</f>
        <v>0</v>
      </c>
      <c r="N711" s="218">
        <f>'4. Capacity&amp;Demand'!R788</f>
        <v>0</v>
      </c>
      <c r="O711" s="218">
        <f>'4. Capacity&amp;Demand'!S788</f>
        <v>0</v>
      </c>
    </row>
    <row r="712" spans="2:15" ht="15.75" thickBot="1" x14ac:dyDescent="0.3">
      <c r="B712" s="218" t="s">
        <v>707</v>
      </c>
      <c r="C712" s="315" t="s">
        <v>900</v>
      </c>
      <c r="D712" s="218">
        <f>'4. Capacity&amp;Demand'!H789</f>
        <v>0</v>
      </c>
      <c r="E712" s="218">
        <f>'4. Capacity&amp;Demand'!I789</f>
        <v>0</v>
      </c>
      <c r="F712" s="218">
        <f>'4. Capacity&amp;Demand'!J789</f>
        <v>0</v>
      </c>
      <c r="G712" s="218">
        <f>'4. Capacity&amp;Demand'!K789</f>
        <v>0</v>
      </c>
      <c r="H712" s="218">
        <f>'4. Capacity&amp;Demand'!L789</f>
        <v>0</v>
      </c>
      <c r="I712" s="218">
        <f>'4. Capacity&amp;Demand'!M789</f>
        <v>0</v>
      </c>
      <c r="J712" s="218">
        <f>'4. Capacity&amp;Demand'!N789</f>
        <v>0</v>
      </c>
      <c r="K712" s="218">
        <f>'4. Capacity&amp;Demand'!O789</f>
        <v>0</v>
      </c>
      <c r="L712" s="218">
        <f>'4. Capacity&amp;Demand'!P789</f>
        <v>0</v>
      </c>
      <c r="M712" s="218">
        <f>'4. Capacity&amp;Demand'!Q789</f>
        <v>0</v>
      </c>
      <c r="N712" s="218">
        <f>'4. Capacity&amp;Demand'!R789</f>
        <v>0</v>
      </c>
      <c r="O712" s="218">
        <f>'4. Capacity&amp;Demand'!S789</f>
        <v>0</v>
      </c>
    </row>
    <row r="713" spans="2:15" ht="15.75" thickBot="1" x14ac:dyDescent="0.3">
      <c r="B713" s="218" t="s">
        <v>709</v>
      </c>
      <c r="C713" s="315" t="s">
        <v>900</v>
      </c>
      <c r="D713" s="218">
        <f>'4. Capacity&amp;Demand'!H790</f>
        <v>0</v>
      </c>
      <c r="E713" s="218">
        <f>'4. Capacity&amp;Demand'!I790</f>
        <v>0</v>
      </c>
      <c r="F713" s="218">
        <f>'4. Capacity&amp;Demand'!J790</f>
        <v>0</v>
      </c>
      <c r="G713" s="218">
        <f>'4. Capacity&amp;Demand'!K790</f>
        <v>0</v>
      </c>
      <c r="H713" s="218">
        <f>'4. Capacity&amp;Demand'!L790</f>
        <v>0</v>
      </c>
      <c r="I713" s="218">
        <f>'4. Capacity&amp;Demand'!M790</f>
        <v>0</v>
      </c>
      <c r="J713" s="218">
        <f>'4. Capacity&amp;Demand'!N790</f>
        <v>0</v>
      </c>
      <c r="K713" s="218">
        <f>'4. Capacity&amp;Demand'!O790</f>
        <v>0</v>
      </c>
      <c r="L713" s="218">
        <f>'4. Capacity&amp;Demand'!P790</f>
        <v>0</v>
      </c>
      <c r="M713" s="218">
        <f>'4. Capacity&amp;Demand'!Q790</f>
        <v>0</v>
      </c>
      <c r="N713" s="218">
        <f>'4. Capacity&amp;Demand'!R790</f>
        <v>0</v>
      </c>
      <c r="O713" s="218">
        <f>'4. Capacity&amp;Demand'!S790</f>
        <v>0</v>
      </c>
    </row>
    <row r="714" spans="2:15" ht="15.75" thickBot="1" x14ac:dyDescent="0.3">
      <c r="B714" s="218" t="s">
        <v>711</v>
      </c>
      <c r="C714" s="315" t="s">
        <v>900</v>
      </c>
      <c r="D714" s="218">
        <f>'4. Capacity&amp;Demand'!H791</f>
        <v>0</v>
      </c>
      <c r="E714" s="218">
        <f>'4. Capacity&amp;Demand'!I791</f>
        <v>0</v>
      </c>
      <c r="F714" s="218">
        <f>'4. Capacity&amp;Demand'!J791</f>
        <v>0</v>
      </c>
      <c r="G714" s="218">
        <f>'4. Capacity&amp;Demand'!K791</f>
        <v>0</v>
      </c>
      <c r="H714" s="218">
        <f>'4. Capacity&amp;Demand'!L791</f>
        <v>0</v>
      </c>
      <c r="I714" s="218">
        <f>'4. Capacity&amp;Demand'!M791</f>
        <v>0</v>
      </c>
      <c r="J714" s="218">
        <f>'4. Capacity&amp;Demand'!N791</f>
        <v>0</v>
      </c>
      <c r="K714" s="218">
        <f>'4. Capacity&amp;Demand'!O791</f>
        <v>0</v>
      </c>
      <c r="L714" s="218">
        <f>'4. Capacity&amp;Demand'!P791</f>
        <v>0</v>
      </c>
      <c r="M714" s="218">
        <f>'4. Capacity&amp;Demand'!Q791</f>
        <v>0</v>
      </c>
      <c r="N714" s="218">
        <f>'4. Capacity&amp;Demand'!R791</f>
        <v>0</v>
      </c>
      <c r="O714" s="218">
        <f>'4. Capacity&amp;Demand'!S791</f>
        <v>0</v>
      </c>
    </row>
    <row r="715" spans="2:15" ht="15.75" thickBot="1" x14ac:dyDescent="0.3">
      <c r="B715" s="218" t="s">
        <v>713</v>
      </c>
      <c r="C715" s="315" t="s">
        <v>900</v>
      </c>
      <c r="D715" s="218">
        <f>'4. Capacity&amp;Demand'!H792</f>
        <v>0</v>
      </c>
      <c r="E715" s="218">
        <f>'4. Capacity&amp;Demand'!I792</f>
        <v>0</v>
      </c>
      <c r="F715" s="218">
        <f>'4. Capacity&amp;Demand'!J792</f>
        <v>0</v>
      </c>
      <c r="G715" s="218">
        <f>'4. Capacity&amp;Demand'!K792</f>
        <v>0</v>
      </c>
      <c r="H715" s="218">
        <f>'4. Capacity&amp;Demand'!L792</f>
        <v>0</v>
      </c>
      <c r="I715" s="218">
        <f>'4. Capacity&amp;Demand'!M792</f>
        <v>0</v>
      </c>
      <c r="J715" s="218">
        <f>'4. Capacity&amp;Demand'!N792</f>
        <v>0</v>
      </c>
      <c r="K715" s="218">
        <f>'4. Capacity&amp;Demand'!O792</f>
        <v>0</v>
      </c>
      <c r="L715" s="218">
        <f>'4. Capacity&amp;Demand'!P792</f>
        <v>0</v>
      </c>
      <c r="M715" s="218">
        <f>'4. Capacity&amp;Demand'!Q792</f>
        <v>0</v>
      </c>
      <c r="N715" s="218">
        <f>'4. Capacity&amp;Demand'!R792</f>
        <v>0</v>
      </c>
      <c r="O715" s="218">
        <f>'4. Capacity&amp;Demand'!S792</f>
        <v>0</v>
      </c>
    </row>
    <row r="716" spans="2:15" ht="15.75" thickBot="1" x14ac:dyDescent="0.3">
      <c r="B716" s="218" t="s">
        <v>715</v>
      </c>
      <c r="C716" s="315" t="s">
        <v>900</v>
      </c>
      <c r="D716" s="218">
        <f>'4. Capacity&amp;Demand'!H793</f>
        <v>0</v>
      </c>
      <c r="E716" s="218">
        <f>'4. Capacity&amp;Demand'!I793</f>
        <v>0</v>
      </c>
      <c r="F716" s="218">
        <f>'4. Capacity&amp;Demand'!J793</f>
        <v>0</v>
      </c>
      <c r="G716" s="218">
        <f>'4. Capacity&amp;Demand'!K793</f>
        <v>0</v>
      </c>
      <c r="H716" s="218">
        <f>'4. Capacity&amp;Demand'!L793</f>
        <v>0</v>
      </c>
      <c r="I716" s="218">
        <f>'4. Capacity&amp;Demand'!M793</f>
        <v>0</v>
      </c>
      <c r="J716" s="218">
        <f>'4. Capacity&amp;Demand'!N793</f>
        <v>0</v>
      </c>
      <c r="K716" s="218">
        <f>'4. Capacity&amp;Demand'!O793</f>
        <v>0</v>
      </c>
      <c r="L716" s="218">
        <f>'4. Capacity&amp;Demand'!P793</f>
        <v>0</v>
      </c>
      <c r="M716" s="218">
        <f>'4. Capacity&amp;Demand'!Q793</f>
        <v>0</v>
      </c>
      <c r="N716" s="218">
        <f>'4. Capacity&amp;Demand'!R793</f>
        <v>0</v>
      </c>
      <c r="O716" s="218">
        <f>'4. Capacity&amp;Demand'!S793</f>
        <v>0</v>
      </c>
    </row>
    <row r="717" spans="2:15" ht="15.75" thickBot="1" x14ac:dyDescent="0.3">
      <c r="B717" s="218" t="s">
        <v>717</v>
      </c>
      <c r="C717" s="315" t="s">
        <v>900</v>
      </c>
      <c r="D717" s="218">
        <f>'4. Capacity&amp;Demand'!H794</f>
        <v>0</v>
      </c>
      <c r="E717" s="218">
        <f>'4. Capacity&amp;Demand'!I794</f>
        <v>0</v>
      </c>
      <c r="F717" s="218">
        <f>'4. Capacity&amp;Demand'!J794</f>
        <v>0</v>
      </c>
      <c r="G717" s="218">
        <f>'4. Capacity&amp;Demand'!K794</f>
        <v>0</v>
      </c>
      <c r="H717" s="218">
        <f>'4. Capacity&amp;Demand'!L794</f>
        <v>0</v>
      </c>
      <c r="I717" s="218">
        <f>'4. Capacity&amp;Demand'!M794</f>
        <v>0</v>
      </c>
      <c r="J717" s="218">
        <f>'4. Capacity&amp;Demand'!N794</f>
        <v>0</v>
      </c>
      <c r="K717" s="218">
        <f>'4. Capacity&amp;Demand'!O794</f>
        <v>0</v>
      </c>
      <c r="L717" s="218">
        <f>'4. Capacity&amp;Demand'!P794</f>
        <v>0</v>
      </c>
      <c r="M717" s="218">
        <f>'4. Capacity&amp;Demand'!Q794</f>
        <v>0</v>
      </c>
      <c r="N717" s="218">
        <f>'4. Capacity&amp;Demand'!R794</f>
        <v>0</v>
      </c>
      <c r="O717" s="218">
        <f>'4. Capacity&amp;Demand'!S794</f>
        <v>0</v>
      </c>
    </row>
    <row r="718" spans="2:15" ht="15.75" thickBot="1" x14ac:dyDescent="0.3">
      <c r="B718" s="218" t="s">
        <v>719</v>
      </c>
      <c r="C718" s="315" t="s">
        <v>900</v>
      </c>
      <c r="D718" s="218">
        <f>'4. Capacity&amp;Demand'!H795</f>
        <v>0</v>
      </c>
      <c r="E718" s="218">
        <f>'4. Capacity&amp;Demand'!I795</f>
        <v>0</v>
      </c>
      <c r="F718" s="218">
        <f>'4. Capacity&amp;Demand'!J795</f>
        <v>0</v>
      </c>
      <c r="G718" s="218">
        <f>'4. Capacity&amp;Demand'!K795</f>
        <v>0</v>
      </c>
      <c r="H718" s="218">
        <f>'4. Capacity&amp;Demand'!L795</f>
        <v>0</v>
      </c>
      <c r="I718" s="218">
        <f>'4. Capacity&amp;Demand'!M795</f>
        <v>0</v>
      </c>
      <c r="J718" s="218">
        <f>'4. Capacity&amp;Demand'!N795</f>
        <v>0</v>
      </c>
      <c r="K718" s="218">
        <f>'4. Capacity&amp;Demand'!O795</f>
        <v>0</v>
      </c>
      <c r="L718" s="218">
        <f>'4. Capacity&amp;Demand'!P795</f>
        <v>0</v>
      </c>
      <c r="M718" s="218">
        <f>'4. Capacity&amp;Demand'!Q795</f>
        <v>0</v>
      </c>
      <c r="N718" s="218">
        <f>'4. Capacity&amp;Demand'!R795</f>
        <v>0</v>
      </c>
      <c r="O718" s="218">
        <f>'4. Capacity&amp;Demand'!S795</f>
        <v>0</v>
      </c>
    </row>
    <row r="719" spans="2:15" ht="15.75" thickBot="1" x14ac:dyDescent="0.3">
      <c r="B719" s="218" t="s">
        <v>721</v>
      </c>
      <c r="C719" s="315" t="s">
        <v>900</v>
      </c>
      <c r="D719" s="218">
        <f>'4. Capacity&amp;Demand'!H796</f>
        <v>0</v>
      </c>
      <c r="E719" s="218">
        <f>'4. Capacity&amp;Demand'!I796</f>
        <v>0</v>
      </c>
      <c r="F719" s="218">
        <f>'4. Capacity&amp;Demand'!J796</f>
        <v>0</v>
      </c>
      <c r="G719" s="218">
        <f>'4. Capacity&amp;Demand'!K796</f>
        <v>0</v>
      </c>
      <c r="H719" s="218">
        <f>'4. Capacity&amp;Demand'!L796</f>
        <v>0</v>
      </c>
      <c r="I719" s="218">
        <f>'4. Capacity&amp;Demand'!M796</f>
        <v>0</v>
      </c>
      <c r="J719" s="218">
        <f>'4. Capacity&amp;Demand'!N796</f>
        <v>0</v>
      </c>
      <c r="K719" s="218">
        <f>'4. Capacity&amp;Demand'!O796</f>
        <v>0</v>
      </c>
      <c r="L719" s="218">
        <f>'4. Capacity&amp;Demand'!P796</f>
        <v>0</v>
      </c>
      <c r="M719" s="218">
        <f>'4. Capacity&amp;Demand'!Q796</f>
        <v>0</v>
      </c>
      <c r="N719" s="218">
        <f>'4. Capacity&amp;Demand'!R796</f>
        <v>0</v>
      </c>
      <c r="O719" s="218">
        <f>'4. Capacity&amp;Demand'!S796</f>
        <v>0</v>
      </c>
    </row>
    <row r="720" spans="2:15" ht="15.75" thickBot="1" x14ac:dyDescent="0.3">
      <c r="B720" s="218" t="s">
        <v>723</v>
      </c>
      <c r="C720" s="315" t="s">
        <v>900</v>
      </c>
      <c r="D720" s="218">
        <f>'4. Capacity&amp;Demand'!H797</f>
        <v>0</v>
      </c>
      <c r="E720" s="218">
        <f>'4. Capacity&amp;Demand'!I797</f>
        <v>0</v>
      </c>
      <c r="F720" s="218">
        <f>'4. Capacity&amp;Demand'!J797</f>
        <v>0</v>
      </c>
      <c r="G720" s="218">
        <f>'4. Capacity&amp;Demand'!K797</f>
        <v>0</v>
      </c>
      <c r="H720" s="218">
        <f>'4. Capacity&amp;Demand'!L797</f>
        <v>0</v>
      </c>
      <c r="I720" s="218">
        <f>'4. Capacity&amp;Demand'!M797</f>
        <v>0</v>
      </c>
      <c r="J720" s="218">
        <f>'4. Capacity&amp;Demand'!N797</f>
        <v>0</v>
      </c>
      <c r="K720" s="218">
        <f>'4. Capacity&amp;Demand'!O797</f>
        <v>0</v>
      </c>
      <c r="L720" s="218">
        <f>'4. Capacity&amp;Demand'!P797</f>
        <v>0</v>
      </c>
      <c r="M720" s="218">
        <f>'4. Capacity&amp;Demand'!Q797</f>
        <v>0</v>
      </c>
      <c r="N720" s="218">
        <f>'4. Capacity&amp;Demand'!R797</f>
        <v>0</v>
      </c>
      <c r="O720" s="218">
        <f>'4. Capacity&amp;Demand'!S797</f>
        <v>0</v>
      </c>
    </row>
    <row r="721" spans="2:15" ht="15.75" thickBot="1" x14ac:dyDescent="0.3">
      <c r="B721" s="218" t="s">
        <v>725</v>
      </c>
      <c r="C721" s="315" t="s">
        <v>900</v>
      </c>
      <c r="D721" s="218">
        <f>'4. Capacity&amp;Demand'!H798</f>
        <v>0</v>
      </c>
      <c r="E721" s="218">
        <f>'4. Capacity&amp;Demand'!I798</f>
        <v>0</v>
      </c>
      <c r="F721" s="218">
        <f>'4. Capacity&amp;Demand'!J798</f>
        <v>0</v>
      </c>
      <c r="G721" s="218">
        <f>'4. Capacity&amp;Demand'!K798</f>
        <v>0</v>
      </c>
      <c r="H721" s="218">
        <f>'4. Capacity&amp;Demand'!L798</f>
        <v>0</v>
      </c>
      <c r="I721" s="218">
        <f>'4. Capacity&amp;Demand'!M798</f>
        <v>0</v>
      </c>
      <c r="J721" s="218">
        <f>'4. Capacity&amp;Demand'!N798</f>
        <v>0</v>
      </c>
      <c r="K721" s="218">
        <f>'4. Capacity&amp;Demand'!O798</f>
        <v>0</v>
      </c>
      <c r="L721" s="218">
        <f>'4. Capacity&amp;Demand'!P798</f>
        <v>0</v>
      </c>
      <c r="M721" s="218">
        <f>'4. Capacity&amp;Demand'!Q798</f>
        <v>0</v>
      </c>
      <c r="N721" s="218">
        <f>'4. Capacity&amp;Demand'!R798</f>
        <v>0</v>
      </c>
      <c r="O721" s="218">
        <f>'4. Capacity&amp;Demand'!S798</f>
        <v>0</v>
      </c>
    </row>
    <row r="722" spans="2:15" ht="15.75" thickBot="1" x14ac:dyDescent="0.3">
      <c r="B722" s="218" t="s">
        <v>727</v>
      </c>
      <c r="C722" s="315" t="s">
        <v>900</v>
      </c>
      <c r="D722" s="218">
        <f>'4. Capacity&amp;Demand'!H799</f>
        <v>0</v>
      </c>
      <c r="E722" s="218">
        <f>'4. Capacity&amp;Demand'!I799</f>
        <v>0</v>
      </c>
      <c r="F722" s="218">
        <f>'4. Capacity&amp;Demand'!J799</f>
        <v>0</v>
      </c>
      <c r="G722" s="218">
        <f>'4. Capacity&amp;Demand'!K799</f>
        <v>0</v>
      </c>
      <c r="H722" s="218">
        <f>'4. Capacity&amp;Demand'!L799</f>
        <v>0</v>
      </c>
      <c r="I722" s="218">
        <f>'4. Capacity&amp;Demand'!M799</f>
        <v>0</v>
      </c>
      <c r="J722" s="218">
        <f>'4. Capacity&amp;Demand'!N799</f>
        <v>0</v>
      </c>
      <c r="K722" s="218">
        <f>'4. Capacity&amp;Demand'!O799</f>
        <v>0</v>
      </c>
      <c r="L722" s="218">
        <f>'4. Capacity&amp;Demand'!P799</f>
        <v>0</v>
      </c>
      <c r="M722" s="218">
        <f>'4. Capacity&amp;Demand'!Q799</f>
        <v>0</v>
      </c>
      <c r="N722" s="218">
        <f>'4. Capacity&amp;Demand'!R799</f>
        <v>0</v>
      </c>
      <c r="O722" s="218">
        <f>'4. Capacity&amp;Demand'!S799</f>
        <v>0</v>
      </c>
    </row>
    <row r="723" spans="2:15" ht="15.75" thickBot="1" x14ac:dyDescent="0.3">
      <c r="B723" s="218" t="s">
        <v>729</v>
      </c>
      <c r="C723" s="315" t="s">
        <v>900</v>
      </c>
      <c r="D723" s="218">
        <f>'4. Capacity&amp;Demand'!H800</f>
        <v>0</v>
      </c>
      <c r="E723" s="218">
        <f>'4. Capacity&amp;Demand'!I800</f>
        <v>0</v>
      </c>
      <c r="F723" s="218">
        <f>'4. Capacity&amp;Demand'!J800</f>
        <v>0</v>
      </c>
      <c r="G723" s="218">
        <f>'4. Capacity&amp;Demand'!K800</f>
        <v>0</v>
      </c>
      <c r="H723" s="218">
        <f>'4. Capacity&amp;Demand'!L800</f>
        <v>0</v>
      </c>
      <c r="I723" s="218">
        <f>'4. Capacity&amp;Demand'!M800</f>
        <v>0</v>
      </c>
      <c r="J723" s="218">
        <f>'4. Capacity&amp;Demand'!N800</f>
        <v>0</v>
      </c>
      <c r="K723" s="218">
        <f>'4. Capacity&amp;Demand'!O800</f>
        <v>0</v>
      </c>
      <c r="L723" s="218">
        <f>'4. Capacity&amp;Demand'!P800</f>
        <v>0</v>
      </c>
      <c r="M723" s="218">
        <f>'4. Capacity&amp;Demand'!Q800</f>
        <v>0</v>
      </c>
      <c r="N723" s="218">
        <f>'4. Capacity&amp;Demand'!R800</f>
        <v>0</v>
      </c>
      <c r="O723" s="218">
        <f>'4. Capacity&amp;Demand'!S800</f>
        <v>0</v>
      </c>
    </row>
    <row r="724" spans="2:15" ht="15.75" thickBot="1" x14ac:dyDescent="0.3">
      <c r="B724" s="218" t="s">
        <v>731</v>
      </c>
      <c r="C724" s="315" t="s">
        <v>900</v>
      </c>
      <c r="D724" s="218">
        <f>'4. Capacity&amp;Demand'!H801</f>
        <v>0</v>
      </c>
      <c r="E724" s="218">
        <f>'4. Capacity&amp;Demand'!I801</f>
        <v>0</v>
      </c>
      <c r="F724" s="218">
        <f>'4. Capacity&amp;Demand'!J801</f>
        <v>0</v>
      </c>
      <c r="G724" s="218">
        <f>'4. Capacity&amp;Demand'!K801</f>
        <v>0</v>
      </c>
      <c r="H724" s="218">
        <f>'4. Capacity&amp;Demand'!L801</f>
        <v>0</v>
      </c>
      <c r="I724" s="218">
        <f>'4. Capacity&amp;Demand'!M801</f>
        <v>0</v>
      </c>
      <c r="J724" s="218">
        <f>'4. Capacity&amp;Demand'!N801</f>
        <v>0</v>
      </c>
      <c r="K724" s="218">
        <f>'4. Capacity&amp;Demand'!O801</f>
        <v>0</v>
      </c>
      <c r="L724" s="218">
        <f>'4. Capacity&amp;Demand'!P801</f>
        <v>0</v>
      </c>
      <c r="M724" s="218">
        <f>'4. Capacity&amp;Demand'!Q801</f>
        <v>0</v>
      </c>
      <c r="N724" s="218">
        <f>'4. Capacity&amp;Demand'!R801</f>
        <v>0</v>
      </c>
      <c r="O724" s="218">
        <f>'4. Capacity&amp;Demand'!S801</f>
        <v>0</v>
      </c>
    </row>
    <row r="725" spans="2:15" ht="15.75" thickBot="1" x14ac:dyDescent="0.3">
      <c r="B725" s="218" t="s">
        <v>733</v>
      </c>
      <c r="C725" s="315" t="s">
        <v>900</v>
      </c>
      <c r="D725" s="218">
        <f>'4. Capacity&amp;Demand'!H802</f>
        <v>0</v>
      </c>
      <c r="E725" s="218">
        <f>'4. Capacity&amp;Demand'!I802</f>
        <v>0</v>
      </c>
      <c r="F725" s="218">
        <f>'4. Capacity&amp;Demand'!J802</f>
        <v>0</v>
      </c>
      <c r="G725" s="218">
        <f>'4. Capacity&amp;Demand'!K802</f>
        <v>0</v>
      </c>
      <c r="H725" s="218">
        <f>'4. Capacity&amp;Demand'!L802</f>
        <v>0</v>
      </c>
      <c r="I725" s="218">
        <f>'4. Capacity&amp;Demand'!M802</f>
        <v>0</v>
      </c>
      <c r="J725" s="218">
        <f>'4. Capacity&amp;Demand'!N802</f>
        <v>0</v>
      </c>
      <c r="K725" s="218">
        <f>'4. Capacity&amp;Demand'!O802</f>
        <v>0</v>
      </c>
      <c r="L725" s="218">
        <f>'4. Capacity&amp;Demand'!P802</f>
        <v>0</v>
      </c>
      <c r="M725" s="218">
        <f>'4. Capacity&amp;Demand'!Q802</f>
        <v>0</v>
      </c>
      <c r="N725" s="218">
        <f>'4. Capacity&amp;Demand'!R802</f>
        <v>0</v>
      </c>
      <c r="O725" s="218">
        <f>'4. Capacity&amp;Demand'!S802</f>
        <v>0</v>
      </c>
    </row>
    <row r="726" spans="2:15" ht="15.75" thickBot="1" x14ac:dyDescent="0.3">
      <c r="B726" s="218" t="s">
        <v>735</v>
      </c>
      <c r="C726" s="315" t="s">
        <v>900</v>
      </c>
      <c r="D726" s="218">
        <f>'4. Capacity&amp;Demand'!H803</f>
        <v>0</v>
      </c>
      <c r="E726" s="218">
        <f>'4. Capacity&amp;Demand'!I803</f>
        <v>0</v>
      </c>
      <c r="F726" s="218">
        <f>'4. Capacity&amp;Demand'!J803</f>
        <v>0</v>
      </c>
      <c r="G726" s="218">
        <f>'4. Capacity&amp;Demand'!K803</f>
        <v>0</v>
      </c>
      <c r="H726" s="218">
        <f>'4. Capacity&amp;Demand'!L803</f>
        <v>0</v>
      </c>
      <c r="I726" s="218">
        <f>'4. Capacity&amp;Demand'!M803</f>
        <v>0</v>
      </c>
      <c r="J726" s="218">
        <f>'4. Capacity&amp;Demand'!N803</f>
        <v>0</v>
      </c>
      <c r="K726" s="218">
        <f>'4. Capacity&amp;Demand'!O803</f>
        <v>0</v>
      </c>
      <c r="L726" s="218">
        <f>'4. Capacity&amp;Demand'!P803</f>
        <v>0</v>
      </c>
      <c r="M726" s="218">
        <f>'4. Capacity&amp;Demand'!Q803</f>
        <v>0</v>
      </c>
      <c r="N726" s="218">
        <f>'4. Capacity&amp;Demand'!R803</f>
        <v>0</v>
      </c>
      <c r="O726" s="218">
        <f>'4. Capacity&amp;Demand'!S803</f>
        <v>0</v>
      </c>
    </row>
    <row r="727" spans="2:15" ht="15.75" thickBot="1" x14ac:dyDescent="0.3">
      <c r="B727" s="218" t="s">
        <v>737</v>
      </c>
      <c r="C727" s="315" t="s">
        <v>900</v>
      </c>
      <c r="D727" s="218">
        <f>'4. Capacity&amp;Demand'!H804</f>
        <v>0</v>
      </c>
      <c r="E727" s="218">
        <f>'4. Capacity&amp;Demand'!I804</f>
        <v>0</v>
      </c>
      <c r="F727" s="218">
        <f>'4. Capacity&amp;Demand'!J804</f>
        <v>0</v>
      </c>
      <c r="G727" s="218">
        <f>'4. Capacity&amp;Demand'!K804</f>
        <v>0</v>
      </c>
      <c r="H727" s="218">
        <f>'4. Capacity&amp;Demand'!L804</f>
        <v>0</v>
      </c>
      <c r="I727" s="218">
        <f>'4. Capacity&amp;Demand'!M804</f>
        <v>0</v>
      </c>
      <c r="J727" s="218">
        <f>'4. Capacity&amp;Demand'!N804</f>
        <v>0</v>
      </c>
      <c r="K727" s="218">
        <f>'4. Capacity&amp;Demand'!O804</f>
        <v>0</v>
      </c>
      <c r="L727" s="218">
        <f>'4. Capacity&amp;Demand'!P804</f>
        <v>0</v>
      </c>
      <c r="M727" s="218">
        <f>'4. Capacity&amp;Demand'!Q804</f>
        <v>0</v>
      </c>
      <c r="N727" s="218">
        <f>'4. Capacity&amp;Demand'!R804</f>
        <v>0</v>
      </c>
      <c r="O727" s="218">
        <f>'4. Capacity&amp;Demand'!S804</f>
        <v>0</v>
      </c>
    </row>
    <row r="728" spans="2:15" ht="15.75" thickBot="1" x14ac:dyDescent="0.3">
      <c r="B728" s="218" t="s">
        <v>739</v>
      </c>
      <c r="C728" s="315" t="s">
        <v>900</v>
      </c>
      <c r="D728" s="218">
        <f>'4. Capacity&amp;Demand'!H805</f>
        <v>0</v>
      </c>
      <c r="E728" s="218">
        <f>'4. Capacity&amp;Demand'!I805</f>
        <v>0</v>
      </c>
      <c r="F728" s="218">
        <f>'4. Capacity&amp;Demand'!J805</f>
        <v>0</v>
      </c>
      <c r="G728" s="218">
        <f>'4. Capacity&amp;Demand'!K805</f>
        <v>0</v>
      </c>
      <c r="H728" s="218">
        <f>'4. Capacity&amp;Demand'!L805</f>
        <v>0</v>
      </c>
      <c r="I728" s="218">
        <f>'4. Capacity&amp;Demand'!M805</f>
        <v>0</v>
      </c>
      <c r="J728" s="218">
        <f>'4. Capacity&amp;Demand'!N805</f>
        <v>0</v>
      </c>
      <c r="K728" s="218">
        <f>'4. Capacity&amp;Demand'!O805</f>
        <v>0</v>
      </c>
      <c r="L728" s="218">
        <f>'4. Capacity&amp;Demand'!P805</f>
        <v>0</v>
      </c>
      <c r="M728" s="218">
        <f>'4. Capacity&amp;Demand'!Q805</f>
        <v>0</v>
      </c>
      <c r="N728" s="218">
        <f>'4. Capacity&amp;Demand'!R805</f>
        <v>0</v>
      </c>
      <c r="O728" s="218">
        <f>'4. Capacity&amp;Demand'!S805</f>
        <v>0</v>
      </c>
    </row>
    <row r="729" spans="2:15" ht="15.75" thickBot="1" x14ac:dyDescent="0.3">
      <c r="B729" s="218" t="s">
        <v>741</v>
      </c>
      <c r="C729" s="315" t="s">
        <v>900</v>
      </c>
      <c r="D729" s="218">
        <f>'4. Capacity&amp;Demand'!H806</f>
        <v>0</v>
      </c>
      <c r="E729" s="218">
        <f>'4. Capacity&amp;Demand'!I806</f>
        <v>0</v>
      </c>
      <c r="F729" s="218">
        <f>'4. Capacity&amp;Demand'!J806</f>
        <v>0</v>
      </c>
      <c r="G729" s="218">
        <f>'4. Capacity&amp;Demand'!K806</f>
        <v>0</v>
      </c>
      <c r="H729" s="218">
        <f>'4. Capacity&amp;Demand'!L806</f>
        <v>0</v>
      </c>
      <c r="I729" s="218">
        <f>'4. Capacity&amp;Demand'!M806</f>
        <v>0</v>
      </c>
      <c r="J729" s="218">
        <f>'4. Capacity&amp;Demand'!N806</f>
        <v>0</v>
      </c>
      <c r="K729" s="218">
        <f>'4. Capacity&amp;Demand'!O806</f>
        <v>0</v>
      </c>
      <c r="L729" s="218">
        <f>'4. Capacity&amp;Demand'!P806</f>
        <v>0</v>
      </c>
      <c r="M729" s="218">
        <f>'4. Capacity&amp;Demand'!Q806</f>
        <v>0</v>
      </c>
      <c r="N729" s="218">
        <f>'4. Capacity&amp;Demand'!R806</f>
        <v>0</v>
      </c>
      <c r="O729" s="218">
        <f>'4. Capacity&amp;Demand'!S806</f>
        <v>0</v>
      </c>
    </row>
    <row r="730" spans="2:15" ht="15.75" thickBot="1" x14ac:dyDescent="0.3">
      <c r="B730" s="218" t="s">
        <v>743</v>
      </c>
      <c r="C730" s="315" t="s">
        <v>900</v>
      </c>
      <c r="D730" s="218">
        <f>'4. Capacity&amp;Demand'!H807</f>
        <v>0</v>
      </c>
      <c r="E730" s="218">
        <f>'4. Capacity&amp;Demand'!I807</f>
        <v>0</v>
      </c>
      <c r="F730" s="218">
        <f>'4. Capacity&amp;Demand'!J807</f>
        <v>0</v>
      </c>
      <c r="G730" s="218">
        <f>'4. Capacity&amp;Demand'!K807</f>
        <v>0</v>
      </c>
      <c r="H730" s="218">
        <f>'4. Capacity&amp;Demand'!L807</f>
        <v>0</v>
      </c>
      <c r="I730" s="218">
        <f>'4. Capacity&amp;Demand'!M807</f>
        <v>0</v>
      </c>
      <c r="J730" s="218">
        <f>'4. Capacity&amp;Demand'!N807</f>
        <v>0</v>
      </c>
      <c r="K730" s="218">
        <f>'4. Capacity&amp;Demand'!O807</f>
        <v>0</v>
      </c>
      <c r="L730" s="218">
        <f>'4. Capacity&amp;Demand'!P807</f>
        <v>0</v>
      </c>
      <c r="M730" s="218">
        <f>'4. Capacity&amp;Demand'!Q807</f>
        <v>0</v>
      </c>
      <c r="N730" s="218">
        <f>'4. Capacity&amp;Demand'!R807</f>
        <v>0</v>
      </c>
      <c r="O730" s="218">
        <f>'4. Capacity&amp;Demand'!S807</f>
        <v>0</v>
      </c>
    </row>
    <row r="731" spans="2:15" ht="15.75" thickBot="1" x14ac:dyDescent="0.3">
      <c r="B731" s="218" t="s">
        <v>745</v>
      </c>
      <c r="C731" s="315" t="s">
        <v>900</v>
      </c>
      <c r="D731" s="218">
        <f>'4. Capacity&amp;Demand'!H808</f>
        <v>0</v>
      </c>
      <c r="E731" s="218">
        <f>'4. Capacity&amp;Demand'!I808</f>
        <v>0</v>
      </c>
      <c r="F731" s="218">
        <f>'4. Capacity&amp;Demand'!J808</f>
        <v>0</v>
      </c>
      <c r="G731" s="218">
        <f>'4. Capacity&amp;Demand'!K808</f>
        <v>0</v>
      </c>
      <c r="H731" s="218">
        <f>'4. Capacity&amp;Demand'!L808</f>
        <v>0</v>
      </c>
      <c r="I731" s="218">
        <f>'4. Capacity&amp;Demand'!M808</f>
        <v>0</v>
      </c>
      <c r="J731" s="218">
        <f>'4. Capacity&amp;Demand'!N808</f>
        <v>0</v>
      </c>
      <c r="K731" s="218">
        <f>'4. Capacity&amp;Demand'!O808</f>
        <v>0</v>
      </c>
      <c r="L731" s="218">
        <f>'4. Capacity&amp;Demand'!P808</f>
        <v>0</v>
      </c>
      <c r="M731" s="218">
        <f>'4. Capacity&amp;Demand'!Q808</f>
        <v>0</v>
      </c>
      <c r="N731" s="218">
        <f>'4. Capacity&amp;Demand'!R808</f>
        <v>0</v>
      </c>
      <c r="O731" s="218">
        <f>'4. Capacity&amp;Demand'!S808</f>
        <v>0</v>
      </c>
    </row>
    <row r="732" spans="2:15" ht="15.75" thickBot="1" x14ac:dyDescent="0.3">
      <c r="B732" s="218" t="s">
        <v>747</v>
      </c>
      <c r="C732" s="315" t="s">
        <v>900</v>
      </c>
      <c r="D732" s="218">
        <f>'4. Capacity&amp;Demand'!H809</f>
        <v>19</v>
      </c>
      <c r="E732" s="218">
        <f>'4. Capacity&amp;Demand'!I809</f>
        <v>20</v>
      </c>
      <c r="F732" s="218">
        <f>'4. Capacity&amp;Demand'!J809</f>
        <v>20</v>
      </c>
      <c r="G732" s="218">
        <f>'4. Capacity&amp;Demand'!K809</f>
        <v>20</v>
      </c>
      <c r="H732" s="218">
        <f>'4. Capacity&amp;Demand'!L809</f>
        <v>20</v>
      </c>
      <c r="I732" s="218">
        <f>'4. Capacity&amp;Demand'!M809</f>
        <v>20</v>
      </c>
      <c r="J732" s="218">
        <f>'4. Capacity&amp;Demand'!N809</f>
        <v>21</v>
      </c>
      <c r="K732" s="218">
        <f>'4. Capacity&amp;Demand'!O809</f>
        <v>21</v>
      </c>
      <c r="L732" s="218">
        <f>'4. Capacity&amp;Demand'!P809</f>
        <v>21</v>
      </c>
      <c r="M732" s="218">
        <f>'4. Capacity&amp;Demand'!Q809</f>
        <v>21</v>
      </c>
      <c r="N732" s="218">
        <f>'4. Capacity&amp;Demand'!R809</f>
        <v>19</v>
      </c>
      <c r="O732" s="218">
        <f>'4. Capacity&amp;Demand'!S809</f>
        <v>21</v>
      </c>
    </row>
    <row r="733" spans="2:15" ht="15.75" thickBot="1" x14ac:dyDescent="0.3">
      <c r="B733" s="218" t="s">
        <v>749</v>
      </c>
      <c r="C733" s="315" t="s">
        <v>900</v>
      </c>
      <c r="D733" s="218">
        <f>'4. Capacity&amp;Demand'!H810</f>
        <v>0</v>
      </c>
      <c r="E733" s="218">
        <f>'4. Capacity&amp;Demand'!I810</f>
        <v>0</v>
      </c>
      <c r="F733" s="218">
        <f>'4. Capacity&amp;Demand'!J810</f>
        <v>0</v>
      </c>
      <c r="G733" s="218">
        <f>'4. Capacity&amp;Demand'!K810</f>
        <v>0</v>
      </c>
      <c r="H733" s="218">
        <f>'4. Capacity&amp;Demand'!L810</f>
        <v>0</v>
      </c>
      <c r="I733" s="218">
        <f>'4. Capacity&amp;Demand'!M810</f>
        <v>0</v>
      </c>
      <c r="J733" s="218">
        <f>'4. Capacity&amp;Demand'!N810</f>
        <v>0</v>
      </c>
      <c r="K733" s="218">
        <f>'4. Capacity&amp;Demand'!O810</f>
        <v>0</v>
      </c>
      <c r="L733" s="218">
        <f>'4. Capacity&amp;Demand'!P810</f>
        <v>0</v>
      </c>
      <c r="M733" s="218">
        <f>'4. Capacity&amp;Demand'!Q810</f>
        <v>0</v>
      </c>
      <c r="N733" s="218">
        <f>'4. Capacity&amp;Demand'!R810</f>
        <v>0</v>
      </c>
      <c r="O733" s="218">
        <f>'4. Capacity&amp;Demand'!S810</f>
        <v>0</v>
      </c>
    </row>
    <row r="734" spans="2:15" ht="15.75" thickBot="1" x14ac:dyDescent="0.3">
      <c r="B734" s="218" t="s">
        <v>751</v>
      </c>
      <c r="C734" s="315" t="s">
        <v>900</v>
      </c>
      <c r="D734" s="218">
        <f>'4. Capacity&amp;Demand'!H811</f>
        <v>0</v>
      </c>
      <c r="E734" s="218">
        <f>'4. Capacity&amp;Demand'!I811</f>
        <v>0</v>
      </c>
      <c r="F734" s="218">
        <f>'4. Capacity&amp;Demand'!J811</f>
        <v>0</v>
      </c>
      <c r="G734" s="218">
        <f>'4. Capacity&amp;Demand'!K811</f>
        <v>0</v>
      </c>
      <c r="H734" s="218">
        <f>'4. Capacity&amp;Demand'!L811</f>
        <v>0</v>
      </c>
      <c r="I734" s="218">
        <f>'4. Capacity&amp;Demand'!M811</f>
        <v>0</v>
      </c>
      <c r="J734" s="218">
        <f>'4. Capacity&amp;Demand'!N811</f>
        <v>0</v>
      </c>
      <c r="K734" s="218">
        <f>'4. Capacity&amp;Demand'!O811</f>
        <v>0</v>
      </c>
      <c r="L734" s="218">
        <f>'4. Capacity&amp;Demand'!P811</f>
        <v>0</v>
      </c>
      <c r="M734" s="218">
        <f>'4. Capacity&amp;Demand'!Q811</f>
        <v>0</v>
      </c>
      <c r="N734" s="218">
        <f>'4. Capacity&amp;Demand'!R811</f>
        <v>0</v>
      </c>
      <c r="O734" s="218">
        <f>'4. Capacity&amp;Demand'!S811</f>
        <v>0</v>
      </c>
    </row>
    <row r="735" spans="2:15" ht="15.75" thickBot="1" x14ac:dyDescent="0.3">
      <c r="B735" s="218" t="s">
        <v>753</v>
      </c>
      <c r="C735" s="315" t="s">
        <v>900</v>
      </c>
      <c r="D735" s="218">
        <f>'4. Capacity&amp;Demand'!H812</f>
        <v>0</v>
      </c>
      <c r="E735" s="218">
        <f>'4. Capacity&amp;Demand'!I812</f>
        <v>0</v>
      </c>
      <c r="F735" s="218">
        <f>'4. Capacity&amp;Demand'!J812</f>
        <v>0</v>
      </c>
      <c r="G735" s="218">
        <f>'4. Capacity&amp;Demand'!K812</f>
        <v>0</v>
      </c>
      <c r="H735" s="218">
        <f>'4. Capacity&amp;Demand'!L812</f>
        <v>0</v>
      </c>
      <c r="I735" s="218">
        <f>'4. Capacity&amp;Demand'!M812</f>
        <v>0</v>
      </c>
      <c r="J735" s="218">
        <f>'4. Capacity&amp;Demand'!N812</f>
        <v>0</v>
      </c>
      <c r="K735" s="218">
        <f>'4. Capacity&amp;Demand'!O812</f>
        <v>0</v>
      </c>
      <c r="L735" s="218">
        <f>'4. Capacity&amp;Demand'!P812</f>
        <v>0</v>
      </c>
      <c r="M735" s="218">
        <f>'4. Capacity&amp;Demand'!Q812</f>
        <v>0</v>
      </c>
      <c r="N735" s="218">
        <f>'4. Capacity&amp;Demand'!R812</f>
        <v>0</v>
      </c>
      <c r="O735" s="218">
        <f>'4. Capacity&amp;Demand'!S812</f>
        <v>0</v>
      </c>
    </row>
    <row r="736" spans="2:15" ht="15.75" thickBot="1" x14ac:dyDescent="0.3">
      <c r="B736" s="218" t="s">
        <v>755</v>
      </c>
      <c r="C736" s="315" t="s">
        <v>900</v>
      </c>
      <c r="D736" s="218">
        <f>'4. Capacity&amp;Demand'!H813</f>
        <v>0</v>
      </c>
      <c r="E736" s="218">
        <f>'4. Capacity&amp;Demand'!I813</f>
        <v>0</v>
      </c>
      <c r="F736" s="218">
        <f>'4. Capacity&amp;Demand'!J813</f>
        <v>0</v>
      </c>
      <c r="G736" s="218">
        <f>'4. Capacity&amp;Demand'!K813</f>
        <v>0</v>
      </c>
      <c r="H736" s="218">
        <f>'4. Capacity&amp;Demand'!L813</f>
        <v>0</v>
      </c>
      <c r="I736" s="218">
        <f>'4. Capacity&amp;Demand'!M813</f>
        <v>0</v>
      </c>
      <c r="J736" s="218">
        <f>'4. Capacity&amp;Demand'!N813</f>
        <v>0</v>
      </c>
      <c r="K736" s="218">
        <f>'4. Capacity&amp;Demand'!O813</f>
        <v>0</v>
      </c>
      <c r="L736" s="218">
        <f>'4. Capacity&amp;Demand'!P813</f>
        <v>0</v>
      </c>
      <c r="M736" s="218">
        <f>'4. Capacity&amp;Demand'!Q813</f>
        <v>0</v>
      </c>
      <c r="N736" s="218">
        <f>'4. Capacity&amp;Demand'!R813</f>
        <v>0</v>
      </c>
      <c r="O736" s="218">
        <f>'4. Capacity&amp;Demand'!S813</f>
        <v>0</v>
      </c>
    </row>
    <row r="737" spans="2:15" ht="15.75" thickBot="1" x14ac:dyDescent="0.3">
      <c r="B737" s="218" t="s">
        <v>757</v>
      </c>
      <c r="C737" s="315" t="s">
        <v>900</v>
      </c>
      <c r="D737" s="218">
        <f>'4. Capacity&amp;Demand'!H814</f>
        <v>0</v>
      </c>
      <c r="E737" s="218">
        <f>'4. Capacity&amp;Demand'!I814</f>
        <v>0</v>
      </c>
      <c r="F737" s="218">
        <f>'4. Capacity&amp;Demand'!J814</f>
        <v>0</v>
      </c>
      <c r="G737" s="218">
        <f>'4. Capacity&amp;Demand'!K814</f>
        <v>0</v>
      </c>
      <c r="H737" s="218">
        <f>'4. Capacity&amp;Demand'!L814</f>
        <v>0</v>
      </c>
      <c r="I737" s="218">
        <f>'4. Capacity&amp;Demand'!M814</f>
        <v>0</v>
      </c>
      <c r="J737" s="218">
        <f>'4. Capacity&amp;Demand'!N814</f>
        <v>0</v>
      </c>
      <c r="K737" s="218">
        <f>'4. Capacity&amp;Demand'!O814</f>
        <v>0</v>
      </c>
      <c r="L737" s="218">
        <f>'4. Capacity&amp;Demand'!P814</f>
        <v>0</v>
      </c>
      <c r="M737" s="218">
        <f>'4. Capacity&amp;Demand'!Q814</f>
        <v>0</v>
      </c>
      <c r="N737" s="218">
        <f>'4. Capacity&amp;Demand'!R814</f>
        <v>0</v>
      </c>
      <c r="O737" s="218">
        <f>'4. Capacity&amp;Demand'!S814</f>
        <v>0</v>
      </c>
    </row>
    <row r="738" spans="2:15" ht="15.75" thickBot="1" x14ac:dyDescent="0.3">
      <c r="B738" s="218" t="s">
        <v>759</v>
      </c>
      <c r="C738" s="315" t="s">
        <v>900</v>
      </c>
      <c r="D738" s="218">
        <f>'4. Capacity&amp;Demand'!H815</f>
        <v>0</v>
      </c>
      <c r="E738" s="218">
        <f>'4. Capacity&amp;Demand'!I815</f>
        <v>0</v>
      </c>
      <c r="F738" s="218">
        <f>'4. Capacity&amp;Demand'!J815</f>
        <v>0</v>
      </c>
      <c r="G738" s="218">
        <f>'4. Capacity&amp;Demand'!K815</f>
        <v>0</v>
      </c>
      <c r="H738" s="218">
        <f>'4. Capacity&amp;Demand'!L815</f>
        <v>0</v>
      </c>
      <c r="I738" s="218">
        <f>'4. Capacity&amp;Demand'!M815</f>
        <v>0</v>
      </c>
      <c r="J738" s="218">
        <f>'4. Capacity&amp;Demand'!N815</f>
        <v>0</v>
      </c>
      <c r="K738" s="218">
        <f>'4. Capacity&amp;Demand'!O815</f>
        <v>0</v>
      </c>
      <c r="L738" s="218">
        <f>'4. Capacity&amp;Demand'!P815</f>
        <v>0</v>
      </c>
      <c r="M738" s="218">
        <f>'4. Capacity&amp;Demand'!Q815</f>
        <v>0</v>
      </c>
      <c r="N738" s="218">
        <f>'4. Capacity&amp;Demand'!R815</f>
        <v>0</v>
      </c>
      <c r="O738" s="218">
        <f>'4. Capacity&amp;Demand'!S815</f>
        <v>0</v>
      </c>
    </row>
    <row r="739" spans="2:15" ht="15.75" thickBot="1" x14ac:dyDescent="0.3">
      <c r="B739" s="218" t="s">
        <v>761</v>
      </c>
      <c r="C739" s="315" t="s">
        <v>900</v>
      </c>
      <c r="D739" s="218">
        <f>'4. Capacity&amp;Demand'!H816</f>
        <v>0</v>
      </c>
      <c r="E739" s="218">
        <f>'4. Capacity&amp;Demand'!I816</f>
        <v>0</v>
      </c>
      <c r="F739" s="218">
        <f>'4. Capacity&amp;Demand'!J816</f>
        <v>0</v>
      </c>
      <c r="G739" s="218">
        <f>'4. Capacity&amp;Demand'!K816</f>
        <v>0</v>
      </c>
      <c r="H739" s="218">
        <f>'4. Capacity&amp;Demand'!L816</f>
        <v>0</v>
      </c>
      <c r="I739" s="218">
        <f>'4. Capacity&amp;Demand'!M816</f>
        <v>0</v>
      </c>
      <c r="J739" s="218">
        <f>'4. Capacity&amp;Demand'!N816</f>
        <v>0</v>
      </c>
      <c r="K739" s="218">
        <f>'4. Capacity&amp;Demand'!O816</f>
        <v>0</v>
      </c>
      <c r="L739" s="218">
        <f>'4. Capacity&amp;Demand'!P816</f>
        <v>0</v>
      </c>
      <c r="M739" s="218">
        <f>'4. Capacity&amp;Demand'!Q816</f>
        <v>0</v>
      </c>
      <c r="N739" s="218">
        <f>'4. Capacity&amp;Demand'!R816</f>
        <v>0</v>
      </c>
      <c r="O739" s="218">
        <f>'4. Capacity&amp;Demand'!S816</f>
        <v>0</v>
      </c>
    </row>
    <row r="740" spans="2:15" ht="15.75" thickBot="1" x14ac:dyDescent="0.3">
      <c r="B740" s="218" t="s">
        <v>763</v>
      </c>
      <c r="C740" s="315" t="s">
        <v>900</v>
      </c>
      <c r="D740" s="218">
        <f>'4. Capacity&amp;Demand'!H817</f>
        <v>0</v>
      </c>
      <c r="E740" s="218">
        <f>'4. Capacity&amp;Demand'!I817</f>
        <v>0</v>
      </c>
      <c r="F740" s="218">
        <f>'4. Capacity&amp;Demand'!J817</f>
        <v>0</v>
      </c>
      <c r="G740" s="218">
        <f>'4. Capacity&amp;Demand'!K817</f>
        <v>0</v>
      </c>
      <c r="H740" s="218">
        <f>'4. Capacity&amp;Demand'!L817</f>
        <v>0</v>
      </c>
      <c r="I740" s="218">
        <f>'4. Capacity&amp;Demand'!M817</f>
        <v>0</v>
      </c>
      <c r="J740" s="218">
        <f>'4. Capacity&amp;Demand'!N817</f>
        <v>0</v>
      </c>
      <c r="K740" s="218">
        <f>'4. Capacity&amp;Demand'!O817</f>
        <v>0</v>
      </c>
      <c r="L740" s="218">
        <f>'4. Capacity&amp;Demand'!P817</f>
        <v>0</v>
      </c>
      <c r="M740" s="218">
        <f>'4. Capacity&amp;Demand'!Q817</f>
        <v>0</v>
      </c>
      <c r="N740" s="218">
        <f>'4. Capacity&amp;Demand'!R817</f>
        <v>0</v>
      </c>
      <c r="O740" s="218">
        <f>'4. Capacity&amp;Demand'!S817</f>
        <v>0</v>
      </c>
    </row>
    <row r="741" spans="2:15" ht="15.75" thickBot="1" x14ac:dyDescent="0.3">
      <c r="B741" s="218" t="s">
        <v>765</v>
      </c>
      <c r="C741" s="315" t="s">
        <v>900</v>
      </c>
      <c r="D741" s="218">
        <f>'4. Capacity&amp;Demand'!H818</f>
        <v>0</v>
      </c>
      <c r="E741" s="218">
        <f>'4. Capacity&amp;Demand'!I818</f>
        <v>0</v>
      </c>
      <c r="F741" s="218">
        <f>'4. Capacity&amp;Demand'!J818</f>
        <v>0</v>
      </c>
      <c r="G741" s="218">
        <f>'4. Capacity&amp;Demand'!K818</f>
        <v>0</v>
      </c>
      <c r="H741" s="218">
        <f>'4. Capacity&amp;Demand'!L818</f>
        <v>0</v>
      </c>
      <c r="I741" s="218">
        <f>'4. Capacity&amp;Demand'!M818</f>
        <v>0</v>
      </c>
      <c r="J741" s="218">
        <f>'4. Capacity&amp;Demand'!N818</f>
        <v>0</v>
      </c>
      <c r="K741" s="218">
        <f>'4. Capacity&amp;Demand'!O818</f>
        <v>0</v>
      </c>
      <c r="L741" s="218">
        <f>'4. Capacity&amp;Demand'!P818</f>
        <v>0</v>
      </c>
      <c r="M741" s="218">
        <f>'4. Capacity&amp;Demand'!Q818</f>
        <v>0</v>
      </c>
      <c r="N741" s="218">
        <f>'4. Capacity&amp;Demand'!R818</f>
        <v>0</v>
      </c>
      <c r="O741" s="218">
        <f>'4. Capacity&amp;Demand'!S818</f>
        <v>0</v>
      </c>
    </row>
    <row r="742" spans="2:15" ht="15.75" thickBot="1" x14ac:dyDescent="0.3">
      <c r="B742" s="218" t="s">
        <v>767</v>
      </c>
      <c r="C742" s="315" t="s">
        <v>900</v>
      </c>
      <c r="D742" s="218">
        <f>'4. Capacity&amp;Demand'!H819</f>
        <v>0</v>
      </c>
      <c r="E742" s="218">
        <f>'4. Capacity&amp;Demand'!I819</f>
        <v>0</v>
      </c>
      <c r="F742" s="218">
        <f>'4. Capacity&amp;Demand'!J819</f>
        <v>0</v>
      </c>
      <c r="G742" s="218">
        <f>'4. Capacity&amp;Demand'!K819</f>
        <v>0</v>
      </c>
      <c r="H742" s="218">
        <f>'4. Capacity&amp;Demand'!L819</f>
        <v>0</v>
      </c>
      <c r="I742" s="218">
        <f>'4. Capacity&amp;Demand'!M819</f>
        <v>0</v>
      </c>
      <c r="J742" s="218">
        <f>'4. Capacity&amp;Demand'!N819</f>
        <v>0</v>
      </c>
      <c r="K742" s="218">
        <f>'4. Capacity&amp;Demand'!O819</f>
        <v>0</v>
      </c>
      <c r="L742" s="218">
        <f>'4. Capacity&amp;Demand'!P819</f>
        <v>0</v>
      </c>
      <c r="M742" s="218">
        <f>'4. Capacity&amp;Demand'!Q819</f>
        <v>0</v>
      </c>
      <c r="N742" s="218">
        <f>'4. Capacity&amp;Demand'!R819</f>
        <v>0</v>
      </c>
      <c r="O742" s="218">
        <f>'4. Capacity&amp;Demand'!S819</f>
        <v>0</v>
      </c>
    </row>
    <row r="743" spans="2:15" ht="15.75" thickBot="1" x14ac:dyDescent="0.3">
      <c r="B743" s="218" t="s">
        <v>769</v>
      </c>
      <c r="C743" s="315" t="s">
        <v>900</v>
      </c>
      <c r="D743" s="218">
        <f>'4. Capacity&amp;Demand'!H820</f>
        <v>0</v>
      </c>
      <c r="E743" s="218">
        <f>'4. Capacity&amp;Demand'!I820</f>
        <v>0</v>
      </c>
      <c r="F743" s="218">
        <f>'4. Capacity&amp;Demand'!J820</f>
        <v>0</v>
      </c>
      <c r="G743" s="218">
        <f>'4. Capacity&amp;Demand'!K820</f>
        <v>0</v>
      </c>
      <c r="H743" s="218">
        <f>'4. Capacity&amp;Demand'!L820</f>
        <v>0</v>
      </c>
      <c r="I743" s="218">
        <f>'4. Capacity&amp;Demand'!M820</f>
        <v>0</v>
      </c>
      <c r="J743" s="218">
        <f>'4. Capacity&amp;Demand'!N820</f>
        <v>0</v>
      </c>
      <c r="K743" s="218">
        <f>'4. Capacity&amp;Demand'!O820</f>
        <v>0</v>
      </c>
      <c r="L743" s="218">
        <f>'4. Capacity&amp;Demand'!P820</f>
        <v>0</v>
      </c>
      <c r="M743" s="218">
        <f>'4. Capacity&amp;Demand'!Q820</f>
        <v>0</v>
      </c>
      <c r="N743" s="218">
        <f>'4. Capacity&amp;Demand'!R820</f>
        <v>0</v>
      </c>
      <c r="O743" s="218">
        <f>'4. Capacity&amp;Demand'!S820</f>
        <v>0</v>
      </c>
    </row>
    <row r="744" spans="2:15" ht="15.75" thickBot="1" x14ac:dyDescent="0.3">
      <c r="B744" s="218" t="s">
        <v>771</v>
      </c>
      <c r="C744" s="315" t="s">
        <v>900</v>
      </c>
      <c r="D744" s="218">
        <f>'4. Capacity&amp;Demand'!H821</f>
        <v>0</v>
      </c>
      <c r="E744" s="218">
        <f>'4. Capacity&amp;Demand'!I821</f>
        <v>0</v>
      </c>
      <c r="F744" s="218">
        <f>'4. Capacity&amp;Demand'!J821</f>
        <v>0</v>
      </c>
      <c r="G744" s="218">
        <f>'4. Capacity&amp;Demand'!K821</f>
        <v>0</v>
      </c>
      <c r="H744" s="218">
        <f>'4. Capacity&amp;Demand'!L821</f>
        <v>0</v>
      </c>
      <c r="I744" s="218">
        <f>'4. Capacity&amp;Demand'!M821</f>
        <v>0</v>
      </c>
      <c r="J744" s="218">
        <f>'4. Capacity&amp;Demand'!N821</f>
        <v>0</v>
      </c>
      <c r="K744" s="218">
        <f>'4. Capacity&amp;Demand'!O821</f>
        <v>0</v>
      </c>
      <c r="L744" s="218">
        <f>'4. Capacity&amp;Demand'!P821</f>
        <v>0</v>
      </c>
      <c r="M744" s="218">
        <f>'4. Capacity&amp;Demand'!Q821</f>
        <v>0</v>
      </c>
      <c r="N744" s="218">
        <f>'4. Capacity&amp;Demand'!R821</f>
        <v>0</v>
      </c>
      <c r="O744" s="218">
        <f>'4. Capacity&amp;Demand'!S821</f>
        <v>0</v>
      </c>
    </row>
    <row r="745" spans="2:15" ht="15.75" thickBot="1" x14ac:dyDescent="0.3">
      <c r="B745" s="218" t="s">
        <v>773</v>
      </c>
      <c r="C745" s="315" t="s">
        <v>900</v>
      </c>
      <c r="D745" s="218">
        <f>'4. Capacity&amp;Demand'!H822</f>
        <v>0</v>
      </c>
      <c r="E745" s="218">
        <f>'4. Capacity&amp;Demand'!I822</f>
        <v>0</v>
      </c>
      <c r="F745" s="218">
        <f>'4. Capacity&amp;Demand'!J822</f>
        <v>0</v>
      </c>
      <c r="G745" s="218">
        <f>'4. Capacity&amp;Demand'!K822</f>
        <v>0</v>
      </c>
      <c r="H745" s="218">
        <f>'4. Capacity&amp;Demand'!L822</f>
        <v>0</v>
      </c>
      <c r="I745" s="218">
        <f>'4. Capacity&amp;Demand'!M822</f>
        <v>0</v>
      </c>
      <c r="J745" s="218">
        <f>'4. Capacity&amp;Demand'!N822</f>
        <v>0</v>
      </c>
      <c r="K745" s="218">
        <f>'4. Capacity&amp;Demand'!O822</f>
        <v>0</v>
      </c>
      <c r="L745" s="218">
        <f>'4. Capacity&amp;Demand'!P822</f>
        <v>0</v>
      </c>
      <c r="M745" s="218">
        <f>'4. Capacity&amp;Demand'!Q822</f>
        <v>0</v>
      </c>
      <c r="N745" s="218">
        <f>'4. Capacity&amp;Demand'!R822</f>
        <v>0</v>
      </c>
      <c r="O745" s="218">
        <f>'4. Capacity&amp;Demand'!S822</f>
        <v>0</v>
      </c>
    </row>
    <row r="746" spans="2:15" ht="15.75" thickBot="1" x14ac:dyDescent="0.3">
      <c r="B746" s="218" t="s">
        <v>775</v>
      </c>
      <c r="C746" s="315" t="s">
        <v>900</v>
      </c>
      <c r="D746" s="218">
        <f>'4. Capacity&amp;Demand'!H823</f>
        <v>0</v>
      </c>
      <c r="E746" s="218">
        <f>'4. Capacity&amp;Demand'!I823</f>
        <v>0</v>
      </c>
      <c r="F746" s="218">
        <f>'4. Capacity&amp;Demand'!J823</f>
        <v>0</v>
      </c>
      <c r="G746" s="218">
        <f>'4. Capacity&amp;Demand'!K823</f>
        <v>0</v>
      </c>
      <c r="H746" s="218">
        <f>'4. Capacity&amp;Demand'!L823</f>
        <v>0</v>
      </c>
      <c r="I746" s="218">
        <f>'4. Capacity&amp;Demand'!M823</f>
        <v>0</v>
      </c>
      <c r="J746" s="218">
        <f>'4. Capacity&amp;Demand'!N823</f>
        <v>0</v>
      </c>
      <c r="K746" s="218">
        <f>'4. Capacity&amp;Demand'!O823</f>
        <v>0</v>
      </c>
      <c r="L746" s="218">
        <f>'4. Capacity&amp;Demand'!P823</f>
        <v>0</v>
      </c>
      <c r="M746" s="218">
        <f>'4. Capacity&amp;Demand'!Q823</f>
        <v>0</v>
      </c>
      <c r="N746" s="218">
        <f>'4. Capacity&amp;Demand'!R823</f>
        <v>0</v>
      </c>
      <c r="O746" s="218">
        <f>'4. Capacity&amp;Demand'!S823</f>
        <v>0</v>
      </c>
    </row>
    <row r="747" spans="2:15" ht="15.75" thickBot="1" x14ac:dyDescent="0.3">
      <c r="B747" s="218" t="s">
        <v>777</v>
      </c>
      <c r="C747" s="315" t="s">
        <v>900</v>
      </c>
      <c r="D747" s="218">
        <f>'4. Capacity&amp;Demand'!H824</f>
        <v>0</v>
      </c>
      <c r="E747" s="218">
        <f>'4. Capacity&amp;Demand'!I824</f>
        <v>0</v>
      </c>
      <c r="F747" s="218">
        <f>'4. Capacity&amp;Demand'!J824</f>
        <v>0</v>
      </c>
      <c r="G747" s="218">
        <f>'4. Capacity&amp;Demand'!K824</f>
        <v>0</v>
      </c>
      <c r="H747" s="218">
        <f>'4. Capacity&amp;Demand'!L824</f>
        <v>0</v>
      </c>
      <c r="I747" s="218">
        <f>'4. Capacity&amp;Demand'!M824</f>
        <v>0</v>
      </c>
      <c r="J747" s="218">
        <f>'4. Capacity&amp;Demand'!N824</f>
        <v>0</v>
      </c>
      <c r="K747" s="218">
        <f>'4. Capacity&amp;Demand'!O824</f>
        <v>0</v>
      </c>
      <c r="L747" s="218">
        <f>'4. Capacity&amp;Demand'!P824</f>
        <v>0</v>
      </c>
      <c r="M747" s="218">
        <f>'4. Capacity&amp;Demand'!Q824</f>
        <v>0</v>
      </c>
      <c r="N747" s="218">
        <f>'4. Capacity&amp;Demand'!R824</f>
        <v>0</v>
      </c>
      <c r="O747" s="218">
        <f>'4. Capacity&amp;Demand'!S824</f>
        <v>0</v>
      </c>
    </row>
    <row r="748" spans="2:15" ht="15.75" thickBot="1" x14ac:dyDescent="0.3">
      <c r="B748" s="218" t="s">
        <v>779</v>
      </c>
      <c r="C748" s="315" t="s">
        <v>900</v>
      </c>
      <c r="D748" s="218">
        <f>'4. Capacity&amp;Demand'!H825</f>
        <v>0</v>
      </c>
      <c r="E748" s="218">
        <f>'4. Capacity&amp;Demand'!I825</f>
        <v>0</v>
      </c>
      <c r="F748" s="218">
        <f>'4. Capacity&amp;Demand'!J825</f>
        <v>0</v>
      </c>
      <c r="G748" s="218">
        <f>'4. Capacity&amp;Demand'!K825</f>
        <v>0</v>
      </c>
      <c r="H748" s="218">
        <f>'4. Capacity&amp;Demand'!L825</f>
        <v>0</v>
      </c>
      <c r="I748" s="218">
        <f>'4. Capacity&amp;Demand'!M825</f>
        <v>0</v>
      </c>
      <c r="J748" s="218">
        <f>'4. Capacity&amp;Demand'!N825</f>
        <v>0</v>
      </c>
      <c r="K748" s="218">
        <f>'4. Capacity&amp;Demand'!O825</f>
        <v>0</v>
      </c>
      <c r="L748" s="218">
        <f>'4. Capacity&amp;Demand'!P825</f>
        <v>0</v>
      </c>
      <c r="M748" s="218">
        <f>'4. Capacity&amp;Demand'!Q825</f>
        <v>0</v>
      </c>
      <c r="N748" s="218">
        <f>'4. Capacity&amp;Demand'!R825</f>
        <v>0</v>
      </c>
      <c r="O748" s="218">
        <f>'4. Capacity&amp;Demand'!S825</f>
        <v>0</v>
      </c>
    </row>
    <row r="749" spans="2:15" ht="15.75" thickBot="1" x14ac:dyDescent="0.3">
      <c r="B749" s="218" t="s">
        <v>781</v>
      </c>
      <c r="C749" s="315" t="s">
        <v>900</v>
      </c>
      <c r="D749" s="218">
        <f>'4. Capacity&amp;Demand'!H826</f>
        <v>0</v>
      </c>
      <c r="E749" s="218">
        <f>'4. Capacity&amp;Demand'!I826</f>
        <v>0</v>
      </c>
      <c r="F749" s="218">
        <f>'4. Capacity&amp;Demand'!J826</f>
        <v>0</v>
      </c>
      <c r="G749" s="218">
        <f>'4. Capacity&amp;Demand'!K826</f>
        <v>0</v>
      </c>
      <c r="H749" s="218">
        <f>'4. Capacity&amp;Demand'!L826</f>
        <v>0</v>
      </c>
      <c r="I749" s="218">
        <f>'4. Capacity&amp;Demand'!M826</f>
        <v>0</v>
      </c>
      <c r="J749" s="218">
        <f>'4. Capacity&amp;Demand'!N826</f>
        <v>0</v>
      </c>
      <c r="K749" s="218">
        <f>'4. Capacity&amp;Demand'!O826</f>
        <v>0</v>
      </c>
      <c r="L749" s="218">
        <f>'4. Capacity&amp;Demand'!P826</f>
        <v>0</v>
      </c>
      <c r="M749" s="218">
        <f>'4. Capacity&amp;Demand'!Q826</f>
        <v>0</v>
      </c>
      <c r="N749" s="218">
        <f>'4. Capacity&amp;Demand'!R826</f>
        <v>0</v>
      </c>
      <c r="O749" s="218">
        <f>'4. Capacity&amp;Demand'!S826</f>
        <v>0</v>
      </c>
    </row>
    <row r="750" spans="2:15" ht="15.75" thickBot="1" x14ac:dyDescent="0.3">
      <c r="B750" s="218" t="s">
        <v>783</v>
      </c>
      <c r="C750" s="315" t="s">
        <v>900</v>
      </c>
      <c r="D750" s="218">
        <f>'4. Capacity&amp;Demand'!H827</f>
        <v>0</v>
      </c>
      <c r="E750" s="218">
        <f>'4. Capacity&amp;Demand'!I827</f>
        <v>0</v>
      </c>
      <c r="F750" s="218">
        <f>'4. Capacity&amp;Demand'!J827</f>
        <v>0</v>
      </c>
      <c r="G750" s="218">
        <f>'4. Capacity&amp;Demand'!K827</f>
        <v>0</v>
      </c>
      <c r="H750" s="218">
        <f>'4. Capacity&amp;Demand'!L827</f>
        <v>0</v>
      </c>
      <c r="I750" s="218">
        <f>'4. Capacity&amp;Demand'!M827</f>
        <v>0</v>
      </c>
      <c r="J750" s="218">
        <f>'4. Capacity&amp;Demand'!N827</f>
        <v>0</v>
      </c>
      <c r="K750" s="218">
        <f>'4. Capacity&amp;Demand'!O827</f>
        <v>0</v>
      </c>
      <c r="L750" s="218">
        <f>'4. Capacity&amp;Demand'!P827</f>
        <v>0</v>
      </c>
      <c r="M750" s="218">
        <f>'4. Capacity&amp;Demand'!Q827</f>
        <v>0</v>
      </c>
      <c r="N750" s="218">
        <f>'4. Capacity&amp;Demand'!R827</f>
        <v>0</v>
      </c>
      <c r="O750" s="218">
        <f>'4. Capacity&amp;Demand'!S827</f>
        <v>0</v>
      </c>
    </row>
    <row r="751" spans="2:15" ht="15.75" thickBot="1" x14ac:dyDescent="0.3">
      <c r="B751" s="218" t="s">
        <v>785</v>
      </c>
      <c r="C751" s="315" t="s">
        <v>900</v>
      </c>
      <c r="D751" s="218">
        <f>'4. Capacity&amp;Demand'!H828</f>
        <v>0</v>
      </c>
      <c r="E751" s="218">
        <f>'4. Capacity&amp;Demand'!I828</f>
        <v>0</v>
      </c>
      <c r="F751" s="218">
        <f>'4. Capacity&amp;Demand'!J828</f>
        <v>0</v>
      </c>
      <c r="G751" s="218">
        <f>'4. Capacity&amp;Demand'!K828</f>
        <v>0</v>
      </c>
      <c r="H751" s="218">
        <f>'4. Capacity&amp;Demand'!L828</f>
        <v>0</v>
      </c>
      <c r="I751" s="218">
        <f>'4. Capacity&amp;Demand'!M828</f>
        <v>0</v>
      </c>
      <c r="J751" s="218">
        <f>'4. Capacity&amp;Demand'!N828</f>
        <v>0</v>
      </c>
      <c r="K751" s="218">
        <f>'4. Capacity&amp;Demand'!O828</f>
        <v>0</v>
      </c>
      <c r="L751" s="218">
        <f>'4. Capacity&amp;Demand'!P828</f>
        <v>0</v>
      </c>
      <c r="M751" s="218">
        <f>'4. Capacity&amp;Demand'!Q828</f>
        <v>0</v>
      </c>
      <c r="N751" s="218">
        <f>'4. Capacity&amp;Demand'!R828</f>
        <v>0</v>
      </c>
      <c r="O751" s="218">
        <f>'4. Capacity&amp;Demand'!S828</f>
        <v>0</v>
      </c>
    </row>
    <row r="752" spans="2:15" ht="15.75" thickBot="1" x14ac:dyDescent="0.3">
      <c r="B752" s="218" t="s">
        <v>787</v>
      </c>
      <c r="C752" s="315" t="s">
        <v>900</v>
      </c>
      <c r="D752" s="218">
        <f>'4. Capacity&amp;Demand'!H829</f>
        <v>0</v>
      </c>
      <c r="E752" s="218">
        <f>'4. Capacity&amp;Demand'!I829</f>
        <v>0</v>
      </c>
      <c r="F752" s="218">
        <f>'4. Capacity&amp;Demand'!J829</f>
        <v>0</v>
      </c>
      <c r="G752" s="218">
        <f>'4. Capacity&amp;Demand'!K829</f>
        <v>0</v>
      </c>
      <c r="H752" s="218">
        <f>'4. Capacity&amp;Demand'!L829</f>
        <v>0</v>
      </c>
      <c r="I752" s="218">
        <f>'4. Capacity&amp;Demand'!M829</f>
        <v>0</v>
      </c>
      <c r="J752" s="218">
        <f>'4. Capacity&amp;Demand'!N829</f>
        <v>0</v>
      </c>
      <c r="K752" s="218">
        <f>'4. Capacity&amp;Demand'!O829</f>
        <v>0</v>
      </c>
      <c r="L752" s="218">
        <f>'4. Capacity&amp;Demand'!P829</f>
        <v>0</v>
      </c>
      <c r="M752" s="218">
        <f>'4. Capacity&amp;Demand'!Q829</f>
        <v>0</v>
      </c>
      <c r="N752" s="218">
        <f>'4. Capacity&amp;Demand'!R829</f>
        <v>0</v>
      </c>
      <c r="O752" s="218">
        <f>'4. Capacity&amp;Demand'!S829</f>
        <v>0</v>
      </c>
    </row>
    <row r="753" spans="2:15" ht="15.75" thickBot="1" x14ac:dyDescent="0.3">
      <c r="B753" s="218" t="s">
        <v>789</v>
      </c>
      <c r="C753" s="315" t="s">
        <v>900</v>
      </c>
      <c r="D753" s="218">
        <f>'4. Capacity&amp;Demand'!H830</f>
        <v>0</v>
      </c>
      <c r="E753" s="218">
        <f>'4. Capacity&amp;Demand'!I830</f>
        <v>0</v>
      </c>
      <c r="F753" s="218">
        <f>'4. Capacity&amp;Demand'!J830</f>
        <v>0</v>
      </c>
      <c r="G753" s="218">
        <f>'4. Capacity&amp;Demand'!K830</f>
        <v>0</v>
      </c>
      <c r="H753" s="218">
        <f>'4. Capacity&amp;Demand'!L830</f>
        <v>0</v>
      </c>
      <c r="I753" s="218">
        <f>'4. Capacity&amp;Demand'!M830</f>
        <v>0</v>
      </c>
      <c r="J753" s="218">
        <f>'4. Capacity&amp;Demand'!N830</f>
        <v>0</v>
      </c>
      <c r="K753" s="218">
        <f>'4. Capacity&amp;Demand'!O830</f>
        <v>0</v>
      </c>
      <c r="L753" s="218">
        <f>'4. Capacity&amp;Demand'!P830</f>
        <v>0</v>
      </c>
      <c r="M753" s="218">
        <f>'4. Capacity&amp;Demand'!Q830</f>
        <v>0</v>
      </c>
      <c r="N753" s="218">
        <f>'4. Capacity&amp;Demand'!R830</f>
        <v>0</v>
      </c>
      <c r="O753" s="218">
        <f>'4. Capacity&amp;Demand'!S830</f>
        <v>0</v>
      </c>
    </row>
    <row r="754" spans="2:15" ht="15.75" thickBot="1" x14ac:dyDescent="0.3">
      <c r="B754" s="218" t="s">
        <v>791</v>
      </c>
      <c r="C754" s="315" t="s">
        <v>900</v>
      </c>
      <c r="D754" s="218">
        <f>'4. Capacity&amp;Demand'!H831</f>
        <v>0</v>
      </c>
      <c r="E754" s="218">
        <f>'4. Capacity&amp;Demand'!I831</f>
        <v>0</v>
      </c>
      <c r="F754" s="218">
        <f>'4. Capacity&amp;Demand'!J831</f>
        <v>0</v>
      </c>
      <c r="G754" s="218">
        <f>'4. Capacity&amp;Demand'!K831</f>
        <v>0</v>
      </c>
      <c r="H754" s="218">
        <f>'4. Capacity&amp;Demand'!L831</f>
        <v>0</v>
      </c>
      <c r="I754" s="218">
        <f>'4. Capacity&amp;Demand'!M831</f>
        <v>0</v>
      </c>
      <c r="J754" s="218">
        <f>'4. Capacity&amp;Demand'!N831</f>
        <v>0</v>
      </c>
      <c r="K754" s="218">
        <f>'4. Capacity&amp;Demand'!O831</f>
        <v>0</v>
      </c>
      <c r="L754" s="218">
        <f>'4. Capacity&amp;Demand'!P831</f>
        <v>0</v>
      </c>
      <c r="M754" s="218">
        <f>'4. Capacity&amp;Demand'!Q831</f>
        <v>0</v>
      </c>
      <c r="N754" s="218">
        <f>'4. Capacity&amp;Demand'!R831</f>
        <v>0</v>
      </c>
      <c r="O754" s="218">
        <f>'4. Capacity&amp;Demand'!S831</f>
        <v>0</v>
      </c>
    </row>
    <row r="755" spans="2:15" ht="15.75" thickBot="1" x14ac:dyDescent="0.3">
      <c r="B755" s="218" t="s">
        <v>793</v>
      </c>
      <c r="C755" s="315" t="s">
        <v>900</v>
      </c>
      <c r="D755" s="218">
        <f>'4. Capacity&amp;Demand'!H832</f>
        <v>0</v>
      </c>
      <c r="E755" s="218">
        <f>'4. Capacity&amp;Demand'!I832</f>
        <v>0</v>
      </c>
      <c r="F755" s="218">
        <f>'4. Capacity&amp;Demand'!J832</f>
        <v>0</v>
      </c>
      <c r="G755" s="218">
        <f>'4. Capacity&amp;Demand'!K832</f>
        <v>0</v>
      </c>
      <c r="H755" s="218">
        <f>'4. Capacity&amp;Demand'!L832</f>
        <v>0</v>
      </c>
      <c r="I755" s="218">
        <f>'4. Capacity&amp;Demand'!M832</f>
        <v>0</v>
      </c>
      <c r="J755" s="218">
        <f>'4. Capacity&amp;Demand'!N832</f>
        <v>0</v>
      </c>
      <c r="K755" s="218">
        <f>'4. Capacity&amp;Demand'!O832</f>
        <v>0</v>
      </c>
      <c r="L755" s="218">
        <f>'4. Capacity&amp;Demand'!P832</f>
        <v>0</v>
      </c>
      <c r="M755" s="218">
        <f>'4. Capacity&amp;Demand'!Q832</f>
        <v>0</v>
      </c>
      <c r="N755" s="218">
        <f>'4. Capacity&amp;Demand'!R832</f>
        <v>0</v>
      </c>
      <c r="O755" s="218">
        <f>'4. Capacity&amp;Demand'!S832</f>
        <v>0</v>
      </c>
    </row>
    <row r="756" spans="2:15" ht="15.75" thickBot="1" x14ac:dyDescent="0.3">
      <c r="B756" s="218" t="s">
        <v>795</v>
      </c>
      <c r="C756" s="315" t="s">
        <v>900</v>
      </c>
      <c r="D756" s="218">
        <f>'4. Capacity&amp;Demand'!H833</f>
        <v>0</v>
      </c>
      <c r="E756" s="218">
        <f>'4. Capacity&amp;Demand'!I833</f>
        <v>0</v>
      </c>
      <c r="F756" s="218">
        <f>'4. Capacity&amp;Demand'!J833</f>
        <v>0</v>
      </c>
      <c r="G756" s="218">
        <f>'4. Capacity&amp;Demand'!K833</f>
        <v>0</v>
      </c>
      <c r="H756" s="218">
        <f>'4. Capacity&amp;Demand'!L833</f>
        <v>0</v>
      </c>
      <c r="I756" s="218">
        <f>'4. Capacity&amp;Demand'!M833</f>
        <v>0</v>
      </c>
      <c r="J756" s="218">
        <f>'4. Capacity&amp;Demand'!N833</f>
        <v>0</v>
      </c>
      <c r="K756" s="218">
        <f>'4. Capacity&amp;Demand'!O833</f>
        <v>0</v>
      </c>
      <c r="L756" s="218">
        <f>'4. Capacity&amp;Demand'!P833</f>
        <v>0</v>
      </c>
      <c r="M756" s="218">
        <f>'4. Capacity&amp;Demand'!Q833</f>
        <v>0</v>
      </c>
      <c r="N756" s="218">
        <f>'4. Capacity&amp;Demand'!R833</f>
        <v>0</v>
      </c>
      <c r="O756" s="218">
        <f>'4. Capacity&amp;Demand'!S833</f>
        <v>0</v>
      </c>
    </row>
    <row r="757" spans="2:15" ht="15.75" thickBot="1" x14ac:dyDescent="0.3">
      <c r="B757" s="218" t="s">
        <v>797</v>
      </c>
      <c r="C757" s="315" t="s">
        <v>900</v>
      </c>
      <c r="D757" s="218">
        <f>'4. Capacity&amp;Demand'!H834</f>
        <v>0</v>
      </c>
      <c r="E757" s="218">
        <f>'4. Capacity&amp;Demand'!I834</f>
        <v>0</v>
      </c>
      <c r="F757" s="218">
        <f>'4. Capacity&amp;Demand'!J834</f>
        <v>0</v>
      </c>
      <c r="G757" s="218">
        <f>'4. Capacity&amp;Demand'!K834</f>
        <v>0</v>
      </c>
      <c r="H757" s="218">
        <f>'4. Capacity&amp;Demand'!L834</f>
        <v>0</v>
      </c>
      <c r="I757" s="218">
        <f>'4. Capacity&amp;Demand'!M834</f>
        <v>0</v>
      </c>
      <c r="J757" s="218">
        <f>'4. Capacity&amp;Demand'!N834</f>
        <v>0</v>
      </c>
      <c r="K757" s="218">
        <f>'4. Capacity&amp;Demand'!O834</f>
        <v>0</v>
      </c>
      <c r="L757" s="218">
        <f>'4. Capacity&amp;Demand'!P834</f>
        <v>0</v>
      </c>
      <c r="M757" s="218">
        <f>'4. Capacity&amp;Demand'!Q834</f>
        <v>0</v>
      </c>
      <c r="N757" s="218">
        <f>'4. Capacity&amp;Demand'!R834</f>
        <v>0</v>
      </c>
      <c r="O757" s="218">
        <f>'4. Capacity&amp;Demand'!S834</f>
        <v>0</v>
      </c>
    </row>
    <row r="758" spans="2:15" ht="15.75" thickBot="1" x14ac:dyDescent="0.3">
      <c r="B758" s="218" t="s">
        <v>799</v>
      </c>
      <c r="C758" s="315" t="s">
        <v>900</v>
      </c>
      <c r="D758" s="218">
        <f>'4. Capacity&amp;Demand'!H835</f>
        <v>0</v>
      </c>
      <c r="E758" s="218">
        <f>'4. Capacity&amp;Demand'!I835</f>
        <v>0</v>
      </c>
      <c r="F758" s="218">
        <f>'4. Capacity&amp;Demand'!J835</f>
        <v>0</v>
      </c>
      <c r="G758" s="218">
        <f>'4. Capacity&amp;Demand'!K835</f>
        <v>0</v>
      </c>
      <c r="H758" s="218">
        <f>'4. Capacity&amp;Demand'!L835</f>
        <v>0</v>
      </c>
      <c r="I758" s="218">
        <f>'4. Capacity&amp;Demand'!M835</f>
        <v>0</v>
      </c>
      <c r="J758" s="218">
        <f>'4. Capacity&amp;Demand'!N835</f>
        <v>0</v>
      </c>
      <c r="K758" s="218">
        <f>'4. Capacity&amp;Demand'!O835</f>
        <v>0</v>
      </c>
      <c r="L758" s="218">
        <f>'4. Capacity&amp;Demand'!P835</f>
        <v>0</v>
      </c>
      <c r="M758" s="218">
        <f>'4. Capacity&amp;Demand'!Q835</f>
        <v>0</v>
      </c>
      <c r="N758" s="218">
        <f>'4. Capacity&amp;Demand'!R835</f>
        <v>0</v>
      </c>
      <c r="O758" s="218">
        <f>'4. Capacity&amp;Demand'!S835</f>
        <v>0</v>
      </c>
    </row>
    <row r="759" spans="2:15" ht="15.75" thickBot="1" x14ac:dyDescent="0.3">
      <c r="B759" s="218" t="s">
        <v>801</v>
      </c>
      <c r="C759" s="315" t="s">
        <v>900</v>
      </c>
      <c r="D759" s="218">
        <f>'4. Capacity&amp;Demand'!H836</f>
        <v>0</v>
      </c>
      <c r="E759" s="218">
        <f>'4. Capacity&amp;Demand'!I836</f>
        <v>0</v>
      </c>
      <c r="F759" s="218">
        <f>'4. Capacity&amp;Demand'!J836</f>
        <v>0</v>
      </c>
      <c r="G759" s="218">
        <f>'4. Capacity&amp;Demand'!K836</f>
        <v>0</v>
      </c>
      <c r="H759" s="218">
        <f>'4. Capacity&amp;Demand'!L836</f>
        <v>0</v>
      </c>
      <c r="I759" s="218">
        <f>'4. Capacity&amp;Demand'!M836</f>
        <v>0</v>
      </c>
      <c r="J759" s="218">
        <f>'4. Capacity&amp;Demand'!N836</f>
        <v>0</v>
      </c>
      <c r="K759" s="218">
        <f>'4. Capacity&amp;Demand'!O836</f>
        <v>0</v>
      </c>
      <c r="L759" s="218">
        <f>'4. Capacity&amp;Demand'!P836</f>
        <v>0</v>
      </c>
      <c r="M759" s="218">
        <f>'4. Capacity&amp;Demand'!Q836</f>
        <v>0</v>
      </c>
      <c r="N759" s="218">
        <f>'4. Capacity&amp;Demand'!R836</f>
        <v>0</v>
      </c>
      <c r="O759" s="218">
        <f>'4. Capacity&amp;Demand'!S836</f>
        <v>0</v>
      </c>
    </row>
    <row r="760" spans="2:15" ht="15.75" thickBot="1" x14ac:dyDescent="0.3">
      <c r="B760" s="218" t="s">
        <v>803</v>
      </c>
      <c r="C760" s="315" t="s">
        <v>900</v>
      </c>
      <c r="D760" s="218">
        <f>'4. Capacity&amp;Demand'!H837</f>
        <v>0</v>
      </c>
      <c r="E760" s="218">
        <f>'4. Capacity&amp;Demand'!I837</f>
        <v>0</v>
      </c>
      <c r="F760" s="218">
        <f>'4. Capacity&amp;Demand'!J837</f>
        <v>0</v>
      </c>
      <c r="G760" s="218">
        <f>'4. Capacity&amp;Demand'!K837</f>
        <v>0</v>
      </c>
      <c r="H760" s="218">
        <f>'4. Capacity&amp;Demand'!L837</f>
        <v>0</v>
      </c>
      <c r="I760" s="218">
        <f>'4. Capacity&amp;Demand'!M837</f>
        <v>0</v>
      </c>
      <c r="J760" s="218">
        <f>'4. Capacity&amp;Demand'!N837</f>
        <v>0</v>
      </c>
      <c r="K760" s="218">
        <f>'4. Capacity&amp;Demand'!O837</f>
        <v>0</v>
      </c>
      <c r="L760" s="218">
        <f>'4. Capacity&amp;Demand'!P837</f>
        <v>0</v>
      </c>
      <c r="M760" s="218">
        <f>'4. Capacity&amp;Demand'!Q837</f>
        <v>0</v>
      </c>
      <c r="N760" s="218">
        <f>'4. Capacity&amp;Demand'!R837</f>
        <v>0</v>
      </c>
      <c r="O760" s="218">
        <f>'4. Capacity&amp;Demand'!S837</f>
        <v>0</v>
      </c>
    </row>
    <row r="761" spans="2:15" ht="15.75" thickBot="1" x14ac:dyDescent="0.3">
      <c r="B761" s="218" t="s">
        <v>805</v>
      </c>
      <c r="C761" s="315" t="s">
        <v>900</v>
      </c>
      <c r="D761" s="218">
        <f>'4. Capacity&amp;Demand'!H838</f>
        <v>0</v>
      </c>
      <c r="E761" s="218">
        <f>'4. Capacity&amp;Demand'!I838</f>
        <v>0</v>
      </c>
      <c r="F761" s="218">
        <f>'4. Capacity&amp;Demand'!J838</f>
        <v>0</v>
      </c>
      <c r="G761" s="218">
        <f>'4. Capacity&amp;Demand'!K838</f>
        <v>0</v>
      </c>
      <c r="H761" s="218">
        <f>'4. Capacity&amp;Demand'!L838</f>
        <v>0</v>
      </c>
      <c r="I761" s="218">
        <f>'4. Capacity&amp;Demand'!M838</f>
        <v>0</v>
      </c>
      <c r="J761" s="218">
        <f>'4. Capacity&amp;Demand'!N838</f>
        <v>0</v>
      </c>
      <c r="K761" s="218">
        <f>'4. Capacity&amp;Demand'!O838</f>
        <v>0</v>
      </c>
      <c r="L761" s="218">
        <f>'4. Capacity&amp;Demand'!P838</f>
        <v>0</v>
      </c>
      <c r="M761" s="218">
        <f>'4. Capacity&amp;Demand'!Q838</f>
        <v>0</v>
      </c>
      <c r="N761" s="218">
        <f>'4. Capacity&amp;Demand'!R838</f>
        <v>0</v>
      </c>
      <c r="O761" s="218">
        <f>'4. Capacity&amp;Demand'!S838</f>
        <v>0</v>
      </c>
    </row>
    <row r="762" spans="2:15" ht="15.75" thickBot="1" x14ac:dyDescent="0.3">
      <c r="B762" s="218" t="s">
        <v>807</v>
      </c>
      <c r="C762" s="315" t="s">
        <v>900</v>
      </c>
      <c r="D762" s="218">
        <f>'4. Capacity&amp;Demand'!H839</f>
        <v>0</v>
      </c>
      <c r="E762" s="218">
        <f>'4. Capacity&amp;Demand'!I839</f>
        <v>0</v>
      </c>
      <c r="F762" s="218">
        <f>'4. Capacity&amp;Demand'!J839</f>
        <v>0</v>
      </c>
      <c r="G762" s="218">
        <f>'4. Capacity&amp;Demand'!K839</f>
        <v>0</v>
      </c>
      <c r="H762" s="218">
        <f>'4. Capacity&amp;Demand'!L839</f>
        <v>0</v>
      </c>
      <c r="I762" s="218">
        <f>'4. Capacity&amp;Demand'!M839</f>
        <v>0</v>
      </c>
      <c r="J762" s="218">
        <f>'4. Capacity&amp;Demand'!N839</f>
        <v>0</v>
      </c>
      <c r="K762" s="218">
        <f>'4. Capacity&amp;Demand'!O839</f>
        <v>0</v>
      </c>
      <c r="L762" s="218">
        <f>'4. Capacity&amp;Demand'!P839</f>
        <v>0</v>
      </c>
      <c r="M762" s="218">
        <f>'4. Capacity&amp;Demand'!Q839</f>
        <v>0</v>
      </c>
      <c r="N762" s="218">
        <f>'4. Capacity&amp;Demand'!R839</f>
        <v>0</v>
      </c>
      <c r="O762" s="218">
        <f>'4. Capacity&amp;Demand'!S839</f>
        <v>0</v>
      </c>
    </row>
    <row r="763" spans="2:15" ht="15.75" thickBot="1" x14ac:dyDescent="0.3">
      <c r="B763" s="218" t="s">
        <v>809</v>
      </c>
      <c r="C763" s="315" t="s">
        <v>900</v>
      </c>
      <c r="D763" s="218">
        <f>'4. Capacity&amp;Demand'!H840</f>
        <v>0</v>
      </c>
      <c r="E763" s="218">
        <f>'4. Capacity&amp;Demand'!I840</f>
        <v>0</v>
      </c>
      <c r="F763" s="218">
        <f>'4. Capacity&amp;Demand'!J840</f>
        <v>0</v>
      </c>
      <c r="G763" s="218">
        <f>'4. Capacity&amp;Demand'!K840</f>
        <v>0</v>
      </c>
      <c r="H763" s="218">
        <f>'4. Capacity&amp;Demand'!L840</f>
        <v>0</v>
      </c>
      <c r="I763" s="218">
        <f>'4. Capacity&amp;Demand'!M840</f>
        <v>0</v>
      </c>
      <c r="J763" s="218">
        <f>'4. Capacity&amp;Demand'!N840</f>
        <v>0</v>
      </c>
      <c r="K763" s="218">
        <f>'4. Capacity&amp;Demand'!O840</f>
        <v>0</v>
      </c>
      <c r="L763" s="218">
        <f>'4. Capacity&amp;Demand'!P840</f>
        <v>0</v>
      </c>
      <c r="M763" s="218">
        <f>'4. Capacity&amp;Demand'!Q840</f>
        <v>0</v>
      </c>
      <c r="N763" s="218">
        <f>'4. Capacity&amp;Demand'!R840</f>
        <v>0</v>
      </c>
      <c r="O763" s="218">
        <f>'4. Capacity&amp;Demand'!S840</f>
        <v>0</v>
      </c>
    </row>
    <row r="764" spans="2:15" ht="15.75" thickBot="1" x14ac:dyDescent="0.3">
      <c r="B764" s="218" t="s">
        <v>811</v>
      </c>
      <c r="C764" s="315" t="s">
        <v>900</v>
      </c>
      <c r="D764" s="218">
        <f>'4. Capacity&amp;Demand'!H841</f>
        <v>0</v>
      </c>
      <c r="E764" s="218">
        <f>'4. Capacity&amp;Demand'!I841</f>
        <v>0</v>
      </c>
      <c r="F764" s="218">
        <f>'4. Capacity&amp;Demand'!J841</f>
        <v>0</v>
      </c>
      <c r="G764" s="218">
        <f>'4. Capacity&amp;Demand'!K841</f>
        <v>0</v>
      </c>
      <c r="H764" s="218">
        <f>'4. Capacity&amp;Demand'!L841</f>
        <v>0</v>
      </c>
      <c r="I764" s="218">
        <f>'4. Capacity&amp;Demand'!M841</f>
        <v>0</v>
      </c>
      <c r="J764" s="218">
        <f>'4. Capacity&amp;Demand'!N841</f>
        <v>0</v>
      </c>
      <c r="K764" s="218">
        <f>'4. Capacity&amp;Demand'!O841</f>
        <v>0</v>
      </c>
      <c r="L764" s="218">
        <f>'4. Capacity&amp;Demand'!P841</f>
        <v>0</v>
      </c>
      <c r="M764" s="218">
        <f>'4. Capacity&amp;Demand'!Q841</f>
        <v>0</v>
      </c>
      <c r="N764" s="218">
        <f>'4. Capacity&amp;Demand'!R841</f>
        <v>0</v>
      </c>
      <c r="O764" s="218">
        <f>'4. Capacity&amp;Demand'!S841</f>
        <v>0</v>
      </c>
    </row>
    <row r="765" spans="2:15" ht="15.75" thickBot="1" x14ac:dyDescent="0.3">
      <c r="B765" s="218" t="s">
        <v>813</v>
      </c>
      <c r="C765" s="315" t="s">
        <v>900</v>
      </c>
      <c r="D765" s="218">
        <f>'4. Capacity&amp;Demand'!H842</f>
        <v>0</v>
      </c>
      <c r="E765" s="218">
        <f>'4. Capacity&amp;Demand'!I842</f>
        <v>0</v>
      </c>
      <c r="F765" s="218">
        <f>'4. Capacity&amp;Demand'!J842</f>
        <v>0</v>
      </c>
      <c r="G765" s="218">
        <f>'4. Capacity&amp;Demand'!K842</f>
        <v>0</v>
      </c>
      <c r="H765" s="218">
        <f>'4. Capacity&amp;Demand'!L842</f>
        <v>0</v>
      </c>
      <c r="I765" s="218">
        <f>'4. Capacity&amp;Demand'!M842</f>
        <v>0</v>
      </c>
      <c r="J765" s="218">
        <f>'4. Capacity&amp;Demand'!N842</f>
        <v>0</v>
      </c>
      <c r="K765" s="218">
        <f>'4. Capacity&amp;Demand'!O842</f>
        <v>0</v>
      </c>
      <c r="L765" s="218">
        <f>'4. Capacity&amp;Demand'!P842</f>
        <v>0</v>
      </c>
      <c r="M765" s="218">
        <f>'4. Capacity&amp;Demand'!Q842</f>
        <v>0</v>
      </c>
      <c r="N765" s="218">
        <f>'4. Capacity&amp;Demand'!R842</f>
        <v>0</v>
      </c>
      <c r="O765" s="218">
        <f>'4. Capacity&amp;Demand'!S842</f>
        <v>0</v>
      </c>
    </row>
    <row r="766" spans="2:15" ht="15.75" thickBot="1" x14ac:dyDescent="0.3">
      <c r="B766" s="218" t="s">
        <v>815</v>
      </c>
      <c r="C766" s="315" t="s">
        <v>900</v>
      </c>
      <c r="D766" s="218">
        <f>'4. Capacity&amp;Demand'!H843</f>
        <v>0</v>
      </c>
      <c r="E766" s="218">
        <f>'4. Capacity&amp;Demand'!I843</f>
        <v>0</v>
      </c>
      <c r="F766" s="218">
        <f>'4. Capacity&amp;Demand'!J843</f>
        <v>0</v>
      </c>
      <c r="G766" s="218">
        <f>'4. Capacity&amp;Demand'!K843</f>
        <v>0</v>
      </c>
      <c r="H766" s="218">
        <f>'4. Capacity&amp;Demand'!L843</f>
        <v>0</v>
      </c>
      <c r="I766" s="218">
        <f>'4. Capacity&amp;Demand'!M843</f>
        <v>0</v>
      </c>
      <c r="J766" s="218">
        <f>'4. Capacity&amp;Demand'!N843</f>
        <v>0</v>
      </c>
      <c r="K766" s="218">
        <f>'4. Capacity&amp;Demand'!O843</f>
        <v>0</v>
      </c>
      <c r="L766" s="218">
        <f>'4. Capacity&amp;Demand'!P843</f>
        <v>0</v>
      </c>
      <c r="M766" s="218">
        <f>'4. Capacity&amp;Demand'!Q843</f>
        <v>0</v>
      </c>
      <c r="N766" s="218">
        <f>'4. Capacity&amp;Demand'!R843</f>
        <v>0</v>
      </c>
      <c r="O766" s="218">
        <f>'4. Capacity&amp;Demand'!S843</f>
        <v>0</v>
      </c>
    </row>
    <row r="767" spans="2:15" ht="15.75" thickBot="1" x14ac:dyDescent="0.3">
      <c r="B767" s="218" t="s">
        <v>817</v>
      </c>
      <c r="C767" s="315" t="s">
        <v>900</v>
      </c>
      <c r="D767" s="218">
        <f>'4. Capacity&amp;Demand'!H844</f>
        <v>0</v>
      </c>
      <c r="E767" s="218">
        <f>'4. Capacity&amp;Demand'!I844</f>
        <v>0</v>
      </c>
      <c r="F767" s="218">
        <f>'4. Capacity&amp;Demand'!J844</f>
        <v>0</v>
      </c>
      <c r="G767" s="218">
        <f>'4. Capacity&amp;Demand'!K844</f>
        <v>0</v>
      </c>
      <c r="H767" s="218">
        <f>'4. Capacity&amp;Demand'!L844</f>
        <v>0</v>
      </c>
      <c r="I767" s="218">
        <f>'4. Capacity&amp;Demand'!M844</f>
        <v>0</v>
      </c>
      <c r="J767" s="218">
        <f>'4. Capacity&amp;Demand'!N844</f>
        <v>0</v>
      </c>
      <c r="K767" s="218">
        <f>'4. Capacity&amp;Demand'!O844</f>
        <v>0</v>
      </c>
      <c r="L767" s="218">
        <f>'4. Capacity&amp;Demand'!P844</f>
        <v>0</v>
      </c>
      <c r="M767" s="218">
        <f>'4. Capacity&amp;Demand'!Q844</f>
        <v>0</v>
      </c>
      <c r="N767" s="218">
        <f>'4. Capacity&amp;Demand'!R844</f>
        <v>0</v>
      </c>
      <c r="O767" s="218">
        <f>'4. Capacity&amp;Demand'!S844</f>
        <v>0</v>
      </c>
    </row>
    <row r="768" spans="2:15" ht="15.75" thickBot="1" x14ac:dyDescent="0.3">
      <c r="B768" s="218" t="s">
        <v>819</v>
      </c>
      <c r="C768" s="315" t="s">
        <v>900</v>
      </c>
      <c r="D768" s="218">
        <f>'4. Capacity&amp;Demand'!H845</f>
        <v>0</v>
      </c>
      <c r="E768" s="218">
        <f>'4. Capacity&amp;Demand'!I845</f>
        <v>0</v>
      </c>
      <c r="F768" s="218">
        <f>'4. Capacity&amp;Demand'!J845</f>
        <v>0</v>
      </c>
      <c r="G768" s="218">
        <f>'4. Capacity&amp;Demand'!K845</f>
        <v>0</v>
      </c>
      <c r="H768" s="218">
        <f>'4. Capacity&amp;Demand'!L845</f>
        <v>0</v>
      </c>
      <c r="I768" s="218">
        <f>'4. Capacity&amp;Demand'!M845</f>
        <v>0</v>
      </c>
      <c r="J768" s="218">
        <f>'4. Capacity&amp;Demand'!N845</f>
        <v>0</v>
      </c>
      <c r="K768" s="218">
        <f>'4. Capacity&amp;Demand'!O845</f>
        <v>0</v>
      </c>
      <c r="L768" s="218">
        <f>'4. Capacity&amp;Demand'!P845</f>
        <v>0</v>
      </c>
      <c r="M768" s="218">
        <f>'4. Capacity&amp;Demand'!Q845</f>
        <v>0</v>
      </c>
      <c r="N768" s="218">
        <f>'4. Capacity&amp;Demand'!R845</f>
        <v>0</v>
      </c>
      <c r="O768" s="218">
        <f>'4. Capacity&amp;Demand'!S845</f>
        <v>0</v>
      </c>
    </row>
    <row r="769" spans="2:15" ht="15.75" thickBot="1" x14ac:dyDescent="0.3">
      <c r="B769" s="218" t="s">
        <v>821</v>
      </c>
      <c r="C769" s="315" t="s">
        <v>900</v>
      </c>
      <c r="D769" s="218">
        <f>'4. Capacity&amp;Demand'!H846</f>
        <v>0</v>
      </c>
      <c r="E769" s="218">
        <f>'4. Capacity&amp;Demand'!I846</f>
        <v>0</v>
      </c>
      <c r="F769" s="218">
        <f>'4. Capacity&amp;Demand'!J846</f>
        <v>0</v>
      </c>
      <c r="G769" s="218">
        <f>'4. Capacity&amp;Demand'!K846</f>
        <v>0</v>
      </c>
      <c r="H769" s="218">
        <f>'4. Capacity&amp;Demand'!L846</f>
        <v>0</v>
      </c>
      <c r="I769" s="218">
        <f>'4. Capacity&amp;Demand'!M846</f>
        <v>0</v>
      </c>
      <c r="J769" s="218">
        <f>'4. Capacity&amp;Demand'!N846</f>
        <v>0</v>
      </c>
      <c r="K769" s="218">
        <f>'4. Capacity&amp;Demand'!O846</f>
        <v>0</v>
      </c>
      <c r="L769" s="218">
        <f>'4. Capacity&amp;Demand'!P846</f>
        <v>0</v>
      </c>
      <c r="M769" s="218">
        <f>'4. Capacity&amp;Demand'!Q846</f>
        <v>0</v>
      </c>
      <c r="N769" s="218">
        <f>'4. Capacity&amp;Demand'!R846</f>
        <v>0</v>
      </c>
      <c r="O769" s="218">
        <f>'4. Capacity&amp;Demand'!S846</f>
        <v>0</v>
      </c>
    </row>
    <row r="770" spans="2:15" ht="15.75" thickBot="1" x14ac:dyDescent="0.3">
      <c r="B770" s="218" t="s">
        <v>823</v>
      </c>
      <c r="C770" s="315" t="s">
        <v>900</v>
      </c>
      <c r="D770" s="218">
        <f>'4. Capacity&amp;Demand'!H847</f>
        <v>0</v>
      </c>
      <c r="E770" s="218">
        <f>'4. Capacity&amp;Demand'!I847</f>
        <v>0</v>
      </c>
      <c r="F770" s="218">
        <f>'4. Capacity&amp;Demand'!J847</f>
        <v>0</v>
      </c>
      <c r="G770" s="218">
        <f>'4. Capacity&amp;Demand'!K847</f>
        <v>0</v>
      </c>
      <c r="H770" s="218">
        <f>'4. Capacity&amp;Demand'!L847</f>
        <v>0</v>
      </c>
      <c r="I770" s="218">
        <f>'4. Capacity&amp;Demand'!M847</f>
        <v>0</v>
      </c>
      <c r="J770" s="218">
        <f>'4. Capacity&amp;Demand'!N847</f>
        <v>0</v>
      </c>
      <c r="K770" s="218">
        <f>'4. Capacity&amp;Demand'!O847</f>
        <v>0</v>
      </c>
      <c r="L770" s="218">
        <f>'4. Capacity&amp;Demand'!P847</f>
        <v>0</v>
      </c>
      <c r="M770" s="218">
        <f>'4. Capacity&amp;Demand'!Q847</f>
        <v>0</v>
      </c>
      <c r="N770" s="218">
        <f>'4. Capacity&amp;Demand'!R847</f>
        <v>0</v>
      </c>
      <c r="O770" s="218">
        <f>'4. Capacity&amp;Demand'!S847</f>
        <v>0</v>
      </c>
    </row>
    <row r="771" spans="2:15" ht="15.75" thickBot="1" x14ac:dyDescent="0.3">
      <c r="B771" s="218" t="s">
        <v>825</v>
      </c>
      <c r="C771" s="315" t="s">
        <v>900</v>
      </c>
      <c r="D771" s="218">
        <f>'4. Capacity&amp;Demand'!H848</f>
        <v>0</v>
      </c>
      <c r="E771" s="218">
        <f>'4. Capacity&amp;Demand'!I848</f>
        <v>0</v>
      </c>
      <c r="F771" s="218">
        <f>'4. Capacity&amp;Demand'!J848</f>
        <v>0</v>
      </c>
      <c r="G771" s="218">
        <f>'4. Capacity&amp;Demand'!K848</f>
        <v>0</v>
      </c>
      <c r="H771" s="218">
        <f>'4. Capacity&amp;Demand'!L848</f>
        <v>0</v>
      </c>
      <c r="I771" s="218">
        <f>'4. Capacity&amp;Demand'!M848</f>
        <v>0</v>
      </c>
      <c r="J771" s="218">
        <f>'4. Capacity&amp;Demand'!N848</f>
        <v>0</v>
      </c>
      <c r="K771" s="218">
        <f>'4. Capacity&amp;Demand'!O848</f>
        <v>0</v>
      </c>
      <c r="L771" s="218">
        <f>'4. Capacity&amp;Demand'!P848</f>
        <v>0</v>
      </c>
      <c r="M771" s="218">
        <f>'4. Capacity&amp;Demand'!Q848</f>
        <v>0</v>
      </c>
      <c r="N771" s="218">
        <f>'4. Capacity&amp;Demand'!R848</f>
        <v>0</v>
      </c>
      <c r="O771" s="218">
        <f>'4. Capacity&amp;Demand'!S848</f>
        <v>0</v>
      </c>
    </row>
    <row r="772" spans="2:15" ht="15.75" thickBot="1" x14ac:dyDescent="0.3">
      <c r="B772" s="218" t="s">
        <v>827</v>
      </c>
      <c r="C772" s="315" t="s">
        <v>900</v>
      </c>
      <c r="D772" s="218">
        <f>'4. Capacity&amp;Demand'!H849</f>
        <v>0</v>
      </c>
      <c r="E772" s="218">
        <f>'4. Capacity&amp;Demand'!I849</f>
        <v>0</v>
      </c>
      <c r="F772" s="218">
        <f>'4. Capacity&amp;Demand'!J849</f>
        <v>0</v>
      </c>
      <c r="G772" s="218">
        <f>'4. Capacity&amp;Demand'!K849</f>
        <v>0</v>
      </c>
      <c r="H772" s="218">
        <f>'4. Capacity&amp;Demand'!L849</f>
        <v>0</v>
      </c>
      <c r="I772" s="218">
        <f>'4. Capacity&amp;Demand'!M849</f>
        <v>0</v>
      </c>
      <c r="J772" s="218">
        <f>'4. Capacity&amp;Demand'!N849</f>
        <v>0</v>
      </c>
      <c r="K772" s="218">
        <f>'4. Capacity&amp;Demand'!O849</f>
        <v>0</v>
      </c>
      <c r="L772" s="218">
        <f>'4. Capacity&amp;Demand'!P849</f>
        <v>0</v>
      </c>
      <c r="M772" s="218">
        <f>'4. Capacity&amp;Demand'!Q849</f>
        <v>0</v>
      </c>
      <c r="N772" s="218">
        <f>'4. Capacity&amp;Demand'!R849</f>
        <v>0</v>
      </c>
      <c r="O772" s="218">
        <f>'4. Capacity&amp;Demand'!S849</f>
        <v>0</v>
      </c>
    </row>
    <row r="773" spans="2:15" ht="15.75" thickBot="1" x14ac:dyDescent="0.3">
      <c r="B773" s="218" t="s">
        <v>829</v>
      </c>
      <c r="C773" s="315" t="s">
        <v>900</v>
      </c>
      <c r="D773" s="218">
        <f>'4. Capacity&amp;Demand'!H850</f>
        <v>0</v>
      </c>
      <c r="E773" s="218">
        <f>'4. Capacity&amp;Demand'!I850</f>
        <v>0</v>
      </c>
      <c r="F773" s="218">
        <f>'4. Capacity&amp;Demand'!J850</f>
        <v>0</v>
      </c>
      <c r="G773" s="218">
        <f>'4. Capacity&amp;Demand'!K850</f>
        <v>0</v>
      </c>
      <c r="H773" s="218">
        <f>'4. Capacity&amp;Demand'!L850</f>
        <v>0</v>
      </c>
      <c r="I773" s="218">
        <f>'4. Capacity&amp;Demand'!M850</f>
        <v>0</v>
      </c>
      <c r="J773" s="218">
        <f>'4. Capacity&amp;Demand'!N850</f>
        <v>0</v>
      </c>
      <c r="K773" s="218">
        <f>'4. Capacity&amp;Demand'!O850</f>
        <v>0</v>
      </c>
      <c r="L773" s="218">
        <f>'4. Capacity&amp;Demand'!P850</f>
        <v>0</v>
      </c>
      <c r="M773" s="218">
        <f>'4. Capacity&amp;Demand'!Q850</f>
        <v>0</v>
      </c>
      <c r="N773" s="218">
        <f>'4. Capacity&amp;Demand'!R850</f>
        <v>0</v>
      </c>
      <c r="O773" s="218">
        <f>'4. Capacity&amp;Demand'!S850</f>
        <v>0</v>
      </c>
    </row>
    <row r="774" spans="2:15" ht="15.75" thickBot="1" x14ac:dyDescent="0.3">
      <c r="B774" s="218" t="s">
        <v>831</v>
      </c>
      <c r="C774" s="315" t="s">
        <v>900</v>
      </c>
      <c r="D774" s="218">
        <f>'4. Capacity&amp;Demand'!H851</f>
        <v>0</v>
      </c>
      <c r="E774" s="218">
        <f>'4. Capacity&amp;Demand'!I851</f>
        <v>0</v>
      </c>
      <c r="F774" s="218">
        <f>'4. Capacity&amp;Demand'!J851</f>
        <v>0</v>
      </c>
      <c r="G774" s="218">
        <f>'4. Capacity&amp;Demand'!K851</f>
        <v>0</v>
      </c>
      <c r="H774" s="218">
        <f>'4. Capacity&amp;Demand'!L851</f>
        <v>0</v>
      </c>
      <c r="I774" s="218">
        <f>'4. Capacity&amp;Demand'!M851</f>
        <v>0</v>
      </c>
      <c r="J774" s="218">
        <f>'4. Capacity&amp;Demand'!N851</f>
        <v>0</v>
      </c>
      <c r="K774" s="218">
        <f>'4. Capacity&amp;Demand'!O851</f>
        <v>0</v>
      </c>
      <c r="L774" s="218">
        <f>'4. Capacity&amp;Demand'!P851</f>
        <v>0</v>
      </c>
      <c r="M774" s="218">
        <f>'4. Capacity&amp;Demand'!Q851</f>
        <v>0</v>
      </c>
      <c r="N774" s="218">
        <f>'4. Capacity&amp;Demand'!R851</f>
        <v>0</v>
      </c>
      <c r="O774" s="218">
        <f>'4. Capacity&amp;Demand'!S851</f>
        <v>0</v>
      </c>
    </row>
    <row r="775" spans="2:15" ht="15.75" thickBot="1" x14ac:dyDescent="0.3">
      <c r="B775" s="218" t="s">
        <v>833</v>
      </c>
      <c r="C775" s="315" t="s">
        <v>900</v>
      </c>
      <c r="D775" s="218">
        <f>'4. Capacity&amp;Demand'!H852</f>
        <v>0</v>
      </c>
      <c r="E775" s="218">
        <f>'4. Capacity&amp;Demand'!I852</f>
        <v>0</v>
      </c>
      <c r="F775" s="218">
        <f>'4. Capacity&amp;Demand'!J852</f>
        <v>0</v>
      </c>
      <c r="G775" s="218">
        <f>'4. Capacity&amp;Demand'!K852</f>
        <v>0</v>
      </c>
      <c r="H775" s="218">
        <f>'4. Capacity&amp;Demand'!L852</f>
        <v>0</v>
      </c>
      <c r="I775" s="218">
        <f>'4. Capacity&amp;Demand'!M852</f>
        <v>0</v>
      </c>
      <c r="J775" s="218">
        <f>'4. Capacity&amp;Demand'!N852</f>
        <v>0</v>
      </c>
      <c r="K775" s="218">
        <f>'4. Capacity&amp;Demand'!O852</f>
        <v>0</v>
      </c>
      <c r="L775" s="218">
        <f>'4. Capacity&amp;Demand'!P852</f>
        <v>0</v>
      </c>
      <c r="M775" s="218">
        <f>'4. Capacity&amp;Demand'!Q852</f>
        <v>0</v>
      </c>
      <c r="N775" s="218">
        <f>'4. Capacity&amp;Demand'!R852</f>
        <v>0</v>
      </c>
      <c r="O775" s="218">
        <f>'4. Capacity&amp;Demand'!S852</f>
        <v>0</v>
      </c>
    </row>
    <row r="776" spans="2:15" ht="15.75" thickBot="1" x14ac:dyDescent="0.3">
      <c r="B776" s="218" t="s">
        <v>835</v>
      </c>
      <c r="C776" s="315" t="s">
        <v>900</v>
      </c>
      <c r="D776" s="218">
        <f>'4. Capacity&amp;Demand'!H853</f>
        <v>0</v>
      </c>
      <c r="E776" s="218">
        <f>'4. Capacity&amp;Demand'!I853</f>
        <v>0</v>
      </c>
      <c r="F776" s="218">
        <f>'4. Capacity&amp;Demand'!J853</f>
        <v>0</v>
      </c>
      <c r="G776" s="218">
        <f>'4. Capacity&amp;Demand'!K853</f>
        <v>0</v>
      </c>
      <c r="H776" s="218">
        <f>'4. Capacity&amp;Demand'!L853</f>
        <v>0</v>
      </c>
      <c r="I776" s="218">
        <f>'4. Capacity&amp;Demand'!M853</f>
        <v>0</v>
      </c>
      <c r="J776" s="218">
        <f>'4. Capacity&amp;Demand'!N853</f>
        <v>0</v>
      </c>
      <c r="K776" s="218">
        <f>'4. Capacity&amp;Demand'!O853</f>
        <v>0</v>
      </c>
      <c r="L776" s="218">
        <f>'4. Capacity&amp;Demand'!P853</f>
        <v>0</v>
      </c>
      <c r="M776" s="218">
        <f>'4. Capacity&amp;Demand'!Q853</f>
        <v>0</v>
      </c>
      <c r="N776" s="218">
        <f>'4. Capacity&amp;Demand'!R853</f>
        <v>0</v>
      </c>
      <c r="O776" s="218">
        <f>'4. Capacity&amp;Demand'!S853</f>
        <v>0</v>
      </c>
    </row>
    <row r="777" spans="2:15" ht="15.75" thickBot="1" x14ac:dyDescent="0.3">
      <c r="B777" s="218" t="s">
        <v>837</v>
      </c>
      <c r="C777" s="315" t="s">
        <v>900</v>
      </c>
      <c r="D777" s="218">
        <f>'4. Capacity&amp;Demand'!H854</f>
        <v>0</v>
      </c>
      <c r="E777" s="218">
        <f>'4. Capacity&amp;Demand'!I854</f>
        <v>0</v>
      </c>
      <c r="F777" s="218">
        <f>'4. Capacity&amp;Demand'!J854</f>
        <v>0</v>
      </c>
      <c r="G777" s="218">
        <f>'4. Capacity&amp;Demand'!K854</f>
        <v>0</v>
      </c>
      <c r="H777" s="218">
        <f>'4. Capacity&amp;Demand'!L854</f>
        <v>0</v>
      </c>
      <c r="I777" s="218">
        <f>'4. Capacity&amp;Demand'!M854</f>
        <v>0</v>
      </c>
      <c r="J777" s="218">
        <f>'4. Capacity&amp;Demand'!N854</f>
        <v>0</v>
      </c>
      <c r="K777" s="218">
        <f>'4. Capacity&amp;Demand'!O854</f>
        <v>0</v>
      </c>
      <c r="L777" s="218">
        <f>'4. Capacity&amp;Demand'!P854</f>
        <v>0</v>
      </c>
      <c r="M777" s="218">
        <f>'4. Capacity&amp;Demand'!Q854</f>
        <v>0</v>
      </c>
      <c r="N777" s="218">
        <f>'4. Capacity&amp;Demand'!R854</f>
        <v>0</v>
      </c>
      <c r="O777" s="218">
        <f>'4. Capacity&amp;Demand'!S854</f>
        <v>0</v>
      </c>
    </row>
    <row r="778" spans="2:15" ht="15.75" thickBot="1" x14ac:dyDescent="0.3">
      <c r="B778" s="218" t="s">
        <v>839</v>
      </c>
      <c r="C778" s="315" t="s">
        <v>900</v>
      </c>
      <c r="D778" s="218">
        <f>'4. Capacity&amp;Demand'!H855</f>
        <v>0</v>
      </c>
      <c r="E778" s="218">
        <f>'4. Capacity&amp;Demand'!I855</f>
        <v>0</v>
      </c>
      <c r="F778" s="218">
        <f>'4. Capacity&amp;Demand'!J855</f>
        <v>0</v>
      </c>
      <c r="G778" s="218">
        <f>'4. Capacity&amp;Demand'!K855</f>
        <v>0</v>
      </c>
      <c r="H778" s="218">
        <f>'4. Capacity&amp;Demand'!L855</f>
        <v>0</v>
      </c>
      <c r="I778" s="218">
        <f>'4. Capacity&amp;Demand'!M855</f>
        <v>0</v>
      </c>
      <c r="J778" s="218">
        <f>'4. Capacity&amp;Demand'!N855</f>
        <v>0</v>
      </c>
      <c r="K778" s="218">
        <f>'4. Capacity&amp;Demand'!O855</f>
        <v>0</v>
      </c>
      <c r="L778" s="218">
        <f>'4. Capacity&amp;Demand'!P855</f>
        <v>0</v>
      </c>
      <c r="M778" s="218">
        <f>'4. Capacity&amp;Demand'!Q855</f>
        <v>0</v>
      </c>
      <c r="N778" s="218">
        <f>'4. Capacity&amp;Demand'!R855</f>
        <v>0</v>
      </c>
      <c r="O778" s="218">
        <f>'4. Capacity&amp;Demand'!S855</f>
        <v>0</v>
      </c>
    </row>
    <row r="779" spans="2:15" ht="15.75" thickBot="1" x14ac:dyDescent="0.3">
      <c r="B779" s="218" t="s">
        <v>841</v>
      </c>
      <c r="C779" s="315" t="s">
        <v>900</v>
      </c>
      <c r="D779" s="218">
        <f>'4. Capacity&amp;Demand'!H856</f>
        <v>0</v>
      </c>
      <c r="E779" s="218">
        <f>'4. Capacity&amp;Demand'!I856</f>
        <v>0</v>
      </c>
      <c r="F779" s="218">
        <f>'4. Capacity&amp;Demand'!J856</f>
        <v>0</v>
      </c>
      <c r="G779" s="218">
        <f>'4. Capacity&amp;Demand'!K856</f>
        <v>0</v>
      </c>
      <c r="H779" s="218">
        <f>'4. Capacity&amp;Demand'!L856</f>
        <v>0</v>
      </c>
      <c r="I779" s="218">
        <f>'4. Capacity&amp;Demand'!M856</f>
        <v>0</v>
      </c>
      <c r="J779" s="218">
        <f>'4. Capacity&amp;Demand'!N856</f>
        <v>0</v>
      </c>
      <c r="K779" s="218">
        <f>'4. Capacity&amp;Demand'!O856</f>
        <v>0</v>
      </c>
      <c r="L779" s="218">
        <f>'4. Capacity&amp;Demand'!P856</f>
        <v>0</v>
      </c>
      <c r="M779" s="218">
        <f>'4. Capacity&amp;Demand'!Q856</f>
        <v>0</v>
      </c>
      <c r="N779" s="218">
        <f>'4. Capacity&amp;Demand'!R856</f>
        <v>0</v>
      </c>
      <c r="O779" s="218">
        <f>'4. Capacity&amp;Demand'!S856</f>
        <v>0</v>
      </c>
    </row>
    <row r="780" spans="2:15" ht="15.75" thickBot="1" x14ac:dyDescent="0.3">
      <c r="B780" s="218" t="s">
        <v>843</v>
      </c>
      <c r="C780" s="315" t="s">
        <v>900</v>
      </c>
      <c r="D780" s="218">
        <f>'4. Capacity&amp;Demand'!H857</f>
        <v>0</v>
      </c>
      <c r="E780" s="218">
        <f>'4. Capacity&amp;Demand'!I857</f>
        <v>0</v>
      </c>
      <c r="F780" s="218">
        <f>'4. Capacity&amp;Demand'!J857</f>
        <v>0</v>
      </c>
      <c r="G780" s="218">
        <f>'4. Capacity&amp;Demand'!K857</f>
        <v>0</v>
      </c>
      <c r="H780" s="218">
        <f>'4. Capacity&amp;Demand'!L857</f>
        <v>0</v>
      </c>
      <c r="I780" s="218">
        <f>'4. Capacity&amp;Demand'!M857</f>
        <v>0</v>
      </c>
      <c r="J780" s="218">
        <f>'4. Capacity&amp;Demand'!N857</f>
        <v>0</v>
      </c>
      <c r="K780" s="218">
        <f>'4. Capacity&amp;Demand'!O857</f>
        <v>0</v>
      </c>
      <c r="L780" s="218">
        <f>'4. Capacity&amp;Demand'!P857</f>
        <v>0</v>
      </c>
      <c r="M780" s="218">
        <f>'4. Capacity&amp;Demand'!Q857</f>
        <v>0</v>
      </c>
      <c r="N780" s="218">
        <f>'4. Capacity&amp;Demand'!R857</f>
        <v>0</v>
      </c>
      <c r="O780" s="218">
        <f>'4. Capacity&amp;Demand'!S857</f>
        <v>0</v>
      </c>
    </row>
    <row r="781" spans="2:15" ht="15.75" thickBot="1" x14ac:dyDescent="0.3">
      <c r="B781" s="218" t="s">
        <v>845</v>
      </c>
      <c r="C781" s="315" t="s">
        <v>900</v>
      </c>
      <c r="D781" s="218">
        <f>'4. Capacity&amp;Demand'!H858</f>
        <v>7</v>
      </c>
      <c r="E781" s="218">
        <f>'4. Capacity&amp;Demand'!I858</f>
        <v>7</v>
      </c>
      <c r="F781" s="218">
        <f>'4. Capacity&amp;Demand'!J858</f>
        <v>7</v>
      </c>
      <c r="G781" s="218">
        <f>'4. Capacity&amp;Demand'!K858</f>
        <v>7</v>
      </c>
      <c r="H781" s="218">
        <f>'4. Capacity&amp;Demand'!L858</f>
        <v>7</v>
      </c>
      <c r="I781" s="218">
        <f>'4. Capacity&amp;Demand'!M858</f>
        <v>7</v>
      </c>
      <c r="J781" s="218">
        <f>'4. Capacity&amp;Demand'!N858</f>
        <v>7</v>
      </c>
      <c r="K781" s="218">
        <f>'4. Capacity&amp;Demand'!O858</f>
        <v>8</v>
      </c>
      <c r="L781" s="218">
        <f>'4. Capacity&amp;Demand'!P858</f>
        <v>7</v>
      </c>
      <c r="M781" s="218">
        <f>'4. Capacity&amp;Demand'!Q858</f>
        <v>7</v>
      </c>
      <c r="N781" s="218">
        <f>'4. Capacity&amp;Demand'!R858</f>
        <v>7</v>
      </c>
      <c r="O781" s="218">
        <f>'4. Capacity&amp;Demand'!S858</f>
        <v>7</v>
      </c>
    </row>
    <row r="782" spans="2:15" ht="15.75" thickBot="1" x14ac:dyDescent="0.3">
      <c r="B782" s="218" t="s">
        <v>847</v>
      </c>
      <c r="C782" s="315" t="s">
        <v>900</v>
      </c>
      <c r="D782" s="218">
        <f>'4. Capacity&amp;Demand'!H859</f>
        <v>0</v>
      </c>
      <c r="E782" s="218">
        <f>'4. Capacity&amp;Demand'!I859</f>
        <v>0</v>
      </c>
      <c r="F782" s="218">
        <f>'4. Capacity&amp;Demand'!J859</f>
        <v>0</v>
      </c>
      <c r="G782" s="218">
        <f>'4. Capacity&amp;Demand'!K859</f>
        <v>0</v>
      </c>
      <c r="H782" s="218">
        <f>'4. Capacity&amp;Demand'!L859</f>
        <v>0</v>
      </c>
      <c r="I782" s="218">
        <f>'4. Capacity&amp;Demand'!M859</f>
        <v>0</v>
      </c>
      <c r="J782" s="218">
        <f>'4. Capacity&amp;Demand'!N859</f>
        <v>0</v>
      </c>
      <c r="K782" s="218">
        <f>'4. Capacity&amp;Demand'!O859</f>
        <v>0</v>
      </c>
      <c r="L782" s="218">
        <f>'4. Capacity&amp;Demand'!P859</f>
        <v>0</v>
      </c>
      <c r="M782" s="218">
        <f>'4. Capacity&amp;Demand'!Q859</f>
        <v>0</v>
      </c>
      <c r="N782" s="218">
        <f>'4. Capacity&amp;Demand'!R859</f>
        <v>0</v>
      </c>
      <c r="O782" s="218">
        <f>'4. Capacity&amp;Demand'!S859</f>
        <v>0</v>
      </c>
    </row>
    <row r="783" spans="2:15" ht="15.75" thickBot="1" x14ac:dyDescent="0.3">
      <c r="B783" s="218" t="s">
        <v>849</v>
      </c>
      <c r="C783" s="315" t="s">
        <v>900</v>
      </c>
      <c r="D783" s="218">
        <f>'4. Capacity&amp;Demand'!H860</f>
        <v>0</v>
      </c>
      <c r="E783" s="218">
        <f>'4. Capacity&amp;Demand'!I860</f>
        <v>0</v>
      </c>
      <c r="F783" s="218">
        <f>'4. Capacity&amp;Demand'!J860</f>
        <v>0</v>
      </c>
      <c r="G783" s="218">
        <f>'4. Capacity&amp;Demand'!K860</f>
        <v>0</v>
      </c>
      <c r="H783" s="218">
        <f>'4. Capacity&amp;Demand'!L860</f>
        <v>0</v>
      </c>
      <c r="I783" s="218">
        <f>'4. Capacity&amp;Demand'!M860</f>
        <v>0</v>
      </c>
      <c r="J783" s="218">
        <f>'4. Capacity&amp;Demand'!N860</f>
        <v>0</v>
      </c>
      <c r="K783" s="218">
        <f>'4. Capacity&amp;Demand'!O860</f>
        <v>0</v>
      </c>
      <c r="L783" s="218">
        <f>'4. Capacity&amp;Demand'!P860</f>
        <v>0</v>
      </c>
      <c r="M783" s="218">
        <f>'4. Capacity&amp;Demand'!Q860</f>
        <v>0</v>
      </c>
      <c r="N783" s="218">
        <f>'4. Capacity&amp;Demand'!R860</f>
        <v>0</v>
      </c>
      <c r="O783" s="218">
        <f>'4. Capacity&amp;Demand'!S860</f>
        <v>0</v>
      </c>
    </row>
    <row r="784" spans="2:15" ht="15.75" thickBot="1" x14ac:dyDescent="0.3">
      <c r="B784" s="218" t="s">
        <v>851</v>
      </c>
      <c r="C784" s="315" t="s">
        <v>900</v>
      </c>
      <c r="D784" s="218">
        <f>'4. Capacity&amp;Demand'!H861</f>
        <v>0</v>
      </c>
      <c r="E784" s="218">
        <f>'4. Capacity&amp;Demand'!I861</f>
        <v>0</v>
      </c>
      <c r="F784" s="218">
        <f>'4. Capacity&amp;Demand'!J861</f>
        <v>0</v>
      </c>
      <c r="G784" s="218">
        <f>'4. Capacity&amp;Demand'!K861</f>
        <v>0</v>
      </c>
      <c r="H784" s="218">
        <f>'4. Capacity&amp;Demand'!L861</f>
        <v>0</v>
      </c>
      <c r="I784" s="218">
        <f>'4. Capacity&amp;Demand'!M861</f>
        <v>0</v>
      </c>
      <c r="J784" s="218">
        <f>'4. Capacity&amp;Demand'!N861</f>
        <v>0</v>
      </c>
      <c r="K784" s="218">
        <f>'4. Capacity&amp;Demand'!O861</f>
        <v>0</v>
      </c>
      <c r="L784" s="218">
        <f>'4. Capacity&amp;Demand'!P861</f>
        <v>0</v>
      </c>
      <c r="M784" s="218">
        <f>'4. Capacity&amp;Demand'!Q861</f>
        <v>0</v>
      </c>
      <c r="N784" s="218">
        <f>'4. Capacity&amp;Demand'!R861</f>
        <v>0</v>
      </c>
      <c r="O784" s="218">
        <f>'4. Capacity&amp;Demand'!S861</f>
        <v>0</v>
      </c>
    </row>
    <row r="785" spans="2:15" ht="15.75" thickBot="1" x14ac:dyDescent="0.3">
      <c r="B785" s="218" t="s">
        <v>853</v>
      </c>
      <c r="C785" s="315" t="s">
        <v>900</v>
      </c>
      <c r="D785" s="218">
        <f>'4. Capacity&amp;Demand'!H862</f>
        <v>0</v>
      </c>
      <c r="E785" s="218">
        <f>'4. Capacity&amp;Demand'!I862</f>
        <v>0</v>
      </c>
      <c r="F785" s="218">
        <f>'4. Capacity&amp;Demand'!J862</f>
        <v>0</v>
      </c>
      <c r="G785" s="218">
        <f>'4. Capacity&amp;Demand'!K862</f>
        <v>0</v>
      </c>
      <c r="H785" s="218">
        <f>'4. Capacity&amp;Demand'!L862</f>
        <v>0</v>
      </c>
      <c r="I785" s="218">
        <f>'4. Capacity&amp;Demand'!M862</f>
        <v>0</v>
      </c>
      <c r="J785" s="218">
        <f>'4. Capacity&amp;Demand'!N862</f>
        <v>0</v>
      </c>
      <c r="K785" s="218">
        <f>'4. Capacity&amp;Demand'!O862</f>
        <v>0</v>
      </c>
      <c r="L785" s="218">
        <f>'4. Capacity&amp;Demand'!P862</f>
        <v>0</v>
      </c>
      <c r="M785" s="218">
        <f>'4. Capacity&amp;Demand'!Q862</f>
        <v>0</v>
      </c>
      <c r="N785" s="218">
        <f>'4. Capacity&amp;Demand'!R862</f>
        <v>0</v>
      </c>
      <c r="O785" s="218">
        <f>'4. Capacity&amp;Demand'!S862</f>
        <v>0</v>
      </c>
    </row>
    <row r="786" spans="2:15" ht="15.75" thickBot="1" x14ac:dyDescent="0.3">
      <c r="B786" s="218" t="s">
        <v>855</v>
      </c>
      <c r="C786" s="315" t="s">
        <v>900</v>
      </c>
      <c r="D786" s="218">
        <f>'4. Capacity&amp;Demand'!H863</f>
        <v>0</v>
      </c>
      <c r="E786" s="218">
        <f>'4. Capacity&amp;Demand'!I863</f>
        <v>0</v>
      </c>
      <c r="F786" s="218">
        <f>'4. Capacity&amp;Demand'!J863</f>
        <v>0</v>
      </c>
      <c r="G786" s="218">
        <f>'4. Capacity&amp;Demand'!K863</f>
        <v>0</v>
      </c>
      <c r="H786" s="218">
        <f>'4. Capacity&amp;Demand'!L863</f>
        <v>0</v>
      </c>
      <c r="I786" s="218">
        <f>'4. Capacity&amp;Demand'!M863</f>
        <v>0</v>
      </c>
      <c r="J786" s="218">
        <f>'4. Capacity&amp;Demand'!N863</f>
        <v>0</v>
      </c>
      <c r="K786" s="218">
        <f>'4. Capacity&amp;Demand'!O863</f>
        <v>0</v>
      </c>
      <c r="L786" s="218">
        <f>'4. Capacity&amp;Demand'!P863</f>
        <v>0</v>
      </c>
      <c r="M786" s="218">
        <f>'4. Capacity&amp;Demand'!Q863</f>
        <v>0</v>
      </c>
      <c r="N786" s="218">
        <f>'4. Capacity&amp;Demand'!R863</f>
        <v>0</v>
      </c>
      <c r="O786" s="218">
        <f>'4. Capacity&amp;Demand'!S863</f>
        <v>0</v>
      </c>
    </row>
    <row r="787" spans="2:15" ht="15.75" thickBot="1" x14ac:dyDescent="0.3">
      <c r="B787" s="218" t="s">
        <v>857</v>
      </c>
      <c r="C787" s="315" t="s">
        <v>900</v>
      </c>
      <c r="D787" s="218">
        <f>'4. Capacity&amp;Demand'!H864</f>
        <v>0</v>
      </c>
      <c r="E787" s="218">
        <f>'4. Capacity&amp;Demand'!I864</f>
        <v>0</v>
      </c>
      <c r="F787" s="218">
        <f>'4. Capacity&amp;Demand'!J864</f>
        <v>0</v>
      </c>
      <c r="G787" s="218">
        <f>'4. Capacity&amp;Demand'!K864</f>
        <v>0</v>
      </c>
      <c r="H787" s="218">
        <f>'4. Capacity&amp;Demand'!L864</f>
        <v>0</v>
      </c>
      <c r="I787" s="218">
        <f>'4. Capacity&amp;Demand'!M864</f>
        <v>0</v>
      </c>
      <c r="J787" s="218">
        <f>'4. Capacity&amp;Demand'!N864</f>
        <v>0</v>
      </c>
      <c r="K787" s="218">
        <f>'4. Capacity&amp;Demand'!O864</f>
        <v>0</v>
      </c>
      <c r="L787" s="218">
        <f>'4. Capacity&amp;Demand'!P864</f>
        <v>0</v>
      </c>
      <c r="M787" s="218">
        <f>'4. Capacity&amp;Demand'!Q864</f>
        <v>0</v>
      </c>
      <c r="N787" s="218">
        <f>'4. Capacity&amp;Demand'!R864</f>
        <v>0</v>
      </c>
      <c r="O787" s="218">
        <f>'4. Capacity&amp;Demand'!S864</f>
        <v>0</v>
      </c>
    </row>
    <row r="788" spans="2:15" ht="15.75" thickBot="1" x14ac:dyDescent="0.3">
      <c r="B788" s="218" t="s">
        <v>859</v>
      </c>
      <c r="C788" s="315" t="s">
        <v>900</v>
      </c>
      <c r="D788" s="218">
        <f>'4. Capacity&amp;Demand'!H865</f>
        <v>0</v>
      </c>
      <c r="E788" s="218">
        <f>'4. Capacity&amp;Demand'!I865</f>
        <v>0</v>
      </c>
      <c r="F788" s="218">
        <f>'4. Capacity&amp;Demand'!J865</f>
        <v>0</v>
      </c>
      <c r="G788" s="218">
        <f>'4. Capacity&amp;Demand'!K865</f>
        <v>0</v>
      </c>
      <c r="H788" s="218">
        <f>'4. Capacity&amp;Demand'!L865</f>
        <v>0</v>
      </c>
      <c r="I788" s="218">
        <f>'4. Capacity&amp;Demand'!M865</f>
        <v>0</v>
      </c>
      <c r="J788" s="218">
        <f>'4. Capacity&amp;Demand'!N865</f>
        <v>0</v>
      </c>
      <c r="K788" s="218">
        <f>'4. Capacity&amp;Demand'!O865</f>
        <v>0</v>
      </c>
      <c r="L788" s="218">
        <f>'4. Capacity&amp;Demand'!P865</f>
        <v>0</v>
      </c>
      <c r="M788" s="218">
        <f>'4. Capacity&amp;Demand'!Q865</f>
        <v>0</v>
      </c>
      <c r="N788" s="218">
        <f>'4. Capacity&amp;Demand'!R865</f>
        <v>0</v>
      </c>
      <c r="O788" s="218">
        <f>'4. Capacity&amp;Demand'!S865</f>
        <v>0</v>
      </c>
    </row>
    <row r="789" spans="2:15" ht="15.75" thickBot="1" x14ac:dyDescent="0.3">
      <c r="B789" s="218" t="s">
        <v>861</v>
      </c>
      <c r="C789" s="315" t="s">
        <v>900</v>
      </c>
      <c r="D789" s="218">
        <f>'4. Capacity&amp;Demand'!H866</f>
        <v>0</v>
      </c>
      <c r="E789" s="218">
        <f>'4. Capacity&amp;Demand'!I866</f>
        <v>0</v>
      </c>
      <c r="F789" s="218">
        <f>'4. Capacity&amp;Demand'!J866</f>
        <v>0</v>
      </c>
      <c r="G789" s="218">
        <f>'4. Capacity&amp;Demand'!K866</f>
        <v>0</v>
      </c>
      <c r="H789" s="218">
        <f>'4. Capacity&amp;Demand'!L866</f>
        <v>0</v>
      </c>
      <c r="I789" s="218">
        <f>'4. Capacity&amp;Demand'!M866</f>
        <v>0</v>
      </c>
      <c r="J789" s="218">
        <f>'4. Capacity&amp;Demand'!N866</f>
        <v>0</v>
      </c>
      <c r="K789" s="218">
        <f>'4. Capacity&amp;Demand'!O866</f>
        <v>0</v>
      </c>
      <c r="L789" s="218">
        <f>'4. Capacity&amp;Demand'!P866</f>
        <v>0</v>
      </c>
      <c r="M789" s="218">
        <f>'4. Capacity&amp;Demand'!Q866</f>
        <v>0</v>
      </c>
      <c r="N789" s="218">
        <f>'4. Capacity&amp;Demand'!R866</f>
        <v>0</v>
      </c>
      <c r="O789" s="218">
        <f>'4. Capacity&amp;Demand'!S866</f>
        <v>0</v>
      </c>
    </row>
    <row r="790" spans="2:15" ht="15.75" thickBot="1" x14ac:dyDescent="0.3">
      <c r="B790" s="218" t="s">
        <v>863</v>
      </c>
      <c r="C790" s="315" t="s">
        <v>900</v>
      </c>
      <c r="D790" s="218">
        <f>'4. Capacity&amp;Demand'!H867</f>
        <v>0</v>
      </c>
      <c r="E790" s="218">
        <f>'4. Capacity&amp;Demand'!I867</f>
        <v>0</v>
      </c>
      <c r="F790" s="218">
        <f>'4. Capacity&amp;Demand'!J867</f>
        <v>0</v>
      </c>
      <c r="G790" s="218">
        <f>'4. Capacity&amp;Demand'!K867</f>
        <v>0</v>
      </c>
      <c r="H790" s="218">
        <f>'4. Capacity&amp;Demand'!L867</f>
        <v>0</v>
      </c>
      <c r="I790" s="218">
        <f>'4. Capacity&amp;Demand'!M867</f>
        <v>0</v>
      </c>
      <c r="J790" s="218">
        <f>'4. Capacity&amp;Demand'!N867</f>
        <v>0</v>
      </c>
      <c r="K790" s="218">
        <f>'4. Capacity&amp;Demand'!O867</f>
        <v>0</v>
      </c>
      <c r="L790" s="218">
        <f>'4. Capacity&amp;Demand'!P867</f>
        <v>0</v>
      </c>
      <c r="M790" s="218">
        <f>'4. Capacity&amp;Demand'!Q867</f>
        <v>0</v>
      </c>
      <c r="N790" s="218">
        <f>'4. Capacity&amp;Demand'!R867</f>
        <v>0</v>
      </c>
      <c r="O790" s="218">
        <f>'4. Capacity&amp;Demand'!S867</f>
        <v>0</v>
      </c>
    </row>
    <row r="791" spans="2:15" ht="15.75" thickBot="1" x14ac:dyDescent="0.3">
      <c r="B791" s="218" t="s">
        <v>865</v>
      </c>
      <c r="C791" s="315" t="s">
        <v>900</v>
      </c>
      <c r="D791" s="218">
        <f>'4. Capacity&amp;Demand'!H868</f>
        <v>0</v>
      </c>
      <c r="E791" s="218">
        <f>'4. Capacity&amp;Demand'!I868</f>
        <v>0</v>
      </c>
      <c r="F791" s="218">
        <f>'4. Capacity&amp;Demand'!J868</f>
        <v>0</v>
      </c>
      <c r="G791" s="218">
        <f>'4. Capacity&amp;Demand'!K868</f>
        <v>0</v>
      </c>
      <c r="H791" s="218">
        <f>'4. Capacity&amp;Demand'!L868</f>
        <v>0</v>
      </c>
      <c r="I791" s="218">
        <f>'4. Capacity&amp;Demand'!M868</f>
        <v>0</v>
      </c>
      <c r="J791" s="218">
        <f>'4. Capacity&amp;Demand'!N868</f>
        <v>0</v>
      </c>
      <c r="K791" s="218">
        <f>'4. Capacity&amp;Demand'!O868</f>
        <v>0</v>
      </c>
      <c r="L791" s="218">
        <f>'4. Capacity&amp;Demand'!P868</f>
        <v>0</v>
      </c>
      <c r="M791" s="218">
        <f>'4. Capacity&amp;Demand'!Q868</f>
        <v>0</v>
      </c>
      <c r="N791" s="218">
        <f>'4. Capacity&amp;Demand'!R868</f>
        <v>0</v>
      </c>
      <c r="O791" s="218">
        <f>'4. Capacity&amp;Demand'!S868</f>
        <v>0</v>
      </c>
    </row>
    <row r="792" spans="2:15" ht="15.75" thickBot="1" x14ac:dyDescent="0.3">
      <c r="B792" s="218" t="s">
        <v>867</v>
      </c>
      <c r="C792" s="315" t="s">
        <v>900</v>
      </c>
      <c r="D792" s="218">
        <f>'4. Capacity&amp;Demand'!H869</f>
        <v>0</v>
      </c>
      <c r="E792" s="218">
        <f>'4. Capacity&amp;Demand'!I869</f>
        <v>0</v>
      </c>
      <c r="F792" s="218">
        <f>'4. Capacity&amp;Demand'!J869</f>
        <v>0</v>
      </c>
      <c r="G792" s="218">
        <f>'4. Capacity&amp;Demand'!K869</f>
        <v>0</v>
      </c>
      <c r="H792" s="218">
        <f>'4. Capacity&amp;Demand'!L869</f>
        <v>0</v>
      </c>
      <c r="I792" s="218">
        <f>'4. Capacity&amp;Demand'!M869</f>
        <v>0</v>
      </c>
      <c r="J792" s="218">
        <f>'4. Capacity&amp;Demand'!N869</f>
        <v>0</v>
      </c>
      <c r="K792" s="218">
        <f>'4. Capacity&amp;Demand'!O869</f>
        <v>0</v>
      </c>
      <c r="L792" s="218">
        <f>'4. Capacity&amp;Demand'!P869</f>
        <v>0</v>
      </c>
      <c r="M792" s="218">
        <f>'4. Capacity&amp;Demand'!Q869</f>
        <v>0</v>
      </c>
      <c r="N792" s="218">
        <f>'4. Capacity&amp;Demand'!R869</f>
        <v>0</v>
      </c>
      <c r="O792" s="218">
        <f>'4. Capacity&amp;Demand'!S869</f>
        <v>0</v>
      </c>
    </row>
    <row r="793" spans="2:15" ht="15.75" thickBot="1" x14ac:dyDescent="0.3">
      <c r="B793" s="218" t="s">
        <v>869</v>
      </c>
      <c r="C793" s="315" t="s">
        <v>900</v>
      </c>
      <c r="D793" s="218">
        <f>'4. Capacity&amp;Demand'!H870</f>
        <v>0</v>
      </c>
      <c r="E793" s="218">
        <f>'4. Capacity&amp;Demand'!I870</f>
        <v>0</v>
      </c>
      <c r="F793" s="218">
        <f>'4. Capacity&amp;Demand'!J870</f>
        <v>0</v>
      </c>
      <c r="G793" s="218">
        <f>'4. Capacity&amp;Demand'!K870</f>
        <v>0</v>
      </c>
      <c r="H793" s="218">
        <f>'4. Capacity&amp;Demand'!L870</f>
        <v>0</v>
      </c>
      <c r="I793" s="218">
        <f>'4. Capacity&amp;Demand'!M870</f>
        <v>0</v>
      </c>
      <c r="J793" s="218">
        <f>'4. Capacity&amp;Demand'!N870</f>
        <v>0</v>
      </c>
      <c r="K793" s="218">
        <f>'4. Capacity&amp;Demand'!O870</f>
        <v>0</v>
      </c>
      <c r="L793" s="218">
        <f>'4. Capacity&amp;Demand'!P870</f>
        <v>0</v>
      </c>
      <c r="M793" s="218">
        <f>'4. Capacity&amp;Demand'!Q870</f>
        <v>0</v>
      </c>
      <c r="N793" s="218">
        <f>'4. Capacity&amp;Demand'!R870</f>
        <v>0</v>
      </c>
      <c r="O793" s="218">
        <f>'4. Capacity&amp;Demand'!S870</f>
        <v>0</v>
      </c>
    </row>
    <row r="794" spans="2:15" ht="15.75" thickBot="1" x14ac:dyDescent="0.3">
      <c r="B794" s="218" t="s">
        <v>871</v>
      </c>
      <c r="C794" s="315" t="s">
        <v>900</v>
      </c>
      <c r="D794" s="218">
        <f>'4. Capacity&amp;Demand'!H871</f>
        <v>0</v>
      </c>
      <c r="E794" s="218">
        <f>'4. Capacity&amp;Demand'!I871</f>
        <v>0</v>
      </c>
      <c r="F794" s="218">
        <f>'4. Capacity&amp;Demand'!J871</f>
        <v>0</v>
      </c>
      <c r="G794" s="218">
        <f>'4. Capacity&amp;Demand'!K871</f>
        <v>0</v>
      </c>
      <c r="H794" s="218">
        <f>'4. Capacity&amp;Demand'!L871</f>
        <v>0</v>
      </c>
      <c r="I794" s="218">
        <f>'4. Capacity&amp;Demand'!M871</f>
        <v>0</v>
      </c>
      <c r="J794" s="218">
        <f>'4. Capacity&amp;Demand'!N871</f>
        <v>0</v>
      </c>
      <c r="K794" s="218">
        <f>'4. Capacity&amp;Demand'!O871</f>
        <v>0</v>
      </c>
      <c r="L794" s="218">
        <f>'4. Capacity&amp;Demand'!P871</f>
        <v>0</v>
      </c>
      <c r="M794" s="218">
        <f>'4. Capacity&amp;Demand'!Q871</f>
        <v>0</v>
      </c>
      <c r="N794" s="218">
        <f>'4. Capacity&amp;Demand'!R871</f>
        <v>0</v>
      </c>
      <c r="O794" s="218">
        <f>'4. Capacity&amp;Demand'!S871</f>
        <v>0</v>
      </c>
    </row>
    <row r="795" spans="2:15" ht="15.75" thickBot="1" x14ac:dyDescent="0.3">
      <c r="B795" s="218" t="s">
        <v>873</v>
      </c>
      <c r="C795" s="315" t="s">
        <v>900</v>
      </c>
      <c r="D795" s="218">
        <f>'4. Capacity&amp;Demand'!H872</f>
        <v>0</v>
      </c>
      <c r="E795" s="218">
        <f>'4. Capacity&amp;Demand'!I872</f>
        <v>0</v>
      </c>
      <c r="F795" s="218">
        <f>'4. Capacity&amp;Demand'!J872</f>
        <v>0</v>
      </c>
      <c r="G795" s="218">
        <f>'4. Capacity&amp;Demand'!K872</f>
        <v>0</v>
      </c>
      <c r="H795" s="218">
        <f>'4. Capacity&amp;Demand'!L872</f>
        <v>0</v>
      </c>
      <c r="I795" s="218">
        <f>'4. Capacity&amp;Demand'!M872</f>
        <v>0</v>
      </c>
      <c r="J795" s="218">
        <f>'4. Capacity&amp;Demand'!N872</f>
        <v>0</v>
      </c>
      <c r="K795" s="218">
        <f>'4. Capacity&amp;Demand'!O872</f>
        <v>0</v>
      </c>
      <c r="L795" s="218">
        <f>'4. Capacity&amp;Demand'!P872</f>
        <v>0</v>
      </c>
      <c r="M795" s="218">
        <f>'4. Capacity&amp;Demand'!Q872</f>
        <v>0</v>
      </c>
      <c r="N795" s="218">
        <f>'4. Capacity&amp;Demand'!R872</f>
        <v>0</v>
      </c>
      <c r="O795" s="218">
        <f>'4. Capacity&amp;Demand'!S872</f>
        <v>0</v>
      </c>
    </row>
    <row r="796" spans="2:15" ht="15.75" thickBot="1" x14ac:dyDescent="0.3">
      <c r="B796" s="218" t="s">
        <v>875</v>
      </c>
      <c r="C796" s="315" t="s">
        <v>900</v>
      </c>
      <c r="D796" s="218">
        <f>'4. Capacity&amp;Demand'!H873</f>
        <v>0</v>
      </c>
      <c r="E796" s="218">
        <f>'4. Capacity&amp;Demand'!I873</f>
        <v>0</v>
      </c>
      <c r="F796" s="218">
        <f>'4. Capacity&amp;Demand'!J873</f>
        <v>0</v>
      </c>
      <c r="G796" s="218">
        <f>'4. Capacity&amp;Demand'!K873</f>
        <v>0</v>
      </c>
      <c r="H796" s="218">
        <f>'4. Capacity&amp;Demand'!L873</f>
        <v>0</v>
      </c>
      <c r="I796" s="218">
        <f>'4. Capacity&amp;Demand'!M873</f>
        <v>0</v>
      </c>
      <c r="J796" s="218">
        <f>'4. Capacity&amp;Demand'!N873</f>
        <v>0</v>
      </c>
      <c r="K796" s="218">
        <f>'4. Capacity&amp;Demand'!O873</f>
        <v>0</v>
      </c>
      <c r="L796" s="218">
        <f>'4. Capacity&amp;Demand'!P873</f>
        <v>0</v>
      </c>
      <c r="M796" s="218">
        <f>'4. Capacity&amp;Demand'!Q873</f>
        <v>0</v>
      </c>
      <c r="N796" s="218">
        <f>'4. Capacity&amp;Demand'!R873</f>
        <v>0</v>
      </c>
      <c r="O796" s="218">
        <f>'4. Capacity&amp;Demand'!S873</f>
        <v>0</v>
      </c>
    </row>
    <row r="797" spans="2:15" ht="15.75" thickBot="1" x14ac:dyDescent="0.3">
      <c r="B797" s="218" t="s">
        <v>876</v>
      </c>
      <c r="C797" s="315" t="s">
        <v>900</v>
      </c>
      <c r="D797" s="218">
        <f>'4. Capacity&amp;Demand'!H874</f>
        <v>0</v>
      </c>
      <c r="E797" s="218">
        <f>'4. Capacity&amp;Demand'!I874</f>
        <v>0</v>
      </c>
      <c r="F797" s="218">
        <f>'4. Capacity&amp;Demand'!J874</f>
        <v>0</v>
      </c>
      <c r="G797" s="218">
        <f>'4. Capacity&amp;Demand'!K874</f>
        <v>0</v>
      </c>
      <c r="H797" s="218">
        <f>'4. Capacity&amp;Demand'!L874</f>
        <v>0</v>
      </c>
      <c r="I797" s="218">
        <f>'4. Capacity&amp;Demand'!M874</f>
        <v>0</v>
      </c>
      <c r="J797" s="218">
        <f>'4. Capacity&amp;Demand'!N874</f>
        <v>0</v>
      </c>
      <c r="K797" s="218">
        <f>'4. Capacity&amp;Demand'!O874</f>
        <v>0</v>
      </c>
      <c r="L797" s="218">
        <f>'4. Capacity&amp;Demand'!P874</f>
        <v>0</v>
      </c>
      <c r="M797" s="218">
        <f>'4. Capacity&amp;Demand'!Q874</f>
        <v>0</v>
      </c>
      <c r="N797" s="218">
        <f>'4. Capacity&amp;Demand'!R874</f>
        <v>0</v>
      </c>
      <c r="O797" s="218">
        <f>'4. Capacity&amp;Demand'!S874</f>
        <v>0</v>
      </c>
    </row>
    <row r="798" spans="2:15" ht="15.75" thickBot="1" x14ac:dyDescent="0.3">
      <c r="B798" s="218" t="s">
        <v>877</v>
      </c>
      <c r="C798" s="315" t="s">
        <v>900</v>
      </c>
      <c r="D798" s="218">
        <f>'4. Capacity&amp;Demand'!H875</f>
        <v>0</v>
      </c>
      <c r="E798" s="218">
        <f>'4. Capacity&amp;Demand'!I875</f>
        <v>0</v>
      </c>
      <c r="F798" s="218">
        <f>'4. Capacity&amp;Demand'!J875</f>
        <v>0</v>
      </c>
      <c r="G798" s="218">
        <f>'4. Capacity&amp;Demand'!K875</f>
        <v>0</v>
      </c>
      <c r="H798" s="218">
        <f>'4. Capacity&amp;Demand'!L875</f>
        <v>0</v>
      </c>
      <c r="I798" s="218">
        <f>'4. Capacity&amp;Demand'!M875</f>
        <v>0</v>
      </c>
      <c r="J798" s="218">
        <f>'4. Capacity&amp;Demand'!N875</f>
        <v>0</v>
      </c>
      <c r="K798" s="218">
        <f>'4. Capacity&amp;Demand'!O875</f>
        <v>0</v>
      </c>
      <c r="L798" s="218">
        <f>'4. Capacity&amp;Demand'!P875</f>
        <v>0</v>
      </c>
      <c r="M798" s="218">
        <f>'4. Capacity&amp;Demand'!Q875</f>
        <v>0</v>
      </c>
      <c r="N798" s="218">
        <f>'4. Capacity&amp;Demand'!R875</f>
        <v>0</v>
      </c>
      <c r="O798" s="218">
        <f>'4. Capacity&amp;Demand'!S875</f>
        <v>0</v>
      </c>
    </row>
    <row r="799" spans="2:15" ht="15.75" thickBot="1" x14ac:dyDescent="0.3">
      <c r="B799" s="218" t="s">
        <v>878</v>
      </c>
      <c r="C799" s="315" t="s">
        <v>900</v>
      </c>
      <c r="D799" s="218">
        <f>'4. Capacity&amp;Demand'!H876</f>
        <v>0</v>
      </c>
      <c r="E799" s="218">
        <f>'4. Capacity&amp;Demand'!I876</f>
        <v>0</v>
      </c>
      <c r="F799" s="218">
        <f>'4. Capacity&amp;Demand'!J876</f>
        <v>0</v>
      </c>
      <c r="G799" s="218">
        <f>'4. Capacity&amp;Demand'!K876</f>
        <v>0</v>
      </c>
      <c r="H799" s="218">
        <f>'4. Capacity&amp;Demand'!L876</f>
        <v>0</v>
      </c>
      <c r="I799" s="218">
        <f>'4. Capacity&amp;Demand'!M876</f>
        <v>0</v>
      </c>
      <c r="J799" s="218">
        <f>'4. Capacity&amp;Demand'!N876</f>
        <v>0</v>
      </c>
      <c r="K799" s="218">
        <f>'4. Capacity&amp;Demand'!O876</f>
        <v>0</v>
      </c>
      <c r="L799" s="218">
        <f>'4. Capacity&amp;Demand'!P876</f>
        <v>0</v>
      </c>
      <c r="M799" s="218">
        <f>'4. Capacity&amp;Demand'!Q876</f>
        <v>0</v>
      </c>
      <c r="N799" s="218">
        <f>'4. Capacity&amp;Demand'!R876</f>
        <v>0</v>
      </c>
      <c r="O799" s="218">
        <f>'4. Capacity&amp;Demand'!S876</f>
        <v>0</v>
      </c>
    </row>
    <row r="800" spans="2:15" ht="15.75" thickBot="1" x14ac:dyDescent="0.3">
      <c r="B800" s="218" t="s">
        <v>879</v>
      </c>
      <c r="C800" s="315" t="s">
        <v>900</v>
      </c>
      <c r="D800" s="218">
        <f>'4. Capacity&amp;Demand'!H877</f>
        <v>0</v>
      </c>
      <c r="E800" s="218">
        <f>'4. Capacity&amp;Demand'!I877</f>
        <v>0</v>
      </c>
      <c r="F800" s="218">
        <f>'4. Capacity&amp;Demand'!J877</f>
        <v>0</v>
      </c>
      <c r="G800" s="218">
        <f>'4. Capacity&amp;Demand'!K877</f>
        <v>0</v>
      </c>
      <c r="H800" s="218">
        <f>'4. Capacity&amp;Demand'!L877</f>
        <v>0</v>
      </c>
      <c r="I800" s="218">
        <f>'4. Capacity&amp;Demand'!M877</f>
        <v>0</v>
      </c>
      <c r="J800" s="218">
        <f>'4. Capacity&amp;Demand'!N877</f>
        <v>0</v>
      </c>
      <c r="K800" s="218">
        <f>'4. Capacity&amp;Demand'!O877</f>
        <v>0</v>
      </c>
      <c r="L800" s="218">
        <f>'4. Capacity&amp;Demand'!P877</f>
        <v>0</v>
      </c>
      <c r="M800" s="218">
        <f>'4. Capacity&amp;Demand'!Q877</f>
        <v>0</v>
      </c>
      <c r="N800" s="218">
        <f>'4. Capacity&amp;Demand'!R877</f>
        <v>0</v>
      </c>
      <c r="O800" s="218">
        <f>'4. Capacity&amp;Demand'!S877</f>
        <v>0</v>
      </c>
    </row>
    <row r="801" spans="2:15" ht="15.75" thickBot="1" x14ac:dyDescent="0.3">
      <c r="B801" s="218" t="s">
        <v>880</v>
      </c>
      <c r="C801" s="315" t="s">
        <v>900</v>
      </c>
      <c r="D801" s="218">
        <f>'4. Capacity&amp;Demand'!H878</f>
        <v>0</v>
      </c>
      <c r="E801" s="218">
        <f>'4. Capacity&amp;Demand'!I878</f>
        <v>0</v>
      </c>
      <c r="F801" s="218">
        <f>'4. Capacity&amp;Demand'!J878</f>
        <v>0</v>
      </c>
      <c r="G801" s="218">
        <f>'4. Capacity&amp;Demand'!K878</f>
        <v>0</v>
      </c>
      <c r="H801" s="218">
        <f>'4. Capacity&amp;Demand'!L878</f>
        <v>0</v>
      </c>
      <c r="I801" s="218">
        <f>'4. Capacity&amp;Demand'!M878</f>
        <v>0</v>
      </c>
      <c r="J801" s="218">
        <f>'4. Capacity&amp;Demand'!N878</f>
        <v>0</v>
      </c>
      <c r="K801" s="218">
        <f>'4. Capacity&amp;Demand'!O878</f>
        <v>0</v>
      </c>
      <c r="L801" s="218">
        <f>'4. Capacity&amp;Demand'!P878</f>
        <v>0</v>
      </c>
      <c r="M801" s="218">
        <f>'4. Capacity&amp;Demand'!Q878</f>
        <v>0</v>
      </c>
      <c r="N801" s="218">
        <f>'4. Capacity&amp;Demand'!R878</f>
        <v>0</v>
      </c>
      <c r="O801" s="218">
        <f>'4. Capacity&amp;Demand'!S878</f>
        <v>0</v>
      </c>
    </row>
    <row r="802" spans="2:15" ht="15" customHeight="1" thickBot="1" x14ac:dyDescent="0.3">
      <c r="B802" s="218" t="s">
        <v>881</v>
      </c>
      <c r="C802" s="315" t="s">
        <v>900</v>
      </c>
      <c r="D802" s="218">
        <f>'4. Capacity&amp;Demand'!H879</f>
        <v>0</v>
      </c>
      <c r="E802" s="218">
        <f>'4. Capacity&amp;Demand'!I879</f>
        <v>0</v>
      </c>
      <c r="F802" s="218">
        <f>'4. Capacity&amp;Demand'!J879</f>
        <v>0</v>
      </c>
      <c r="G802" s="218">
        <f>'4. Capacity&amp;Demand'!K879</f>
        <v>0</v>
      </c>
      <c r="H802" s="218">
        <f>'4. Capacity&amp;Demand'!L879</f>
        <v>0</v>
      </c>
      <c r="I802" s="218">
        <f>'4. Capacity&amp;Demand'!M879</f>
        <v>0</v>
      </c>
      <c r="J802" s="218">
        <f>'4. Capacity&amp;Demand'!N879</f>
        <v>0</v>
      </c>
      <c r="K802" s="218">
        <f>'4. Capacity&amp;Demand'!O879</f>
        <v>0</v>
      </c>
      <c r="L802" s="218">
        <f>'4. Capacity&amp;Demand'!P879</f>
        <v>0</v>
      </c>
      <c r="M802" s="218">
        <f>'4. Capacity&amp;Demand'!Q879</f>
        <v>0</v>
      </c>
      <c r="N802" s="218">
        <f>'4. Capacity&amp;Demand'!R879</f>
        <v>0</v>
      </c>
      <c r="O802" s="218">
        <f>'4. Capacity&amp;Demand'!S879</f>
        <v>0</v>
      </c>
    </row>
    <row r="803" spans="2:15" ht="15.75" thickBot="1" x14ac:dyDescent="0.3">
      <c r="B803" s="218" t="s">
        <v>882</v>
      </c>
      <c r="C803" s="315" t="s">
        <v>900</v>
      </c>
      <c r="D803" s="218">
        <f>'4. Capacity&amp;Demand'!H880</f>
        <v>0</v>
      </c>
      <c r="E803" s="218">
        <f>'4. Capacity&amp;Demand'!I880</f>
        <v>0</v>
      </c>
      <c r="F803" s="218">
        <f>'4. Capacity&amp;Demand'!J880</f>
        <v>0</v>
      </c>
      <c r="G803" s="218">
        <f>'4. Capacity&amp;Demand'!K880</f>
        <v>0</v>
      </c>
      <c r="H803" s="218">
        <f>'4. Capacity&amp;Demand'!L880</f>
        <v>0</v>
      </c>
      <c r="I803" s="218">
        <f>'4. Capacity&amp;Demand'!M880</f>
        <v>0</v>
      </c>
      <c r="J803" s="218">
        <f>'4. Capacity&amp;Demand'!N880</f>
        <v>0</v>
      </c>
      <c r="K803" s="218">
        <f>'4. Capacity&amp;Demand'!O880</f>
        <v>0</v>
      </c>
      <c r="L803" s="218">
        <f>'4. Capacity&amp;Demand'!P880</f>
        <v>0</v>
      </c>
      <c r="M803" s="218">
        <f>'4. Capacity&amp;Demand'!Q880</f>
        <v>0</v>
      </c>
      <c r="N803" s="218">
        <f>'4. Capacity&amp;Demand'!R880</f>
        <v>0</v>
      </c>
      <c r="O803" s="218">
        <f>'4. Capacity&amp;Demand'!S880</f>
        <v>0</v>
      </c>
    </row>
    <row r="804" spans="2:15" ht="15.75" thickBot="1" x14ac:dyDescent="0.3">
      <c r="B804" s="218" t="s">
        <v>883</v>
      </c>
      <c r="C804" s="315" t="s">
        <v>900</v>
      </c>
      <c r="D804" s="218">
        <f>'4. Capacity&amp;Demand'!H881</f>
        <v>0</v>
      </c>
      <c r="E804" s="218">
        <f>'4. Capacity&amp;Demand'!I881</f>
        <v>0</v>
      </c>
      <c r="F804" s="218">
        <f>'4. Capacity&amp;Demand'!J881</f>
        <v>0</v>
      </c>
      <c r="G804" s="218">
        <f>'4. Capacity&amp;Demand'!K881</f>
        <v>0</v>
      </c>
      <c r="H804" s="218">
        <f>'4. Capacity&amp;Demand'!L881</f>
        <v>0</v>
      </c>
      <c r="I804" s="218">
        <f>'4. Capacity&amp;Demand'!M881</f>
        <v>0</v>
      </c>
      <c r="J804" s="218">
        <f>'4. Capacity&amp;Demand'!N881</f>
        <v>0</v>
      </c>
      <c r="K804" s="218">
        <f>'4. Capacity&amp;Demand'!O881</f>
        <v>0</v>
      </c>
      <c r="L804" s="218">
        <f>'4. Capacity&amp;Demand'!P881</f>
        <v>0</v>
      </c>
      <c r="M804" s="218">
        <f>'4. Capacity&amp;Demand'!Q881</f>
        <v>0</v>
      </c>
      <c r="N804" s="218">
        <f>'4. Capacity&amp;Demand'!R881</f>
        <v>0</v>
      </c>
      <c r="O804" s="218">
        <f>'4. Capacity&amp;Demand'!S881</f>
        <v>0</v>
      </c>
    </row>
    <row r="805" spans="2:15" ht="15.75" thickBot="1" x14ac:dyDescent="0.3">
      <c r="B805" s="218" t="s">
        <v>884</v>
      </c>
      <c r="C805" s="315" t="s">
        <v>900</v>
      </c>
      <c r="D805" s="218">
        <f>'4. Capacity&amp;Demand'!H882</f>
        <v>0</v>
      </c>
      <c r="E805" s="218">
        <f>'4. Capacity&amp;Demand'!I882</f>
        <v>0</v>
      </c>
      <c r="F805" s="218">
        <f>'4. Capacity&amp;Demand'!J882</f>
        <v>0</v>
      </c>
      <c r="G805" s="218">
        <f>'4. Capacity&amp;Demand'!K882</f>
        <v>0</v>
      </c>
      <c r="H805" s="218">
        <f>'4. Capacity&amp;Demand'!L882</f>
        <v>0</v>
      </c>
      <c r="I805" s="218">
        <f>'4. Capacity&amp;Demand'!M882</f>
        <v>0</v>
      </c>
      <c r="J805" s="218">
        <f>'4. Capacity&amp;Demand'!N882</f>
        <v>0</v>
      </c>
      <c r="K805" s="218">
        <f>'4. Capacity&amp;Demand'!O882</f>
        <v>0</v>
      </c>
      <c r="L805" s="218">
        <f>'4. Capacity&amp;Demand'!P882</f>
        <v>0</v>
      </c>
      <c r="M805" s="218">
        <f>'4. Capacity&amp;Demand'!Q882</f>
        <v>0</v>
      </c>
      <c r="N805" s="218">
        <f>'4. Capacity&amp;Demand'!R882</f>
        <v>0</v>
      </c>
      <c r="O805" s="218">
        <f>'4. Capacity&amp;Demand'!S882</f>
        <v>0</v>
      </c>
    </row>
    <row r="806" spans="2:15" ht="15.75" thickBot="1" x14ac:dyDescent="0.3">
      <c r="B806" s="218" t="s">
        <v>885</v>
      </c>
      <c r="C806" s="315" t="s">
        <v>900</v>
      </c>
      <c r="D806" s="218">
        <f>'4. Capacity&amp;Demand'!H883</f>
        <v>0</v>
      </c>
      <c r="E806" s="218">
        <f>'4. Capacity&amp;Demand'!I883</f>
        <v>0</v>
      </c>
      <c r="F806" s="218">
        <f>'4. Capacity&amp;Demand'!J883</f>
        <v>0</v>
      </c>
      <c r="G806" s="218">
        <f>'4. Capacity&amp;Demand'!K883</f>
        <v>0</v>
      </c>
      <c r="H806" s="218">
        <f>'4. Capacity&amp;Demand'!L883</f>
        <v>0</v>
      </c>
      <c r="I806" s="218">
        <f>'4. Capacity&amp;Demand'!M883</f>
        <v>0</v>
      </c>
      <c r="J806" s="218">
        <f>'4. Capacity&amp;Demand'!N883</f>
        <v>0</v>
      </c>
      <c r="K806" s="218">
        <f>'4. Capacity&amp;Demand'!O883</f>
        <v>0</v>
      </c>
      <c r="L806" s="218">
        <f>'4. Capacity&amp;Demand'!P883</f>
        <v>0</v>
      </c>
      <c r="M806" s="218">
        <f>'4. Capacity&amp;Demand'!Q883</f>
        <v>0</v>
      </c>
      <c r="N806" s="218">
        <f>'4. Capacity&amp;Demand'!R883</f>
        <v>0</v>
      </c>
      <c r="O806" s="218">
        <f>'4. Capacity&amp;Demand'!S883</f>
        <v>0</v>
      </c>
    </row>
    <row r="807" spans="2:15" ht="15.75" thickBot="1" x14ac:dyDescent="0.3">
      <c r="B807" s="218" t="s">
        <v>886</v>
      </c>
      <c r="C807" s="315" t="s">
        <v>900</v>
      </c>
      <c r="D807" s="218">
        <f>'4. Capacity&amp;Demand'!H884</f>
        <v>0</v>
      </c>
      <c r="E807" s="218">
        <f>'4. Capacity&amp;Demand'!I884</f>
        <v>0</v>
      </c>
      <c r="F807" s="218">
        <f>'4. Capacity&amp;Demand'!J884</f>
        <v>0</v>
      </c>
      <c r="G807" s="218">
        <f>'4. Capacity&amp;Demand'!K884</f>
        <v>0</v>
      </c>
      <c r="H807" s="218">
        <f>'4. Capacity&amp;Demand'!L884</f>
        <v>0</v>
      </c>
      <c r="I807" s="218">
        <f>'4. Capacity&amp;Demand'!M884</f>
        <v>0</v>
      </c>
      <c r="J807" s="218">
        <f>'4. Capacity&amp;Demand'!N884</f>
        <v>0</v>
      </c>
      <c r="K807" s="218">
        <f>'4. Capacity&amp;Demand'!O884</f>
        <v>0</v>
      </c>
      <c r="L807" s="218">
        <f>'4. Capacity&amp;Demand'!P884</f>
        <v>0</v>
      </c>
      <c r="M807" s="218">
        <f>'4. Capacity&amp;Demand'!Q884</f>
        <v>0</v>
      </c>
      <c r="N807" s="218">
        <f>'4. Capacity&amp;Demand'!R884</f>
        <v>0</v>
      </c>
      <c r="O807" s="218">
        <f>'4. Capacity&amp;Demand'!S884</f>
        <v>0</v>
      </c>
    </row>
    <row r="808" spans="2:15" ht="15.75" thickBot="1" x14ac:dyDescent="0.3">
      <c r="B808" s="218" t="s">
        <v>887</v>
      </c>
      <c r="C808" s="315" t="s">
        <v>900</v>
      </c>
      <c r="D808" s="218">
        <f>'4. Capacity&amp;Demand'!H885</f>
        <v>0</v>
      </c>
      <c r="E808" s="218">
        <f>'4. Capacity&amp;Demand'!I885</f>
        <v>0</v>
      </c>
      <c r="F808" s="218">
        <f>'4. Capacity&amp;Demand'!J885</f>
        <v>0</v>
      </c>
      <c r="G808" s="218">
        <f>'4. Capacity&amp;Demand'!K885</f>
        <v>0</v>
      </c>
      <c r="H808" s="218">
        <f>'4. Capacity&amp;Demand'!L885</f>
        <v>0</v>
      </c>
      <c r="I808" s="218">
        <f>'4. Capacity&amp;Demand'!M885</f>
        <v>0</v>
      </c>
      <c r="J808" s="218">
        <f>'4. Capacity&amp;Demand'!N885</f>
        <v>0</v>
      </c>
      <c r="K808" s="218">
        <f>'4. Capacity&amp;Demand'!O885</f>
        <v>0</v>
      </c>
      <c r="L808" s="218">
        <f>'4. Capacity&amp;Demand'!P885</f>
        <v>0</v>
      </c>
      <c r="M808" s="218">
        <f>'4. Capacity&amp;Demand'!Q885</f>
        <v>0</v>
      </c>
      <c r="N808" s="218">
        <f>'4. Capacity&amp;Demand'!R885</f>
        <v>0</v>
      </c>
      <c r="O808" s="218">
        <f>'4. Capacity&amp;Demand'!S885</f>
        <v>0</v>
      </c>
    </row>
    <row r="809" spans="2:15" ht="15.75" thickBot="1" x14ac:dyDescent="0.3">
      <c r="B809" s="218" t="s">
        <v>888</v>
      </c>
      <c r="C809" s="315" t="s">
        <v>900</v>
      </c>
      <c r="D809" s="218">
        <f>'4. Capacity&amp;Demand'!H886</f>
        <v>0</v>
      </c>
      <c r="E809" s="218">
        <f>'4. Capacity&amp;Demand'!I886</f>
        <v>0</v>
      </c>
      <c r="F809" s="218">
        <f>'4. Capacity&amp;Demand'!J886</f>
        <v>0</v>
      </c>
      <c r="G809" s="218">
        <f>'4. Capacity&amp;Demand'!K886</f>
        <v>0</v>
      </c>
      <c r="H809" s="218">
        <f>'4. Capacity&amp;Demand'!L886</f>
        <v>0</v>
      </c>
      <c r="I809" s="218">
        <f>'4. Capacity&amp;Demand'!M886</f>
        <v>0</v>
      </c>
      <c r="J809" s="218">
        <f>'4. Capacity&amp;Demand'!N886</f>
        <v>0</v>
      </c>
      <c r="K809" s="218">
        <f>'4. Capacity&amp;Demand'!O886</f>
        <v>0</v>
      </c>
      <c r="L809" s="218">
        <f>'4. Capacity&amp;Demand'!P886</f>
        <v>0</v>
      </c>
      <c r="M809" s="218">
        <f>'4. Capacity&amp;Demand'!Q886</f>
        <v>0</v>
      </c>
      <c r="N809" s="218">
        <f>'4. Capacity&amp;Demand'!R886</f>
        <v>0</v>
      </c>
      <c r="O809" s="218">
        <f>'4. Capacity&amp;Demand'!S886</f>
        <v>0</v>
      </c>
    </row>
    <row r="810" spans="2:15" ht="15.75" thickBot="1" x14ac:dyDescent="0.3">
      <c r="B810" s="218" t="s">
        <v>889</v>
      </c>
      <c r="C810" s="315" t="s">
        <v>900</v>
      </c>
      <c r="D810" s="218">
        <f>'4. Capacity&amp;Demand'!H887</f>
        <v>0</v>
      </c>
      <c r="E810" s="218">
        <f>'4. Capacity&amp;Demand'!I887</f>
        <v>0</v>
      </c>
      <c r="F810" s="218">
        <f>'4. Capacity&amp;Demand'!J887</f>
        <v>0</v>
      </c>
      <c r="G810" s="218">
        <f>'4. Capacity&amp;Demand'!K887</f>
        <v>0</v>
      </c>
      <c r="H810" s="218">
        <f>'4. Capacity&amp;Demand'!L887</f>
        <v>0</v>
      </c>
      <c r="I810" s="218">
        <f>'4. Capacity&amp;Demand'!M887</f>
        <v>0</v>
      </c>
      <c r="J810" s="218">
        <f>'4. Capacity&amp;Demand'!N887</f>
        <v>0</v>
      </c>
      <c r="K810" s="218">
        <f>'4. Capacity&amp;Demand'!O887</f>
        <v>0</v>
      </c>
      <c r="L810" s="218">
        <f>'4. Capacity&amp;Demand'!P887</f>
        <v>0</v>
      </c>
      <c r="M810" s="218">
        <f>'4. Capacity&amp;Demand'!Q887</f>
        <v>0</v>
      </c>
      <c r="N810" s="218">
        <f>'4. Capacity&amp;Demand'!R887</f>
        <v>0</v>
      </c>
      <c r="O810" s="218">
        <f>'4. Capacity&amp;Demand'!S887</f>
        <v>0</v>
      </c>
    </row>
    <row r="811" spans="2:15" ht="15.75" thickBot="1" x14ac:dyDescent="0.3">
      <c r="B811" s="218" t="s">
        <v>890</v>
      </c>
      <c r="C811" s="315" t="s">
        <v>900</v>
      </c>
      <c r="D811" s="218">
        <f>'4. Capacity&amp;Demand'!H888</f>
        <v>0</v>
      </c>
      <c r="E811" s="218">
        <f>'4. Capacity&amp;Demand'!I888</f>
        <v>0</v>
      </c>
      <c r="F811" s="218">
        <f>'4. Capacity&amp;Demand'!J888</f>
        <v>0</v>
      </c>
      <c r="G811" s="218">
        <f>'4. Capacity&amp;Demand'!K888</f>
        <v>0</v>
      </c>
      <c r="H811" s="218">
        <f>'4. Capacity&amp;Demand'!L888</f>
        <v>0</v>
      </c>
      <c r="I811" s="218">
        <f>'4. Capacity&amp;Demand'!M888</f>
        <v>0</v>
      </c>
      <c r="J811" s="218">
        <f>'4. Capacity&amp;Demand'!N888</f>
        <v>0</v>
      </c>
      <c r="K811" s="218">
        <f>'4. Capacity&amp;Demand'!O888</f>
        <v>0</v>
      </c>
      <c r="L811" s="218">
        <f>'4. Capacity&amp;Demand'!P888</f>
        <v>0</v>
      </c>
      <c r="M811" s="218">
        <f>'4. Capacity&amp;Demand'!Q888</f>
        <v>0</v>
      </c>
      <c r="N811" s="218">
        <f>'4. Capacity&amp;Demand'!R888</f>
        <v>0</v>
      </c>
      <c r="O811" s="218">
        <f>'4. Capacity&amp;Demand'!S888</f>
        <v>0</v>
      </c>
    </row>
    <row r="812" spans="2:15" ht="15.75" thickBot="1" x14ac:dyDescent="0.3">
      <c r="B812" s="218" t="s">
        <v>891</v>
      </c>
      <c r="C812" s="315" t="s">
        <v>900</v>
      </c>
      <c r="D812" s="218">
        <f>'4. Capacity&amp;Demand'!H889</f>
        <v>0</v>
      </c>
      <c r="E812" s="218">
        <f>'4. Capacity&amp;Demand'!I889</f>
        <v>0</v>
      </c>
      <c r="F812" s="218">
        <f>'4. Capacity&amp;Demand'!J889</f>
        <v>0</v>
      </c>
      <c r="G812" s="218">
        <f>'4. Capacity&amp;Demand'!K889</f>
        <v>0</v>
      </c>
      <c r="H812" s="218">
        <f>'4. Capacity&amp;Demand'!L889</f>
        <v>0</v>
      </c>
      <c r="I812" s="218">
        <f>'4. Capacity&amp;Demand'!M889</f>
        <v>0</v>
      </c>
      <c r="J812" s="218">
        <f>'4. Capacity&amp;Demand'!N889</f>
        <v>0</v>
      </c>
      <c r="K812" s="218">
        <f>'4. Capacity&amp;Demand'!O889</f>
        <v>0</v>
      </c>
      <c r="L812" s="218">
        <f>'4. Capacity&amp;Demand'!P889</f>
        <v>0</v>
      </c>
      <c r="M812" s="218">
        <f>'4. Capacity&amp;Demand'!Q889</f>
        <v>0</v>
      </c>
      <c r="N812" s="218">
        <f>'4. Capacity&amp;Demand'!R889</f>
        <v>0</v>
      </c>
      <c r="O812" s="218">
        <f>'4. Capacity&amp;Demand'!S889</f>
        <v>0</v>
      </c>
    </row>
    <row r="813" spans="2:15" ht="15.75" thickBot="1" x14ac:dyDescent="0.3">
      <c r="B813" s="218" t="s">
        <v>892</v>
      </c>
      <c r="C813" s="315" t="s">
        <v>900</v>
      </c>
      <c r="D813" s="218">
        <f>'4. Capacity&amp;Demand'!H890</f>
        <v>0</v>
      </c>
      <c r="E813" s="218">
        <f>'4. Capacity&amp;Demand'!I890</f>
        <v>0</v>
      </c>
      <c r="F813" s="218">
        <f>'4. Capacity&amp;Demand'!J890</f>
        <v>0</v>
      </c>
      <c r="G813" s="218">
        <f>'4. Capacity&amp;Demand'!K890</f>
        <v>0</v>
      </c>
      <c r="H813" s="218">
        <f>'4. Capacity&amp;Demand'!L890</f>
        <v>0</v>
      </c>
      <c r="I813" s="218">
        <f>'4. Capacity&amp;Demand'!M890</f>
        <v>0</v>
      </c>
      <c r="J813" s="218">
        <f>'4. Capacity&amp;Demand'!N890</f>
        <v>0</v>
      </c>
      <c r="K813" s="218">
        <f>'4. Capacity&amp;Demand'!O890</f>
        <v>0</v>
      </c>
      <c r="L813" s="218">
        <f>'4. Capacity&amp;Demand'!P890</f>
        <v>0</v>
      </c>
      <c r="M813" s="218">
        <f>'4. Capacity&amp;Demand'!Q890</f>
        <v>0</v>
      </c>
      <c r="N813" s="218">
        <f>'4. Capacity&amp;Demand'!R890</f>
        <v>0</v>
      </c>
      <c r="O813" s="218">
        <f>'4. Capacity&amp;Demand'!S890</f>
        <v>0</v>
      </c>
    </row>
    <row r="814" spans="2:15" ht="15.75" thickBot="1" x14ac:dyDescent="0.3">
      <c r="B814" s="218" t="s">
        <v>893</v>
      </c>
      <c r="C814" s="315" t="s">
        <v>900</v>
      </c>
      <c r="D814" s="218">
        <f>'4. Capacity&amp;Demand'!H891</f>
        <v>0</v>
      </c>
      <c r="E814" s="218">
        <f>'4. Capacity&amp;Demand'!I891</f>
        <v>0</v>
      </c>
      <c r="F814" s="218">
        <f>'4. Capacity&amp;Demand'!J891</f>
        <v>0</v>
      </c>
      <c r="G814" s="218">
        <f>'4. Capacity&amp;Demand'!K891</f>
        <v>0</v>
      </c>
      <c r="H814" s="218">
        <f>'4. Capacity&amp;Demand'!L891</f>
        <v>0</v>
      </c>
      <c r="I814" s="218">
        <f>'4. Capacity&amp;Demand'!M891</f>
        <v>0</v>
      </c>
      <c r="J814" s="218">
        <f>'4. Capacity&amp;Demand'!N891</f>
        <v>0</v>
      </c>
      <c r="K814" s="218">
        <f>'4. Capacity&amp;Demand'!O891</f>
        <v>0</v>
      </c>
      <c r="L814" s="218">
        <f>'4. Capacity&amp;Demand'!P891</f>
        <v>0</v>
      </c>
      <c r="M814" s="218">
        <f>'4. Capacity&amp;Demand'!Q891</f>
        <v>0</v>
      </c>
      <c r="N814" s="218">
        <f>'4. Capacity&amp;Demand'!R891</f>
        <v>0</v>
      </c>
      <c r="O814" s="218">
        <f>'4. Capacity&amp;Demand'!S891</f>
        <v>0</v>
      </c>
    </row>
    <row r="815" spans="2:15" ht="15.75" thickBot="1" x14ac:dyDescent="0.3">
      <c r="B815" s="218" t="s">
        <v>894</v>
      </c>
      <c r="C815" s="315" t="s">
        <v>900</v>
      </c>
      <c r="D815" s="218">
        <f>'4. Capacity&amp;Demand'!H892</f>
        <v>0</v>
      </c>
      <c r="E815" s="218">
        <f>'4. Capacity&amp;Demand'!I892</f>
        <v>0</v>
      </c>
      <c r="F815" s="218">
        <f>'4. Capacity&amp;Demand'!J892</f>
        <v>0</v>
      </c>
      <c r="G815" s="218">
        <f>'4. Capacity&amp;Demand'!K892</f>
        <v>0</v>
      </c>
      <c r="H815" s="218">
        <f>'4. Capacity&amp;Demand'!L892</f>
        <v>0</v>
      </c>
      <c r="I815" s="218">
        <f>'4. Capacity&amp;Demand'!M892</f>
        <v>0</v>
      </c>
      <c r="J815" s="218">
        <f>'4. Capacity&amp;Demand'!N892</f>
        <v>0</v>
      </c>
      <c r="K815" s="218">
        <f>'4. Capacity&amp;Demand'!O892</f>
        <v>0</v>
      </c>
      <c r="L815" s="218">
        <f>'4. Capacity&amp;Demand'!P892</f>
        <v>0</v>
      </c>
      <c r="M815" s="218">
        <f>'4. Capacity&amp;Demand'!Q892</f>
        <v>0</v>
      </c>
      <c r="N815" s="218">
        <f>'4. Capacity&amp;Demand'!R892</f>
        <v>0</v>
      </c>
      <c r="O815" s="218">
        <f>'4. Capacity&amp;Demand'!S892</f>
        <v>0</v>
      </c>
    </row>
    <row r="816" spans="2:15" ht="15.75" thickBot="1" x14ac:dyDescent="0.3">
      <c r="B816" s="218" t="s">
        <v>895</v>
      </c>
      <c r="C816" s="315" t="s">
        <v>900</v>
      </c>
      <c r="D816" s="218">
        <f>'4. Capacity&amp;Demand'!H893</f>
        <v>0</v>
      </c>
      <c r="E816" s="218">
        <f>'4. Capacity&amp;Demand'!I893</f>
        <v>0</v>
      </c>
      <c r="F816" s="218">
        <f>'4. Capacity&amp;Demand'!J893</f>
        <v>0</v>
      </c>
      <c r="G816" s="218">
        <f>'4. Capacity&amp;Demand'!K893</f>
        <v>0</v>
      </c>
      <c r="H816" s="218">
        <f>'4. Capacity&amp;Demand'!L893</f>
        <v>0</v>
      </c>
      <c r="I816" s="218">
        <f>'4. Capacity&amp;Demand'!M893</f>
        <v>0</v>
      </c>
      <c r="J816" s="218">
        <f>'4. Capacity&amp;Demand'!N893</f>
        <v>0</v>
      </c>
      <c r="K816" s="218">
        <f>'4. Capacity&amp;Demand'!O893</f>
        <v>0</v>
      </c>
      <c r="L816" s="218">
        <f>'4. Capacity&amp;Demand'!P893</f>
        <v>0</v>
      </c>
      <c r="M816" s="218">
        <f>'4. Capacity&amp;Demand'!Q893</f>
        <v>0</v>
      </c>
      <c r="N816" s="218">
        <f>'4. Capacity&amp;Demand'!R893</f>
        <v>0</v>
      </c>
      <c r="O816" s="218">
        <f>'4. Capacity&amp;Demand'!S893</f>
        <v>0</v>
      </c>
    </row>
    <row r="817" spans="2:15" ht="15.75" thickBot="1" x14ac:dyDescent="0.3">
      <c r="B817" s="218" t="s">
        <v>896</v>
      </c>
      <c r="C817" s="315" t="s">
        <v>900</v>
      </c>
      <c r="D817" s="218">
        <f>'4. Capacity&amp;Demand'!H894</f>
        <v>0</v>
      </c>
      <c r="E817" s="218">
        <f>'4. Capacity&amp;Demand'!I894</f>
        <v>0</v>
      </c>
      <c r="F817" s="218">
        <f>'4. Capacity&amp;Demand'!J894</f>
        <v>0</v>
      </c>
      <c r="G817" s="218">
        <f>'4. Capacity&amp;Demand'!K894</f>
        <v>0</v>
      </c>
      <c r="H817" s="218">
        <f>'4. Capacity&amp;Demand'!L894</f>
        <v>0</v>
      </c>
      <c r="I817" s="218">
        <f>'4. Capacity&amp;Demand'!M894</f>
        <v>0</v>
      </c>
      <c r="J817" s="218">
        <f>'4. Capacity&amp;Demand'!N894</f>
        <v>0</v>
      </c>
      <c r="K817" s="218">
        <f>'4. Capacity&amp;Demand'!O894</f>
        <v>0</v>
      </c>
      <c r="L817" s="218">
        <f>'4. Capacity&amp;Demand'!P894</f>
        <v>0</v>
      </c>
      <c r="M817" s="218">
        <f>'4. Capacity&amp;Demand'!Q894</f>
        <v>0</v>
      </c>
      <c r="N817" s="218">
        <f>'4. Capacity&amp;Demand'!R894</f>
        <v>0</v>
      </c>
      <c r="O817" s="218">
        <f>'4. Capacity&amp;Demand'!S894</f>
        <v>0</v>
      </c>
    </row>
    <row r="818" spans="2:15" ht="15.75" thickBot="1" x14ac:dyDescent="0.3">
      <c r="B818" s="218" t="s">
        <v>897</v>
      </c>
      <c r="C818" s="315" t="s">
        <v>900</v>
      </c>
      <c r="D818" s="218">
        <f>'4. Capacity&amp;Demand'!H895</f>
        <v>0</v>
      </c>
      <c r="E818" s="218">
        <f>'4. Capacity&amp;Demand'!I895</f>
        <v>0</v>
      </c>
      <c r="F818" s="218">
        <f>'4. Capacity&amp;Demand'!J895</f>
        <v>0</v>
      </c>
      <c r="G818" s="218">
        <f>'4. Capacity&amp;Demand'!K895</f>
        <v>0</v>
      </c>
      <c r="H818" s="218">
        <f>'4. Capacity&amp;Demand'!L895</f>
        <v>0</v>
      </c>
      <c r="I818" s="218">
        <f>'4. Capacity&amp;Demand'!M895</f>
        <v>0</v>
      </c>
      <c r="J818" s="218">
        <f>'4. Capacity&amp;Demand'!N895</f>
        <v>0</v>
      </c>
      <c r="K818" s="218">
        <f>'4. Capacity&amp;Demand'!O895</f>
        <v>0</v>
      </c>
      <c r="L818" s="218">
        <f>'4. Capacity&amp;Demand'!P895</f>
        <v>0</v>
      </c>
      <c r="M818" s="218">
        <f>'4. Capacity&amp;Demand'!Q895</f>
        <v>0</v>
      </c>
      <c r="N818" s="218">
        <f>'4. Capacity&amp;Demand'!R895</f>
        <v>0</v>
      </c>
      <c r="O818" s="218">
        <f>'4. Capacity&amp;Demand'!S895</f>
        <v>0</v>
      </c>
    </row>
    <row r="819" spans="2:15" ht="15.75" thickBot="1" x14ac:dyDescent="0.3">
      <c r="B819" s="217" t="s">
        <v>512</v>
      </c>
      <c r="C819" s="315" t="s">
        <v>901</v>
      </c>
      <c r="D819" s="218">
        <f>'4. Capacity&amp;Demand'!H896</f>
        <v>0</v>
      </c>
      <c r="E819" s="218">
        <f>'4. Capacity&amp;Demand'!I896</f>
        <v>0</v>
      </c>
      <c r="F819" s="218">
        <f>'4. Capacity&amp;Demand'!J896</f>
        <v>0</v>
      </c>
      <c r="G819" s="218">
        <f>'4. Capacity&amp;Demand'!K896</f>
        <v>0</v>
      </c>
      <c r="H819" s="218">
        <f>'4. Capacity&amp;Demand'!L896</f>
        <v>0</v>
      </c>
      <c r="I819" s="218">
        <f>'4. Capacity&amp;Demand'!M896</f>
        <v>0</v>
      </c>
      <c r="J819" s="218">
        <f>'4. Capacity&amp;Demand'!N896</f>
        <v>0</v>
      </c>
      <c r="K819" s="218">
        <f>'4. Capacity&amp;Demand'!O896</f>
        <v>0</v>
      </c>
      <c r="L819" s="218">
        <f>'4. Capacity&amp;Demand'!P896</f>
        <v>0</v>
      </c>
      <c r="M819" s="218">
        <f>'4. Capacity&amp;Demand'!Q896</f>
        <v>0</v>
      </c>
      <c r="N819" s="218">
        <f>'4. Capacity&amp;Demand'!R896</f>
        <v>0</v>
      </c>
      <c r="O819" s="218">
        <f>'4. Capacity&amp;Demand'!S896</f>
        <v>0</v>
      </c>
    </row>
    <row r="820" spans="2:15" ht="15.75" thickBot="1" x14ac:dyDescent="0.3">
      <c r="B820" s="218" t="s">
        <v>515</v>
      </c>
      <c r="C820" s="315" t="s">
        <v>901</v>
      </c>
      <c r="D820" s="218">
        <f>'4. Capacity&amp;Demand'!H897</f>
        <v>0</v>
      </c>
      <c r="E820" s="218">
        <f>'4. Capacity&amp;Demand'!I897</f>
        <v>0</v>
      </c>
      <c r="F820" s="218">
        <f>'4. Capacity&amp;Demand'!J897</f>
        <v>0</v>
      </c>
      <c r="G820" s="218">
        <f>'4. Capacity&amp;Demand'!K897</f>
        <v>0</v>
      </c>
      <c r="H820" s="218">
        <f>'4. Capacity&amp;Demand'!L897</f>
        <v>0</v>
      </c>
      <c r="I820" s="218">
        <f>'4. Capacity&amp;Demand'!M897</f>
        <v>0</v>
      </c>
      <c r="J820" s="218">
        <f>'4. Capacity&amp;Demand'!N897</f>
        <v>0</v>
      </c>
      <c r="K820" s="218">
        <f>'4. Capacity&amp;Demand'!O897</f>
        <v>0</v>
      </c>
      <c r="L820" s="218">
        <f>'4. Capacity&amp;Demand'!P897</f>
        <v>0</v>
      </c>
      <c r="M820" s="218">
        <f>'4. Capacity&amp;Demand'!Q897</f>
        <v>0</v>
      </c>
      <c r="N820" s="218">
        <f>'4. Capacity&amp;Demand'!R897</f>
        <v>0</v>
      </c>
      <c r="O820" s="218">
        <f>'4. Capacity&amp;Demand'!S897</f>
        <v>0</v>
      </c>
    </row>
    <row r="821" spans="2:15" ht="15.75" thickBot="1" x14ac:dyDescent="0.3">
      <c r="B821" s="218" t="s">
        <v>517</v>
      </c>
      <c r="C821" s="315" t="s">
        <v>901</v>
      </c>
      <c r="D821" s="218">
        <f>'4. Capacity&amp;Demand'!H898</f>
        <v>0</v>
      </c>
      <c r="E821" s="218">
        <f>'4. Capacity&amp;Demand'!I898</f>
        <v>0</v>
      </c>
      <c r="F821" s="218">
        <f>'4. Capacity&amp;Demand'!J898</f>
        <v>0</v>
      </c>
      <c r="G821" s="218">
        <f>'4. Capacity&amp;Demand'!K898</f>
        <v>0</v>
      </c>
      <c r="H821" s="218">
        <f>'4. Capacity&amp;Demand'!L898</f>
        <v>0</v>
      </c>
      <c r="I821" s="218">
        <f>'4. Capacity&amp;Demand'!M898</f>
        <v>0</v>
      </c>
      <c r="J821" s="218">
        <f>'4. Capacity&amp;Demand'!N898</f>
        <v>0</v>
      </c>
      <c r="K821" s="218">
        <f>'4. Capacity&amp;Demand'!O898</f>
        <v>0</v>
      </c>
      <c r="L821" s="218">
        <f>'4. Capacity&amp;Demand'!P898</f>
        <v>0</v>
      </c>
      <c r="M821" s="218">
        <f>'4. Capacity&amp;Demand'!Q898</f>
        <v>0</v>
      </c>
      <c r="N821" s="218">
        <f>'4. Capacity&amp;Demand'!R898</f>
        <v>0</v>
      </c>
      <c r="O821" s="218">
        <f>'4. Capacity&amp;Demand'!S898</f>
        <v>0</v>
      </c>
    </row>
    <row r="822" spans="2:15" ht="15.75" thickBot="1" x14ac:dyDescent="0.3">
      <c r="B822" s="218" t="s">
        <v>519</v>
      </c>
      <c r="C822" s="315" t="s">
        <v>901</v>
      </c>
      <c r="D822" s="218">
        <f>'4. Capacity&amp;Demand'!H899</f>
        <v>0</v>
      </c>
      <c r="E822" s="218">
        <f>'4. Capacity&amp;Demand'!I899</f>
        <v>0</v>
      </c>
      <c r="F822" s="218">
        <f>'4. Capacity&amp;Demand'!J899</f>
        <v>0</v>
      </c>
      <c r="G822" s="218">
        <f>'4. Capacity&amp;Demand'!K899</f>
        <v>0</v>
      </c>
      <c r="H822" s="218">
        <f>'4. Capacity&amp;Demand'!L899</f>
        <v>0</v>
      </c>
      <c r="I822" s="218">
        <f>'4. Capacity&amp;Demand'!M899</f>
        <v>0</v>
      </c>
      <c r="J822" s="218">
        <f>'4. Capacity&amp;Demand'!N899</f>
        <v>0</v>
      </c>
      <c r="K822" s="218">
        <f>'4. Capacity&amp;Demand'!O899</f>
        <v>0</v>
      </c>
      <c r="L822" s="218">
        <f>'4. Capacity&amp;Demand'!P899</f>
        <v>0</v>
      </c>
      <c r="M822" s="218">
        <f>'4. Capacity&amp;Demand'!Q899</f>
        <v>0</v>
      </c>
      <c r="N822" s="218">
        <f>'4. Capacity&amp;Demand'!R899</f>
        <v>0</v>
      </c>
      <c r="O822" s="218">
        <f>'4. Capacity&amp;Demand'!S899</f>
        <v>0</v>
      </c>
    </row>
    <row r="823" spans="2:15" ht="15.75" thickBot="1" x14ac:dyDescent="0.3">
      <c r="B823" s="218" t="s">
        <v>521</v>
      </c>
      <c r="C823" s="315" t="s">
        <v>901</v>
      </c>
      <c r="D823" s="218">
        <f>'4. Capacity&amp;Demand'!H900</f>
        <v>0</v>
      </c>
      <c r="E823" s="218">
        <f>'4. Capacity&amp;Demand'!I900</f>
        <v>0</v>
      </c>
      <c r="F823" s="218">
        <f>'4. Capacity&amp;Demand'!J900</f>
        <v>0</v>
      </c>
      <c r="G823" s="218">
        <f>'4. Capacity&amp;Demand'!K900</f>
        <v>0</v>
      </c>
      <c r="H823" s="218">
        <f>'4. Capacity&amp;Demand'!L900</f>
        <v>0</v>
      </c>
      <c r="I823" s="218">
        <f>'4. Capacity&amp;Demand'!M900</f>
        <v>0</v>
      </c>
      <c r="J823" s="218">
        <f>'4. Capacity&amp;Demand'!N900</f>
        <v>0</v>
      </c>
      <c r="K823" s="218">
        <f>'4. Capacity&amp;Demand'!O900</f>
        <v>0</v>
      </c>
      <c r="L823" s="218">
        <f>'4. Capacity&amp;Demand'!P900</f>
        <v>0</v>
      </c>
      <c r="M823" s="218">
        <f>'4. Capacity&amp;Demand'!Q900</f>
        <v>0</v>
      </c>
      <c r="N823" s="218">
        <f>'4. Capacity&amp;Demand'!R900</f>
        <v>0</v>
      </c>
      <c r="O823" s="218">
        <f>'4. Capacity&amp;Demand'!S900</f>
        <v>0</v>
      </c>
    </row>
    <row r="824" spans="2:15" ht="15.75" thickBot="1" x14ac:dyDescent="0.3">
      <c r="B824" s="218" t="s">
        <v>523</v>
      </c>
      <c r="C824" s="315" t="s">
        <v>901</v>
      </c>
      <c r="D824" s="218">
        <f>'4. Capacity&amp;Demand'!H901</f>
        <v>0</v>
      </c>
      <c r="E824" s="218">
        <f>'4. Capacity&amp;Demand'!I901</f>
        <v>0</v>
      </c>
      <c r="F824" s="218">
        <f>'4. Capacity&amp;Demand'!J901</f>
        <v>0</v>
      </c>
      <c r="G824" s="218">
        <f>'4. Capacity&amp;Demand'!K901</f>
        <v>0</v>
      </c>
      <c r="H824" s="218">
        <f>'4. Capacity&amp;Demand'!L901</f>
        <v>0</v>
      </c>
      <c r="I824" s="218">
        <f>'4. Capacity&amp;Demand'!M901</f>
        <v>0</v>
      </c>
      <c r="J824" s="218">
        <f>'4. Capacity&amp;Demand'!N901</f>
        <v>0</v>
      </c>
      <c r="K824" s="218">
        <f>'4. Capacity&amp;Demand'!O901</f>
        <v>0</v>
      </c>
      <c r="L824" s="218">
        <f>'4. Capacity&amp;Demand'!P901</f>
        <v>0</v>
      </c>
      <c r="M824" s="218">
        <f>'4. Capacity&amp;Demand'!Q901</f>
        <v>0</v>
      </c>
      <c r="N824" s="218">
        <f>'4. Capacity&amp;Demand'!R901</f>
        <v>0</v>
      </c>
      <c r="O824" s="218">
        <f>'4. Capacity&amp;Demand'!S901</f>
        <v>0</v>
      </c>
    </row>
    <row r="825" spans="2:15" ht="15.75" thickBot="1" x14ac:dyDescent="0.3">
      <c r="B825" s="218" t="s">
        <v>525</v>
      </c>
      <c r="C825" s="315" t="s">
        <v>901</v>
      </c>
      <c r="D825" s="218">
        <f>'4. Capacity&amp;Demand'!H902</f>
        <v>0</v>
      </c>
      <c r="E825" s="218">
        <f>'4. Capacity&amp;Demand'!I902</f>
        <v>0</v>
      </c>
      <c r="F825" s="218">
        <f>'4. Capacity&amp;Demand'!J902</f>
        <v>0</v>
      </c>
      <c r="G825" s="218">
        <f>'4. Capacity&amp;Demand'!K902</f>
        <v>0</v>
      </c>
      <c r="H825" s="218">
        <f>'4. Capacity&amp;Demand'!L902</f>
        <v>0</v>
      </c>
      <c r="I825" s="218">
        <f>'4. Capacity&amp;Demand'!M902</f>
        <v>0</v>
      </c>
      <c r="J825" s="218">
        <f>'4. Capacity&amp;Demand'!N902</f>
        <v>0</v>
      </c>
      <c r="K825" s="218">
        <f>'4. Capacity&amp;Demand'!O902</f>
        <v>0</v>
      </c>
      <c r="L825" s="218">
        <f>'4. Capacity&amp;Demand'!P902</f>
        <v>0</v>
      </c>
      <c r="M825" s="218">
        <f>'4. Capacity&amp;Demand'!Q902</f>
        <v>0</v>
      </c>
      <c r="N825" s="218">
        <f>'4. Capacity&amp;Demand'!R902</f>
        <v>0</v>
      </c>
      <c r="O825" s="218">
        <f>'4. Capacity&amp;Demand'!S902</f>
        <v>0</v>
      </c>
    </row>
    <row r="826" spans="2:15" ht="15.75" thickBot="1" x14ac:dyDescent="0.3">
      <c r="B826" s="218" t="s">
        <v>527</v>
      </c>
      <c r="C826" s="315" t="s">
        <v>901</v>
      </c>
      <c r="D826" s="218">
        <f>'4. Capacity&amp;Demand'!H903</f>
        <v>0</v>
      </c>
      <c r="E826" s="218">
        <f>'4. Capacity&amp;Demand'!I903</f>
        <v>0</v>
      </c>
      <c r="F826" s="218">
        <f>'4. Capacity&amp;Demand'!J903</f>
        <v>0</v>
      </c>
      <c r="G826" s="218">
        <f>'4. Capacity&amp;Demand'!K903</f>
        <v>0</v>
      </c>
      <c r="H826" s="218">
        <f>'4. Capacity&amp;Demand'!L903</f>
        <v>0</v>
      </c>
      <c r="I826" s="218">
        <f>'4. Capacity&amp;Demand'!M903</f>
        <v>0</v>
      </c>
      <c r="J826" s="218">
        <f>'4. Capacity&amp;Demand'!N903</f>
        <v>0</v>
      </c>
      <c r="K826" s="218">
        <f>'4. Capacity&amp;Demand'!O903</f>
        <v>0</v>
      </c>
      <c r="L826" s="218">
        <f>'4. Capacity&amp;Demand'!P903</f>
        <v>0</v>
      </c>
      <c r="M826" s="218">
        <f>'4. Capacity&amp;Demand'!Q903</f>
        <v>0</v>
      </c>
      <c r="N826" s="218">
        <f>'4. Capacity&amp;Demand'!R903</f>
        <v>0</v>
      </c>
      <c r="O826" s="218">
        <f>'4. Capacity&amp;Demand'!S903</f>
        <v>0</v>
      </c>
    </row>
    <row r="827" spans="2:15" ht="15.75" thickBot="1" x14ac:dyDescent="0.3">
      <c r="B827" s="218" t="s">
        <v>529</v>
      </c>
      <c r="C827" s="315" t="s">
        <v>901</v>
      </c>
      <c r="D827" s="218">
        <f>'4. Capacity&amp;Demand'!H904</f>
        <v>0</v>
      </c>
      <c r="E827" s="218">
        <f>'4. Capacity&amp;Demand'!I904</f>
        <v>0</v>
      </c>
      <c r="F827" s="218">
        <f>'4. Capacity&amp;Demand'!J904</f>
        <v>0</v>
      </c>
      <c r="G827" s="218">
        <f>'4. Capacity&amp;Demand'!K904</f>
        <v>0</v>
      </c>
      <c r="H827" s="218">
        <f>'4. Capacity&amp;Demand'!L904</f>
        <v>0</v>
      </c>
      <c r="I827" s="218">
        <f>'4. Capacity&amp;Demand'!M904</f>
        <v>0</v>
      </c>
      <c r="J827" s="218">
        <f>'4. Capacity&amp;Demand'!N904</f>
        <v>0</v>
      </c>
      <c r="K827" s="218">
        <f>'4. Capacity&amp;Demand'!O904</f>
        <v>0</v>
      </c>
      <c r="L827" s="218">
        <f>'4. Capacity&amp;Demand'!P904</f>
        <v>0</v>
      </c>
      <c r="M827" s="218">
        <f>'4. Capacity&amp;Demand'!Q904</f>
        <v>0</v>
      </c>
      <c r="N827" s="218">
        <f>'4. Capacity&amp;Demand'!R904</f>
        <v>0</v>
      </c>
      <c r="O827" s="218">
        <f>'4. Capacity&amp;Demand'!S904</f>
        <v>0</v>
      </c>
    </row>
    <row r="828" spans="2:15" ht="15.75" thickBot="1" x14ac:dyDescent="0.3">
      <c r="B828" s="218" t="s">
        <v>531</v>
      </c>
      <c r="C828" s="315" t="s">
        <v>901</v>
      </c>
      <c r="D828" s="218">
        <f>'4. Capacity&amp;Demand'!H905</f>
        <v>0</v>
      </c>
      <c r="E828" s="218">
        <f>'4. Capacity&amp;Demand'!I905</f>
        <v>0</v>
      </c>
      <c r="F828" s="218">
        <f>'4. Capacity&amp;Demand'!J905</f>
        <v>0</v>
      </c>
      <c r="G828" s="218">
        <f>'4. Capacity&amp;Demand'!K905</f>
        <v>0</v>
      </c>
      <c r="H828" s="218">
        <f>'4. Capacity&amp;Demand'!L905</f>
        <v>0</v>
      </c>
      <c r="I828" s="218">
        <f>'4. Capacity&amp;Demand'!M905</f>
        <v>0</v>
      </c>
      <c r="J828" s="218">
        <f>'4. Capacity&amp;Demand'!N905</f>
        <v>0</v>
      </c>
      <c r="K828" s="218">
        <f>'4. Capacity&amp;Demand'!O905</f>
        <v>0</v>
      </c>
      <c r="L828" s="218">
        <f>'4. Capacity&amp;Demand'!P905</f>
        <v>0</v>
      </c>
      <c r="M828" s="218">
        <f>'4. Capacity&amp;Demand'!Q905</f>
        <v>0</v>
      </c>
      <c r="N828" s="218">
        <f>'4. Capacity&amp;Demand'!R905</f>
        <v>0</v>
      </c>
      <c r="O828" s="218">
        <f>'4. Capacity&amp;Demand'!S905</f>
        <v>0</v>
      </c>
    </row>
    <row r="829" spans="2:15" ht="15.75" thickBot="1" x14ac:dyDescent="0.3">
      <c r="B829" s="218" t="s">
        <v>533</v>
      </c>
      <c r="C829" s="315" t="s">
        <v>901</v>
      </c>
      <c r="D829" s="218">
        <f>'4. Capacity&amp;Demand'!H906</f>
        <v>0</v>
      </c>
      <c r="E829" s="218">
        <f>'4. Capacity&amp;Demand'!I906</f>
        <v>0</v>
      </c>
      <c r="F829" s="218">
        <f>'4. Capacity&amp;Demand'!J906</f>
        <v>0</v>
      </c>
      <c r="G829" s="218">
        <f>'4. Capacity&amp;Demand'!K906</f>
        <v>0</v>
      </c>
      <c r="H829" s="218">
        <f>'4. Capacity&amp;Demand'!L906</f>
        <v>0</v>
      </c>
      <c r="I829" s="218">
        <f>'4. Capacity&amp;Demand'!M906</f>
        <v>0</v>
      </c>
      <c r="J829" s="218">
        <f>'4. Capacity&amp;Demand'!N906</f>
        <v>0</v>
      </c>
      <c r="K829" s="218">
        <f>'4. Capacity&amp;Demand'!O906</f>
        <v>0</v>
      </c>
      <c r="L829" s="218">
        <f>'4. Capacity&amp;Demand'!P906</f>
        <v>0</v>
      </c>
      <c r="M829" s="218">
        <f>'4. Capacity&amp;Demand'!Q906</f>
        <v>0</v>
      </c>
      <c r="N829" s="218">
        <f>'4. Capacity&amp;Demand'!R906</f>
        <v>0</v>
      </c>
      <c r="O829" s="218">
        <f>'4. Capacity&amp;Demand'!S906</f>
        <v>0</v>
      </c>
    </row>
    <row r="830" spans="2:15" ht="15.75" thickBot="1" x14ac:dyDescent="0.3">
      <c r="B830" s="218" t="s">
        <v>535</v>
      </c>
      <c r="C830" s="315" t="s">
        <v>901</v>
      </c>
      <c r="D830" s="218">
        <f>'4. Capacity&amp;Demand'!H907</f>
        <v>0</v>
      </c>
      <c r="E830" s="218">
        <f>'4. Capacity&amp;Demand'!I907</f>
        <v>0</v>
      </c>
      <c r="F830" s="218">
        <f>'4. Capacity&amp;Demand'!J907</f>
        <v>0</v>
      </c>
      <c r="G830" s="218">
        <f>'4. Capacity&amp;Demand'!K907</f>
        <v>0</v>
      </c>
      <c r="H830" s="218">
        <f>'4. Capacity&amp;Demand'!L907</f>
        <v>0</v>
      </c>
      <c r="I830" s="218">
        <f>'4. Capacity&amp;Demand'!M907</f>
        <v>0</v>
      </c>
      <c r="J830" s="218">
        <f>'4. Capacity&amp;Demand'!N907</f>
        <v>0</v>
      </c>
      <c r="K830" s="218">
        <f>'4. Capacity&amp;Demand'!O907</f>
        <v>0</v>
      </c>
      <c r="L830" s="218">
        <f>'4. Capacity&amp;Demand'!P907</f>
        <v>0</v>
      </c>
      <c r="M830" s="218">
        <f>'4. Capacity&amp;Demand'!Q907</f>
        <v>0</v>
      </c>
      <c r="N830" s="218">
        <f>'4. Capacity&amp;Demand'!R907</f>
        <v>0</v>
      </c>
      <c r="O830" s="218">
        <f>'4. Capacity&amp;Demand'!S907</f>
        <v>0</v>
      </c>
    </row>
    <row r="831" spans="2:15" ht="15.75" thickBot="1" x14ac:dyDescent="0.3">
      <c r="B831" s="218" t="s">
        <v>537</v>
      </c>
      <c r="C831" s="315" t="s">
        <v>901</v>
      </c>
      <c r="D831" s="218">
        <f>'4. Capacity&amp;Demand'!H908</f>
        <v>0</v>
      </c>
      <c r="E831" s="218">
        <f>'4. Capacity&amp;Demand'!I908</f>
        <v>0</v>
      </c>
      <c r="F831" s="218">
        <f>'4. Capacity&amp;Demand'!J908</f>
        <v>0</v>
      </c>
      <c r="G831" s="218">
        <f>'4. Capacity&amp;Demand'!K908</f>
        <v>0</v>
      </c>
      <c r="H831" s="218">
        <f>'4. Capacity&amp;Demand'!L908</f>
        <v>0</v>
      </c>
      <c r="I831" s="218">
        <f>'4. Capacity&amp;Demand'!M908</f>
        <v>0</v>
      </c>
      <c r="J831" s="218">
        <f>'4. Capacity&amp;Demand'!N908</f>
        <v>0</v>
      </c>
      <c r="K831" s="218">
        <f>'4. Capacity&amp;Demand'!O908</f>
        <v>0</v>
      </c>
      <c r="L831" s="218">
        <f>'4. Capacity&amp;Demand'!P908</f>
        <v>0</v>
      </c>
      <c r="M831" s="218">
        <f>'4. Capacity&amp;Demand'!Q908</f>
        <v>0</v>
      </c>
      <c r="N831" s="218">
        <f>'4. Capacity&amp;Demand'!R908</f>
        <v>0</v>
      </c>
      <c r="O831" s="218">
        <f>'4. Capacity&amp;Demand'!S908</f>
        <v>0</v>
      </c>
    </row>
    <row r="832" spans="2:15" ht="15.75" thickBot="1" x14ac:dyDescent="0.3">
      <c r="B832" s="218" t="s">
        <v>539</v>
      </c>
      <c r="C832" s="315" t="s">
        <v>901</v>
      </c>
      <c r="D832" s="218">
        <f>'4. Capacity&amp;Demand'!H909</f>
        <v>0</v>
      </c>
      <c r="E832" s="218">
        <f>'4. Capacity&amp;Demand'!I909</f>
        <v>0</v>
      </c>
      <c r="F832" s="218">
        <f>'4. Capacity&amp;Demand'!J909</f>
        <v>0</v>
      </c>
      <c r="G832" s="218">
        <f>'4. Capacity&amp;Demand'!K909</f>
        <v>0</v>
      </c>
      <c r="H832" s="218">
        <f>'4. Capacity&amp;Demand'!L909</f>
        <v>0</v>
      </c>
      <c r="I832" s="218">
        <f>'4. Capacity&amp;Demand'!M909</f>
        <v>0</v>
      </c>
      <c r="J832" s="218">
        <f>'4. Capacity&amp;Demand'!N909</f>
        <v>0</v>
      </c>
      <c r="K832" s="218">
        <f>'4. Capacity&amp;Demand'!O909</f>
        <v>0</v>
      </c>
      <c r="L832" s="218">
        <f>'4. Capacity&amp;Demand'!P909</f>
        <v>0</v>
      </c>
      <c r="M832" s="218">
        <f>'4. Capacity&amp;Demand'!Q909</f>
        <v>0</v>
      </c>
      <c r="N832" s="218">
        <f>'4. Capacity&amp;Demand'!R909</f>
        <v>0</v>
      </c>
      <c r="O832" s="218">
        <f>'4. Capacity&amp;Demand'!S909</f>
        <v>0</v>
      </c>
    </row>
    <row r="833" spans="2:15" ht="15.75" thickBot="1" x14ac:dyDescent="0.3">
      <c r="B833" s="218" t="s">
        <v>541</v>
      </c>
      <c r="C833" s="315" t="s">
        <v>901</v>
      </c>
      <c r="D833" s="218">
        <f>'4. Capacity&amp;Demand'!H910</f>
        <v>0</v>
      </c>
      <c r="E833" s="218">
        <f>'4. Capacity&amp;Demand'!I910</f>
        <v>0</v>
      </c>
      <c r="F833" s="218">
        <f>'4. Capacity&amp;Demand'!J910</f>
        <v>0</v>
      </c>
      <c r="G833" s="218">
        <f>'4. Capacity&amp;Demand'!K910</f>
        <v>0</v>
      </c>
      <c r="H833" s="218">
        <f>'4. Capacity&amp;Demand'!L910</f>
        <v>0</v>
      </c>
      <c r="I833" s="218">
        <f>'4. Capacity&amp;Demand'!M910</f>
        <v>0</v>
      </c>
      <c r="J833" s="218">
        <f>'4. Capacity&amp;Demand'!N910</f>
        <v>0</v>
      </c>
      <c r="K833" s="218">
        <f>'4. Capacity&amp;Demand'!O910</f>
        <v>0</v>
      </c>
      <c r="L833" s="218">
        <f>'4. Capacity&amp;Demand'!P910</f>
        <v>0</v>
      </c>
      <c r="M833" s="218">
        <f>'4. Capacity&amp;Demand'!Q910</f>
        <v>0</v>
      </c>
      <c r="N833" s="218">
        <f>'4. Capacity&amp;Demand'!R910</f>
        <v>0</v>
      </c>
      <c r="O833" s="218">
        <f>'4. Capacity&amp;Demand'!S910</f>
        <v>0</v>
      </c>
    </row>
    <row r="834" spans="2:15" ht="15.75" thickBot="1" x14ac:dyDescent="0.3">
      <c r="B834" s="218" t="s">
        <v>543</v>
      </c>
      <c r="C834" s="315" t="s">
        <v>901</v>
      </c>
      <c r="D834" s="218">
        <f>'4. Capacity&amp;Demand'!H911</f>
        <v>0</v>
      </c>
      <c r="E834" s="218">
        <f>'4. Capacity&amp;Demand'!I911</f>
        <v>0</v>
      </c>
      <c r="F834" s="218">
        <f>'4. Capacity&amp;Demand'!J911</f>
        <v>0</v>
      </c>
      <c r="G834" s="218">
        <f>'4. Capacity&amp;Demand'!K911</f>
        <v>0</v>
      </c>
      <c r="H834" s="218">
        <f>'4. Capacity&amp;Demand'!L911</f>
        <v>0</v>
      </c>
      <c r="I834" s="218">
        <f>'4. Capacity&amp;Demand'!M911</f>
        <v>0</v>
      </c>
      <c r="J834" s="218">
        <f>'4. Capacity&amp;Demand'!N911</f>
        <v>0</v>
      </c>
      <c r="K834" s="218">
        <f>'4. Capacity&amp;Demand'!O911</f>
        <v>0</v>
      </c>
      <c r="L834" s="218">
        <f>'4. Capacity&amp;Demand'!P911</f>
        <v>0</v>
      </c>
      <c r="M834" s="218">
        <f>'4. Capacity&amp;Demand'!Q911</f>
        <v>0</v>
      </c>
      <c r="N834" s="218">
        <f>'4. Capacity&amp;Demand'!R911</f>
        <v>0</v>
      </c>
      <c r="O834" s="218">
        <f>'4. Capacity&amp;Demand'!S911</f>
        <v>0</v>
      </c>
    </row>
    <row r="835" spans="2:15" ht="15.75" thickBot="1" x14ac:dyDescent="0.3">
      <c r="B835" s="218" t="s">
        <v>545</v>
      </c>
      <c r="C835" s="315" t="s">
        <v>901</v>
      </c>
      <c r="D835" s="218">
        <f>'4. Capacity&amp;Demand'!H912</f>
        <v>0</v>
      </c>
      <c r="E835" s="218">
        <f>'4. Capacity&amp;Demand'!I912</f>
        <v>0</v>
      </c>
      <c r="F835" s="218">
        <f>'4. Capacity&amp;Demand'!J912</f>
        <v>0</v>
      </c>
      <c r="G835" s="218">
        <f>'4. Capacity&amp;Demand'!K912</f>
        <v>0</v>
      </c>
      <c r="H835" s="218">
        <f>'4. Capacity&amp;Demand'!L912</f>
        <v>0</v>
      </c>
      <c r="I835" s="218">
        <f>'4. Capacity&amp;Demand'!M912</f>
        <v>0</v>
      </c>
      <c r="J835" s="218">
        <f>'4. Capacity&amp;Demand'!N912</f>
        <v>0</v>
      </c>
      <c r="K835" s="218">
        <f>'4. Capacity&amp;Demand'!O912</f>
        <v>0</v>
      </c>
      <c r="L835" s="218">
        <f>'4. Capacity&amp;Demand'!P912</f>
        <v>0</v>
      </c>
      <c r="M835" s="218">
        <f>'4. Capacity&amp;Demand'!Q912</f>
        <v>0</v>
      </c>
      <c r="N835" s="218">
        <f>'4. Capacity&amp;Demand'!R912</f>
        <v>0</v>
      </c>
      <c r="O835" s="218">
        <f>'4. Capacity&amp;Demand'!S912</f>
        <v>0</v>
      </c>
    </row>
    <row r="836" spans="2:15" ht="15.75" thickBot="1" x14ac:dyDescent="0.3">
      <c r="B836" s="218" t="s">
        <v>547</v>
      </c>
      <c r="C836" s="315" t="s">
        <v>901</v>
      </c>
      <c r="D836" s="218">
        <f>'4. Capacity&amp;Demand'!H913</f>
        <v>0</v>
      </c>
      <c r="E836" s="218">
        <f>'4. Capacity&amp;Demand'!I913</f>
        <v>0</v>
      </c>
      <c r="F836" s="218">
        <f>'4. Capacity&amp;Demand'!J913</f>
        <v>0</v>
      </c>
      <c r="G836" s="218">
        <f>'4. Capacity&amp;Demand'!K913</f>
        <v>0</v>
      </c>
      <c r="H836" s="218">
        <f>'4. Capacity&amp;Demand'!L913</f>
        <v>0</v>
      </c>
      <c r="I836" s="218">
        <f>'4. Capacity&amp;Demand'!M913</f>
        <v>0</v>
      </c>
      <c r="J836" s="218">
        <f>'4. Capacity&amp;Demand'!N913</f>
        <v>0</v>
      </c>
      <c r="K836" s="218">
        <f>'4. Capacity&amp;Demand'!O913</f>
        <v>0</v>
      </c>
      <c r="L836" s="218">
        <f>'4. Capacity&amp;Demand'!P913</f>
        <v>0</v>
      </c>
      <c r="M836" s="218">
        <f>'4. Capacity&amp;Demand'!Q913</f>
        <v>0</v>
      </c>
      <c r="N836" s="218">
        <f>'4. Capacity&amp;Demand'!R913</f>
        <v>0</v>
      </c>
      <c r="O836" s="218">
        <f>'4. Capacity&amp;Demand'!S913</f>
        <v>0</v>
      </c>
    </row>
    <row r="837" spans="2:15" ht="15.75" thickBot="1" x14ac:dyDescent="0.3">
      <c r="B837" s="218" t="s">
        <v>549</v>
      </c>
      <c r="C837" s="315" t="s">
        <v>901</v>
      </c>
      <c r="D837" s="218">
        <f>'4. Capacity&amp;Demand'!H914</f>
        <v>0</v>
      </c>
      <c r="E837" s="218">
        <f>'4. Capacity&amp;Demand'!I914</f>
        <v>0</v>
      </c>
      <c r="F837" s="218">
        <f>'4. Capacity&amp;Demand'!J914</f>
        <v>0</v>
      </c>
      <c r="G837" s="218">
        <f>'4. Capacity&amp;Demand'!K914</f>
        <v>0</v>
      </c>
      <c r="H837" s="218">
        <f>'4. Capacity&amp;Demand'!L914</f>
        <v>0</v>
      </c>
      <c r="I837" s="218">
        <f>'4. Capacity&amp;Demand'!M914</f>
        <v>0</v>
      </c>
      <c r="J837" s="218">
        <f>'4. Capacity&amp;Demand'!N914</f>
        <v>0</v>
      </c>
      <c r="K837" s="218">
        <f>'4. Capacity&amp;Demand'!O914</f>
        <v>0</v>
      </c>
      <c r="L837" s="218">
        <f>'4. Capacity&amp;Demand'!P914</f>
        <v>0</v>
      </c>
      <c r="M837" s="218">
        <f>'4. Capacity&amp;Demand'!Q914</f>
        <v>0</v>
      </c>
      <c r="N837" s="218">
        <f>'4. Capacity&amp;Demand'!R914</f>
        <v>0</v>
      </c>
      <c r="O837" s="218">
        <f>'4. Capacity&amp;Demand'!S914</f>
        <v>0</v>
      </c>
    </row>
    <row r="838" spans="2:15" ht="15.75" thickBot="1" x14ac:dyDescent="0.3">
      <c r="B838" s="218" t="s">
        <v>551</v>
      </c>
      <c r="C838" s="315" t="s">
        <v>901</v>
      </c>
      <c r="D838" s="218">
        <f>'4. Capacity&amp;Demand'!H915</f>
        <v>0</v>
      </c>
      <c r="E838" s="218">
        <f>'4. Capacity&amp;Demand'!I915</f>
        <v>0</v>
      </c>
      <c r="F838" s="218">
        <f>'4. Capacity&amp;Demand'!J915</f>
        <v>0</v>
      </c>
      <c r="G838" s="218">
        <f>'4. Capacity&amp;Demand'!K915</f>
        <v>0</v>
      </c>
      <c r="H838" s="218">
        <f>'4. Capacity&amp;Demand'!L915</f>
        <v>0</v>
      </c>
      <c r="I838" s="218">
        <f>'4. Capacity&amp;Demand'!M915</f>
        <v>0</v>
      </c>
      <c r="J838" s="218">
        <f>'4. Capacity&amp;Demand'!N915</f>
        <v>0</v>
      </c>
      <c r="K838" s="218">
        <f>'4. Capacity&amp;Demand'!O915</f>
        <v>0</v>
      </c>
      <c r="L838" s="218">
        <f>'4. Capacity&amp;Demand'!P915</f>
        <v>0</v>
      </c>
      <c r="M838" s="218">
        <f>'4. Capacity&amp;Demand'!Q915</f>
        <v>0</v>
      </c>
      <c r="N838" s="218">
        <f>'4. Capacity&amp;Demand'!R915</f>
        <v>0</v>
      </c>
      <c r="O838" s="218">
        <f>'4. Capacity&amp;Demand'!S915</f>
        <v>0</v>
      </c>
    </row>
    <row r="839" spans="2:15" ht="15.75" thickBot="1" x14ac:dyDescent="0.3">
      <c r="B839" s="218" t="s">
        <v>553</v>
      </c>
      <c r="C839" s="315" t="s">
        <v>901</v>
      </c>
      <c r="D839" s="218">
        <f>'4. Capacity&amp;Demand'!H916</f>
        <v>0</v>
      </c>
      <c r="E839" s="218">
        <f>'4. Capacity&amp;Demand'!I916</f>
        <v>0</v>
      </c>
      <c r="F839" s="218">
        <f>'4. Capacity&amp;Demand'!J916</f>
        <v>0</v>
      </c>
      <c r="G839" s="218">
        <f>'4. Capacity&amp;Demand'!K916</f>
        <v>0</v>
      </c>
      <c r="H839" s="218">
        <f>'4. Capacity&amp;Demand'!L916</f>
        <v>0</v>
      </c>
      <c r="I839" s="218">
        <f>'4. Capacity&amp;Demand'!M916</f>
        <v>0</v>
      </c>
      <c r="J839" s="218">
        <f>'4. Capacity&amp;Demand'!N916</f>
        <v>0</v>
      </c>
      <c r="K839" s="218">
        <f>'4. Capacity&amp;Demand'!O916</f>
        <v>0</v>
      </c>
      <c r="L839" s="218">
        <f>'4. Capacity&amp;Demand'!P916</f>
        <v>0</v>
      </c>
      <c r="M839" s="218">
        <f>'4. Capacity&amp;Demand'!Q916</f>
        <v>0</v>
      </c>
      <c r="N839" s="218">
        <f>'4. Capacity&amp;Demand'!R916</f>
        <v>0</v>
      </c>
      <c r="O839" s="218">
        <f>'4. Capacity&amp;Demand'!S916</f>
        <v>0</v>
      </c>
    </row>
    <row r="840" spans="2:15" ht="15.75" thickBot="1" x14ac:dyDescent="0.3">
      <c r="B840" s="218" t="s">
        <v>555</v>
      </c>
      <c r="C840" s="315" t="s">
        <v>901</v>
      </c>
      <c r="D840" s="218">
        <f>'4. Capacity&amp;Demand'!H917</f>
        <v>0</v>
      </c>
      <c r="E840" s="218">
        <f>'4. Capacity&amp;Demand'!I917</f>
        <v>0</v>
      </c>
      <c r="F840" s="218">
        <f>'4. Capacity&amp;Demand'!J917</f>
        <v>0</v>
      </c>
      <c r="G840" s="218">
        <f>'4. Capacity&amp;Demand'!K917</f>
        <v>0</v>
      </c>
      <c r="H840" s="218">
        <f>'4. Capacity&amp;Demand'!L917</f>
        <v>0</v>
      </c>
      <c r="I840" s="218">
        <f>'4. Capacity&amp;Demand'!M917</f>
        <v>0</v>
      </c>
      <c r="J840" s="218">
        <f>'4. Capacity&amp;Demand'!N917</f>
        <v>0</v>
      </c>
      <c r="K840" s="218">
        <f>'4. Capacity&amp;Demand'!O917</f>
        <v>0</v>
      </c>
      <c r="L840" s="218">
        <f>'4. Capacity&amp;Demand'!P917</f>
        <v>0</v>
      </c>
      <c r="M840" s="218">
        <f>'4. Capacity&amp;Demand'!Q917</f>
        <v>0</v>
      </c>
      <c r="N840" s="218">
        <f>'4. Capacity&amp;Demand'!R917</f>
        <v>0</v>
      </c>
      <c r="O840" s="218">
        <f>'4. Capacity&amp;Demand'!S917</f>
        <v>0</v>
      </c>
    </row>
    <row r="841" spans="2:15" ht="15.75" thickBot="1" x14ac:dyDescent="0.3">
      <c r="B841" s="218" t="s">
        <v>557</v>
      </c>
      <c r="C841" s="315" t="s">
        <v>901</v>
      </c>
      <c r="D841" s="218">
        <f>'4. Capacity&amp;Demand'!H918</f>
        <v>0</v>
      </c>
      <c r="E841" s="218">
        <f>'4. Capacity&amp;Demand'!I918</f>
        <v>0</v>
      </c>
      <c r="F841" s="218">
        <f>'4. Capacity&amp;Demand'!J918</f>
        <v>0</v>
      </c>
      <c r="G841" s="218">
        <f>'4. Capacity&amp;Demand'!K918</f>
        <v>0</v>
      </c>
      <c r="H841" s="218">
        <f>'4. Capacity&amp;Demand'!L918</f>
        <v>0</v>
      </c>
      <c r="I841" s="218">
        <f>'4. Capacity&amp;Demand'!M918</f>
        <v>0</v>
      </c>
      <c r="J841" s="218">
        <f>'4. Capacity&amp;Demand'!N918</f>
        <v>0</v>
      </c>
      <c r="K841" s="218">
        <f>'4. Capacity&amp;Demand'!O918</f>
        <v>0</v>
      </c>
      <c r="L841" s="218">
        <f>'4. Capacity&amp;Demand'!P918</f>
        <v>0</v>
      </c>
      <c r="M841" s="218">
        <f>'4. Capacity&amp;Demand'!Q918</f>
        <v>0</v>
      </c>
      <c r="N841" s="218">
        <f>'4. Capacity&amp;Demand'!R918</f>
        <v>0</v>
      </c>
      <c r="O841" s="218">
        <f>'4. Capacity&amp;Demand'!S918</f>
        <v>0</v>
      </c>
    </row>
    <row r="842" spans="2:15" ht="15.75" thickBot="1" x14ac:dyDescent="0.3">
      <c r="B842" s="218" t="s">
        <v>559</v>
      </c>
      <c r="C842" s="315" t="s">
        <v>901</v>
      </c>
      <c r="D842" s="218">
        <f>'4. Capacity&amp;Demand'!H919</f>
        <v>0</v>
      </c>
      <c r="E842" s="218">
        <f>'4. Capacity&amp;Demand'!I919</f>
        <v>0</v>
      </c>
      <c r="F842" s="218">
        <f>'4. Capacity&amp;Demand'!J919</f>
        <v>0</v>
      </c>
      <c r="G842" s="218">
        <f>'4. Capacity&amp;Demand'!K919</f>
        <v>0</v>
      </c>
      <c r="H842" s="218">
        <f>'4. Capacity&amp;Demand'!L919</f>
        <v>0</v>
      </c>
      <c r="I842" s="218">
        <f>'4. Capacity&amp;Demand'!M919</f>
        <v>0</v>
      </c>
      <c r="J842" s="218">
        <f>'4. Capacity&amp;Demand'!N919</f>
        <v>0</v>
      </c>
      <c r="K842" s="218">
        <f>'4. Capacity&amp;Demand'!O919</f>
        <v>0</v>
      </c>
      <c r="L842" s="218">
        <f>'4. Capacity&amp;Demand'!P919</f>
        <v>0</v>
      </c>
      <c r="M842" s="218">
        <f>'4. Capacity&amp;Demand'!Q919</f>
        <v>0</v>
      </c>
      <c r="N842" s="218">
        <f>'4. Capacity&amp;Demand'!R919</f>
        <v>0</v>
      </c>
      <c r="O842" s="218">
        <f>'4. Capacity&amp;Demand'!S919</f>
        <v>0</v>
      </c>
    </row>
    <row r="843" spans="2:15" ht="15.75" thickBot="1" x14ac:dyDescent="0.3">
      <c r="B843" s="218" t="s">
        <v>561</v>
      </c>
      <c r="C843" s="315" t="s">
        <v>901</v>
      </c>
      <c r="D843" s="218">
        <f>'4. Capacity&amp;Demand'!H920</f>
        <v>0</v>
      </c>
      <c r="E843" s="218">
        <f>'4. Capacity&amp;Demand'!I920</f>
        <v>0</v>
      </c>
      <c r="F843" s="218">
        <f>'4. Capacity&amp;Demand'!J920</f>
        <v>0</v>
      </c>
      <c r="G843" s="218">
        <f>'4. Capacity&amp;Demand'!K920</f>
        <v>0</v>
      </c>
      <c r="H843" s="218">
        <f>'4. Capacity&amp;Demand'!L920</f>
        <v>0</v>
      </c>
      <c r="I843" s="218">
        <f>'4. Capacity&amp;Demand'!M920</f>
        <v>0</v>
      </c>
      <c r="J843" s="218">
        <f>'4. Capacity&amp;Demand'!N920</f>
        <v>0</v>
      </c>
      <c r="K843" s="218">
        <f>'4. Capacity&amp;Demand'!O920</f>
        <v>0</v>
      </c>
      <c r="L843" s="218">
        <f>'4. Capacity&amp;Demand'!P920</f>
        <v>0</v>
      </c>
      <c r="M843" s="218">
        <f>'4. Capacity&amp;Demand'!Q920</f>
        <v>0</v>
      </c>
      <c r="N843" s="218">
        <f>'4. Capacity&amp;Demand'!R920</f>
        <v>0</v>
      </c>
      <c r="O843" s="218">
        <f>'4. Capacity&amp;Demand'!S920</f>
        <v>0</v>
      </c>
    </row>
    <row r="844" spans="2:15" ht="15.75" thickBot="1" x14ac:dyDescent="0.3">
      <c r="B844" s="218" t="s">
        <v>563</v>
      </c>
      <c r="C844" s="315" t="s">
        <v>901</v>
      </c>
      <c r="D844" s="218">
        <f>'4. Capacity&amp;Demand'!H921</f>
        <v>0</v>
      </c>
      <c r="E844" s="218">
        <f>'4. Capacity&amp;Demand'!I921</f>
        <v>0</v>
      </c>
      <c r="F844" s="218">
        <f>'4. Capacity&amp;Demand'!J921</f>
        <v>0</v>
      </c>
      <c r="G844" s="218">
        <f>'4. Capacity&amp;Demand'!K921</f>
        <v>0</v>
      </c>
      <c r="H844" s="218">
        <f>'4. Capacity&amp;Demand'!L921</f>
        <v>0</v>
      </c>
      <c r="I844" s="218">
        <f>'4. Capacity&amp;Demand'!M921</f>
        <v>0</v>
      </c>
      <c r="J844" s="218">
        <f>'4. Capacity&amp;Demand'!N921</f>
        <v>0</v>
      </c>
      <c r="K844" s="218">
        <f>'4. Capacity&amp;Demand'!O921</f>
        <v>0</v>
      </c>
      <c r="L844" s="218">
        <f>'4. Capacity&amp;Demand'!P921</f>
        <v>0</v>
      </c>
      <c r="M844" s="218">
        <f>'4. Capacity&amp;Demand'!Q921</f>
        <v>0</v>
      </c>
      <c r="N844" s="218">
        <f>'4. Capacity&amp;Demand'!R921</f>
        <v>0</v>
      </c>
      <c r="O844" s="218">
        <f>'4. Capacity&amp;Demand'!S921</f>
        <v>0</v>
      </c>
    </row>
    <row r="845" spans="2:15" ht="15.75" thickBot="1" x14ac:dyDescent="0.3">
      <c r="B845" s="218" t="s">
        <v>565</v>
      </c>
      <c r="C845" s="315" t="s">
        <v>901</v>
      </c>
      <c r="D845" s="218">
        <f>'4. Capacity&amp;Demand'!H922</f>
        <v>0</v>
      </c>
      <c r="E845" s="218">
        <f>'4. Capacity&amp;Demand'!I922</f>
        <v>0</v>
      </c>
      <c r="F845" s="218">
        <f>'4. Capacity&amp;Demand'!J922</f>
        <v>0</v>
      </c>
      <c r="G845" s="218">
        <f>'4. Capacity&amp;Demand'!K922</f>
        <v>0</v>
      </c>
      <c r="H845" s="218">
        <f>'4. Capacity&amp;Demand'!L922</f>
        <v>0</v>
      </c>
      <c r="I845" s="218">
        <f>'4. Capacity&amp;Demand'!M922</f>
        <v>0</v>
      </c>
      <c r="J845" s="218">
        <f>'4. Capacity&amp;Demand'!N922</f>
        <v>0</v>
      </c>
      <c r="K845" s="218">
        <f>'4. Capacity&amp;Demand'!O922</f>
        <v>0</v>
      </c>
      <c r="L845" s="218">
        <f>'4. Capacity&amp;Demand'!P922</f>
        <v>0</v>
      </c>
      <c r="M845" s="218">
        <f>'4. Capacity&amp;Demand'!Q922</f>
        <v>0</v>
      </c>
      <c r="N845" s="218">
        <f>'4. Capacity&amp;Demand'!R922</f>
        <v>0</v>
      </c>
      <c r="O845" s="218">
        <f>'4. Capacity&amp;Demand'!S922</f>
        <v>0</v>
      </c>
    </row>
    <row r="846" spans="2:15" ht="15.75" thickBot="1" x14ac:dyDescent="0.3">
      <c r="B846" s="218" t="s">
        <v>567</v>
      </c>
      <c r="C846" s="315" t="s">
        <v>901</v>
      </c>
      <c r="D846" s="218">
        <f>'4. Capacity&amp;Demand'!H923</f>
        <v>0</v>
      </c>
      <c r="E846" s="218">
        <f>'4. Capacity&amp;Demand'!I923</f>
        <v>0</v>
      </c>
      <c r="F846" s="218">
        <f>'4. Capacity&amp;Demand'!J923</f>
        <v>0</v>
      </c>
      <c r="G846" s="218">
        <f>'4. Capacity&amp;Demand'!K923</f>
        <v>0</v>
      </c>
      <c r="H846" s="218">
        <f>'4. Capacity&amp;Demand'!L923</f>
        <v>0</v>
      </c>
      <c r="I846" s="218">
        <f>'4. Capacity&amp;Demand'!M923</f>
        <v>0</v>
      </c>
      <c r="J846" s="218">
        <f>'4. Capacity&amp;Demand'!N923</f>
        <v>0</v>
      </c>
      <c r="K846" s="218">
        <f>'4. Capacity&amp;Demand'!O923</f>
        <v>0</v>
      </c>
      <c r="L846" s="218">
        <f>'4. Capacity&amp;Demand'!P923</f>
        <v>0</v>
      </c>
      <c r="M846" s="218">
        <f>'4. Capacity&amp;Demand'!Q923</f>
        <v>0</v>
      </c>
      <c r="N846" s="218">
        <f>'4. Capacity&amp;Demand'!R923</f>
        <v>0</v>
      </c>
      <c r="O846" s="218">
        <f>'4. Capacity&amp;Demand'!S923</f>
        <v>0</v>
      </c>
    </row>
    <row r="847" spans="2:15" ht="15.75" thickBot="1" x14ac:dyDescent="0.3">
      <c r="B847" s="218" t="s">
        <v>569</v>
      </c>
      <c r="C847" s="315" t="s">
        <v>901</v>
      </c>
      <c r="D847" s="218">
        <f>'4. Capacity&amp;Demand'!H924</f>
        <v>0</v>
      </c>
      <c r="E847" s="218">
        <f>'4. Capacity&amp;Demand'!I924</f>
        <v>0</v>
      </c>
      <c r="F847" s="218">
        <f>'4. Capacity&amp;Demand'!J924</f>
        <v>0</v>
      </c>
      <c r="G847" s="218">
        <f>'4. Capacity&amp;Demand'!K924</f>
        <v>0</v>
      </c>
      <c r="H847" s="218">
        <f>'4. Capacity&amp;Demand'!L924</f>
        <v>0</v>
      </c>
      <c r="I847" s="218">
        <f>'4. Capacity&amp;Demand'!M924</f>
        <v>0</v>
      </c>
      <c r="J847" s="218">
        <f>'4. Capacity&amp;Demand'!N924</f>
        <v>0</v>
      </c>
      <c r="K847" s="218">
        <f>'4. Capacity&amp;Demand'!O924</f>
        <v>0</v>
      </c>
      <c r="L847" s="218">
        <f>'4. Capacity&amp;Demand'!P924</f>
        <v>0</v>
      </c>
      <c r="M847" s="218">
        <f>'4. Capacity&amp;Demand'!Q924</f>
        <v>0</v>
      </c>
      <c r="N847" s="218">
        <f>'4. Capacity&amp;Demand'!R924</f>
        <v>0</v>
      </c>
      <c r="O847" s="218">
        <f>'4. Capacity&amp;Demand'!S924</f>
        <v>0</v>
      </c>
    </row>
    <row r="848" spans="2:15" ht="15.75" thickBot="1" x14ac:dyDescent="0.3">
      <c r="B848" s="218" t="s">
        <v>571</v>
      </c>
      <c r="C848" s="315" t="s">
        <v>901</v>
      </c>
      <c r="D848" s="218">
        <f>'4. Capacity&amp;Demand'!H925</f>
        <v>0</v>
      </c>
      <c r="E848" s="218">
        <f>'4. Capacity&amp;Demand'!I925</f>
        <v>0</v>
      </c>
      <c r="F848" s="218">
        <f>'4. Capacity&amp;Demand'!J925</f>
        <v>0</v>
      </c>
      <c r="G848" s="218">
        <f>'4. Capacity&amp;Demand'!K925</f>
        <v>0</v>
      </c>
      <c r="H848" s="218">
        <f>'4. Capacity&amp;Demand'!L925</f>
        <v>0</v>
      </c>
      <c r="I848" s="218">
        <f>'4. Capacity&amp;Demand'!M925</f>
        <v>0</v>
      </c>
      <c r="J848" s="218">
        <f>'4. Capacity&amp;Demand'!N925</f>
        <v>0</v>
      </c>
      <c r="K848" s="218">
        <f>'4. Capacity&amp;Demand'!O925</f>
        <v>0</v>
      </c>
      <c r="L848" s="218">
        <f>'4. Capacity&amp;Demand'!P925</f>
        <v>0</v>
      </c>
      <c r="M848" s="218">
        <f>'4. Capacity&amp;Demand'!Q925</f>
        <v>0</v>
      </c>
      <c r="N848" s="218">
        <f>'4. Capacity&amp;Demand'!R925</f>
        <v>0</v>
      </c>
      <c r="O848" s="218">
        <f>'4. Capacity&amp;Demand'!S925</f>
        <v>0</v>
      </c>
    </row>
    <row r="849" spans="2:15" ht="15.75" thickBot="1" x14ac:dyDescent="0.3">
      <c r="B849" s="218" t="s">
        <v>573</v>
      </c>
      <c r="C849" s="315" t="s">
        <v>901</v>
      </c>
      <c r="D849" s="218">
        <f>'4. Capacity&amp;Demand'!H926</f>
        <v>0</v>
      </c>
      <c r="E849" s="218">
        <f>'4. Capacity&amp;Demand'!I926</f>
        <v>0</v>
      </c>
      <c r="F849" s="218">
        <f>'4. Capacity&amp;Demand'!J926</f>
        <v>0</v>
      </c>
      <c r="G849" s="218">
        <f>'4. Capacity&amp;Demand'!K926</f>
        <v>0</v>
      </c>
      <c r="H849" s="218">
        <f>'4. Capacity&amp;Demand'!L926</f>
        <v>0</v>
      </c>
      <c r="I849" s="218">
        <f>'4. Capacity&amp;Demand'!M926</f>
        <v>0</v>
      </c>
      <c r="J849" s="218">
        <f>'4. Capacity&amp;Demand'!N926</f>
        <v>0</v>
      </c>
      <c r="K849" s="218">
        <f>'4. Capacity&amp;Demand'!O926</f>
        <v>0</v>
      </c>
      <c r="L849" s="218">
        <f>'4. Capacity&amp;Demand'!P926</f>
        <v>0</v>
      </c>
      <c r="M849" s="218">
        <f>'4. Capacity&amp;Demand'!Q926</f>
        <v>0</v>
      </c>
      <c r="N849" s="218">
        <f>'4. Capacity&amp;Demand'!R926</f>
        <v>0</v>
      </c>
      <c r="O849" s="218">
        <f>'4. Capacity&amp;Demand'!S926</f>
        <v>0</v>
      </c>
    </row>
    <row r="850" spans="2:15" ht="15.75" thickBot="1" x14ac:dyDescent="0.3">
      <c r="B850" s="218" t="s">
        <v>575</v>
      </c>
      <c r="C850" s="315" t="s">
        <v>901</v>
      </c>
      <c r="D850" s="218">
        <f>'4. Capacity&amp;Demand'!H927</f>
        <v>0</v>
      </c>
      <c r="E850" s="218">
        <f>'4. Capacity&amp;Demand'!I927</f>
        <v>0</v>
      </c>
      <c r="F850" s="218">
        <f>'4. Capacity&amp;Demand'!J927</f>
        <v>0</v>
      </c>
      <c r="G850" s="218">
        <f>'4. Capacity&amp;Demand'!K927</f>
        <v>0</v>
      </c>
      <c r="H850" s="218">
        <f>'4. Capacity&amp;Demand'!L927</f>
        <v>0</v>
      </c>
      <c r="I850" s="218">
        <f>'4. Capacity&amp;Demand'!M927</f>
        <v>0</v>
      </c>
      <c r="J850" s="218">
        <f>'4. Capacity&amp;Demand'!N927</f>
        <v>0</v>
      </c>
      <c r="K850" s="218">
        <f>'4. Capacity&amp;Demand'!O927</f>
        <v>0</v>
      </c>
      <c r="L850" s="218">
        <f>'4. Capacity&amp;Demand'!P927</f>
        <v>0</v>
      </c>
      <c r="M850" s="218">
        <f>'4. Capacity&amp;Demand'!Q927</f>
        <v>0</v>
      </c>
      <c r="N850" s="218">
        <f>'4. Capacity&amp;Demand'!R927</f>
        <v>0</v>
      </c>
      <c r="O850" s="218">
        <f>'4. Capacity&amp;Demand'!S927</f>
        <v>0</v>
      </c>
    </row>
    <row r="851" spans="2:15" ht="15.75" thickBot="1" x14ac:dyDescent="0.3">
      <c r="B851" s="218" t="s">
        <v>577</v>
      </c>
      <c r="C851" s="315" t="s">
        <v>901</v>
      </c>
      <c r="D851" s="218">
        <f>'4. Capacity&amp;Demand'!H928</f>
        <v>0</v>
      </c>
      <c r="E851" s="218">
        <f>'4. Capacity&amp;Demand'!I928</f>
        <v>0</v>
      </c>
      <c r="F851" s="218">
        <f>'4. Capacity&amp;Demand'!J928</f>
        <v>0</v>
      </c>
      <c r="G851" s="218">
        <f>'4. Capacity&amp;Demand'!K928</f>
        <v>0</v>
      </c>
      <c r="H851" s="218">
        <f>'4. Capacity&amp;Demand'!L928</f>
        <v>0</v>
      </c>
      <c r="I851" s="218">
        <f>'4. Capacity&amp;Demand'!M928</f>
        <v>0</v>
      </c>
      <c r="J851" s="218">
        <f>'4. Capacity&amp;Demand'!N928</f>
        <v>0</v>
      </c>
      <c r="K851" s="218">
        <f>'4. Capacity&amp;Demand'!O928</f>
        <v>0</v>
      </c>
      <c r="L851" s="218">
        <f>'4. Capacity&amp;Demand'!P928</f>
        <v>0</v>
      </c>
      <c r="M851" s="218">
        <f>'4. Capacity&amp;Demand'!Q928</f>
        <v>0</v>
      </c>
      <c r="N851" s="218">
        <f>'4. Capacity&amp;Demand'!R928</f>
        <v>0</v>
      </c>
      <c r="O851" s="218">
        <f>'4. Capacity&amp;Demand'!S928</f>
        <v>0</v>
      </c>
    </row>
    <row r="852" spans="2:15" ht="15.75" thickBot="1" x14ac:dyDescent="0.3">
      <c r="B852" s="218" t="s">
        <v>579</v>
      </c>
      <c r="C852" s="315" t="s">
        <v>901</v>
      </c>
      <c r="D852" s="218">
        <f>'4. Capacity&amp;Demand'!H929</f>
        <v>0</v>
      </c>
      <c r="E852" s="218">
        <f>'4. Capacity&amp;Demand'!I929</f>
        <v>0</v>
      </c>
      <c r="F852" s="218">
        <f>'4. Capacity&amp;Demand'!J929</f>
        <v>0</v>
      </c>
      <c r="G852" s="218">
        <f>'4. Capacity&amp;Demand'!K929</f>
        <v>0</v>
      </c>
      <c r="H852" s="218">
        <f>'4. Capacity&amp;Demand'!L929</f>
        <v>0</v>
      </c>
      <c r="I852" s="218">
        <f>'4. Capacity&amp;Demand'!M929</f>
        <v>0</v>
      </c>
      <c r="J852" s="218">
        <f>'4. Capacity&amp;Demand'!N929</f>
        <v>0</v>
      </c>
      <c r="K852" s="218">
        <f>'4. Capacity&amp;Demand'!O929</f>
        <v>0</v>
      </c>
      <c r="L852" s="218">
        <f>'4. Capacity&amp;Demand'!P929</f>
        <v>0</v>
      </c>
      <c r="M852" s="218">
        <f>'4. Capacity&amp;Demand'!Q929</f>
        <v>0</v>
      </c>
      <c r="N852" s="218">
        <f>'4. Capacity&amp;Demand'!R929</f>
        <v>0</v>
      </c>
      <c r="O852" s="218">
        <f>'4. Capacity&amp;Demand'!S929</f>
        <v>0</v>
      </c>
    </row>
    <row r="853" spans="2:15" ht="15.75" thickBot="1" x14ac:dyDescent="0.3">
      <c r="B853" s="218" t="s">
        <v>581</v>
      </c>
      <c r="C853" s="315" t="s">
        <v>901</v>
      </c>
      <c r="D853" s="218">
        <f>'4. Capacity&amp;Demand'!H930</f>
        <v>0</v>
      </c>
      <c r="E853" s="218">
        <f>'4. Capacity&amp;Demand'!I930</f>
        <v>0</v>
      </c>
      <c r="F853" s="218">
        <f>'4. Capacity&amp;Demand'!J930</f>
        <v>0</v>
      </c>
      <c r="G853" s="218">
        <f>'4. Capacity&amp;Demand'!K930</f>
        <v>0</v>
      </c>
      <c r="H853" s="218">
        <f>'4. Capacity&amp;Demand'!L930</f>
        <v>0</v>
      </c>
      <c r="I853" s="218">
        <f>'4. Capacity&amp;Demand'!M930</f>
        <v>0</v>
      </c>
      <c r="J853" s="218">
        <f>'4. Capacity&amp;Demand'!N930</f>
        <v>0</v>
      </c>
      <c r="K853" s="218">
        <f>'4. Capacity&amp;Demand'!O930</f>
        <v>0</v>
      </c>
      <c r="L853" s="218">
        <f>'4. Capacity&amp;Demand'!P930</f>
        <v>0</v>
      </c>
      <c r="M853" s="218">
        <f>'4. Capacity&amp;Demand'!Q930</f>
        <v>0</v>
      </c>
      <c r="N853" s="218">
        <f>'4. Capacity&amp;Demand'!R930</f>
        <v>0</v>
      </c>
      <c r="O853" s="218">
        <f>'4. Capacity&amp;Demand'!S930</f>
        <v>0</v>
      </c>
    </row>
    <row r="854" spans="2:15" ht="15.75" thickBot="1" x14ac:dyDescent="0.3">
      <c r="B854" s="218" t="s">
        <v>583</v>
      </c>
      <c r="C854" s="315" t="s">
        <v>901</v>
      </c>
      <c r="D854" s="218">
        <f>'4. Capacity&amp;Demand'!H931</f>
        <v>0</v>
      </c>
      <c r="E854" s="218">
        <f>'4. Capacity&amp;Demand'!I931</f>
        <v>0</v>
      </c>
      <c r="F854" s="218">
        <f>'4. Capacity&amp;Demand'!J931</f>
        <v>0</v>
      </c>
      <c r="G854" s="218">
        <f>'4. Capacity&amp;Demand'!K931</f>
        <v>0</v>
      </c>
      <c r="H854" s="218">
        <f>'4. Capacity&amp;Demand'!L931</f>
        <v>0</v>
      </c>
      <c r="I854" s="218">
        <f>'4. Capacity&amp;Demand'!M931</f>
        <v>0</v>
      </c>
      <c r="J854" s="218">
        <f>'4. Capacity&amp;Demand'!N931</f>
        <v>0</v>
      </c>
      <c r="K854" s="218">
        <f>'4. Capacity&amp;Demand'!O931</f>
        <v>0</v>
      </c>
      <c r="L854" s="218">
        <f>'4. Capacity&amp;Demand'!P931</f>
        <v>0</v>
      </c>
      <c r="M854" s="218">
        <f>'4. Capacity&amp;Demand'!Q931</f>
        <v>0</v>
      </c>
      <c r="N854" s="218">
        <f>'4. Capacity&amp;Demand'!R931</f>
        <v>0</v>
      </c>
      <c r="O854" s="218">
        <f>'4. Capacity&amp;Demand'!S931</f>
        <v>0</v>
      </c>
    </row>
    <row r="855" spans="2:15" ht="15.75" thickBot="1" x14ac:dyDescent="0.3">
      <c r="B855" s="218" t="s">
        <v>585</v>
      </c>
      <c r="C855" s="315" t="s">
        <v>901</v>
      </c>
      <c r="D855" s="218">
        <f>'4. Capacity&amp;Demand'!H932</f>
        <v>0</v>
      </c>
      <c r="E855" s="218">
        <f>'4. Capacity&amp;Demand'!I932</f>
        <v>0</v>
      </c>
      <c r="F855" s="218">
        <f>'4. Capacity&amp;Demand'!J932</f>
        <v>0</v>
      </c>
      <c r="G855" s="218">
        <f>'4. Capacity&amp;Demand'!K932</f>
        <v>0</v>
      </c>
      <c r="H855" s="218">
        <f>'4. Capacity&amp;Demand'!L932</f>
        <v>0</v>
      </c>
      <c r="I855" s="218">
        <f>'4. Capacity&amp;Demand'!M932</f>
        <v>0</v>
      </c>
      <c r="J855" s="218">
        <f>'4. Capacity&amp;Demand'!N932</f>
        <v>0</v>
      </c>
      <c r="K855" s="218">
        <f>'4. Capacity&amp;Demand'!O932</f>
        <v>0</v>
      </c>
      <c r="L855" s="218">
        <f>'4. Capacity&amp;Demand'!P932</f>
        <v>0</v>
      </c>
      <c r="M855" s="218">
        <f>'4. Capacity&amp;Demand'!Q932</f>
        <v>0</v>
      </c>
      <c r="N855" s="218">
        <f>'4. Capacity&amp;Demand'!R932</f>
        <v>0</v>
      </c>
      <c r="O855" s="218">
        <f>'4. Capacity&amp;Demand'!S932</f>
        <v>0</v>
      </c>
    </row>
    <row r="856" spans="2:15" ht="15.75" thickBot="1" x14ac:dyDescent="0.3">
      <c r="B856" s="218" t="s">
        <v>587</v>
      </c>
      <c r="C856" s="315" t="s">
        <v>901</v>
      </c>
      <c r="D856" s="218">
        <f>'4. Capacity&amp;Demand'!H933</f>
        <v>0</v>
      </c>
      <c r="E856" s="218">
        <f>'4. Capacity&amp;Demand'!I933</f>
        <v>0</v>
      </c>
      <c r="F856" s="218">
        <f>'4. Capacity&amp;Demand'!J933</f>
        <v>0</v>
      </c>
      <c r="G856" s="218">
        <f>'4. Capacity&amp;Demand'!K933</f>
        <v>0</v>
      </c>
      <c r="H856" s="218">
        <f>'4. Capacity&amp;Demand'!L933</f>
        <v>0</v>
      </c>
      <c r="I856" s="218">
        <f>'4. Capacity&amp;Demand'!M933</f>
        <v>0</v>
      </c>
      <c r="J856" s="218">
        <f>'4. Capacity&amp;Demand'!N933</f>
        <v>0</v>
      </c>
      <c r="K856" s="218">
        <f>'4. Capacity&amp;Demand'!O933</f>
        <v>0</v>
      </c>
      <c r="L856" s="218">
        <f>'4. Capacity&amp;Demand'!P933</f>
        <v>0</v>
      </c>
      <c r="M856" s="218">
        <f>'4. Capacity&amp;Demand'!Q933</f>
        <v>0</v>
      </c>
      <c r="N856" s="218">
        <f>'4. Capacity&amp;Demand'!R933</f>
        <v>0</v>
      </c>
      <c r="O856" s="218">
        <f>'4. Capacity&amp;Demand'!S933</f>
        <v>0</v>
      </c>
    </row>
    <row r="857" spans="2:15" ht="15.75" thickBot="1" x14ac:dyDescent="0.3">
      <c r="B857" s="218" t="s">
        <v>589</v>
      </c>
      <c r="C857" s="315" t="s">
        <v>901</v>
      </c>
      <c r="D857" s="218">
        <f>'4. Capacity&amp;Demand'!H934</f>
        <v>0</v>
      </c>
      <c r="E857" s="218">
        <f>'4. Capacity&amp;Demand'!I934</f>
        <v>0</v>
      </c>
      <c r="F857" s="218">
        <f>'4. Capacity&amp;Demand'!J934</f>
        <v>0</v>
      </c>
      <c r="G857" s="218">
        <f>'4. Capacity&amp;Demand'!K934</f>
        <v>0</v>
      </c>
      <c r="H857" s="218">
        <f>'4. Capacity&amp;Demand'!L934</f>
        <v>0</v>
      </c>
      <c r="I857" s="218">
        <f>'4. Capacity&amp;Demand'!M934</f>
        <v>0</v>
      </c>
      <c r="J857" s="218">
        <f>'4. Capacity&amp;Demand'!N934</f>
        <v>0</v>
      </c>
      <c r="K857" s="218">
        <f>'4. Capacity&amp;Demand'!O934</f>
        <v>0</v>
      </c>
      <c r="L857" s="218">
        <f>'4. Capacity&amp;Demand'!P934</f>
        <v>0</v>
      </c>
      <c r="M857" s="218">
        <f>'4. Capacity&amp;Demand'!Q934</f>
        <v>0</v>
      </c>
      <c r="N857" s="218">
        <f>'4. Capacity&amp;Demand'!R934</f>
        <v>0</v>
      </c>
      <c r="O857" s="218">
        <f>'4. Capacity&amp;Demand'!S934</f>
        <v>0</v>
      </c>
    </row>
    <row r="858" spans="2:15" ht="15.75" thickBot="1" x14ac:dyDescent="0.3">
      <c r="B858" s="218" t="s">
        <v>591</v>
      </c>
      <c r="C858" s="315" t="s">
        <v>901</v>
      </c>
      <c r="D858" s="218">
        <f>'4. Capacity&amp;Demand'!H935</f>
        <v>0</v>
      </c>
      <c r="E858" s="218">
        <f>'4. Capacity&amp;Demand'!I935</f>
        <v>0</v>
      </c>
      <c r="F858" s="218">
        <f>'4. Capacity&amp;Demand'!J935</f>
        <v>0</v>
      </c>
      <c r="G858" s="218">
        <f>'4. Capacity&amp;Demand'!K935</f>
        <v>0</v>
      </c>
      <c r="H858" s="218">
        <f>'4. Capacity&amp;Demand'!L935</f>
        <v>0</v>
      </c>
      <c r="I858" s="218">
        <f>'4. Capacity&amp;Demand'!M935</f>
        <v>0</v>
      </c>
      <c r="J858" s="218">
        <f>'4. Capacity&amp;Demand'!N935</f>
        <v>0</v>
      </c>
      <c r="K858" s="218">
        <f>'4. Capacity&amp;Demand'!O935</f>
        <v>0</v>
      </c>
      <c r="L858" s="218">
        <f>'4. Capacity&amp;Demand'!P935</f>
        <v>0</v>
      </c>
      <c r="M858" s="218">
        <f>'4. Capacity&amp;Demand'!Q935</f>
        <v>0</v>
      </c>
      <c r="N858" s="218">
        <f>'4. Capacity&amp;Demand'!R935</f>
        <v>0</v>
      </c>
      <c r="O858" s="218">
        <f>'4. Capacity&amp;Demand'!S935</f>
        <v>0</v>
      </c>
    </row>
    <row r="859" spans="2:15" ht="15.75" thickBot="1" x14ac:dyDescent="0.3">
      <c r="B859" s="218" t="s">
        <v>593</v>
      </c>
      <c r="C859" s="315" t="s">
        <v>901</v>
      </c>
      <c r="D859" s="218">
        <f>'4. Capacity&amp;Demand'!H936</f>
        <v>0</v>
      </c>
      <c r="E859" s="218">
        <f>'4. Capacity&amp;Demand'!I936</f>
        <v>0</v>
      </c>
      <c r="F859" s="218">
        <f>'4. Capacity&amp;Demand'!J936</f>
        <v>0</v>
      </c>
      <c r="G859" s="218">
        <f>'4. Capacity&amp;Demand'!K936</f>
        <v>0</v>
      </c>
      <c r="H859" s="218">
        <f>'4. Capacity&amp;Demand'!L936</f>
        <v>0</v>
      </c>
      <c r="I859" s="218">
        <f>'4. Capacity&amp;Demand'!M936</f>
        <v>0</v>
      </c>
      <c r="J859" s="218">
        <f>'4. Capacity&amp;Demand'!N936</f>
        <v>0</v>
      </c>
      <c r="K859" s="218">
        <f>'4. Capacity&amp;Demand'!O936</f>
        <v>0</v>
      </c>
      <c r="L859" s="218">
        <f>'4. Capacity&amp;Demand'!P936</f>
        <v>0</v>
      </c>
      <c r="M859" s="218">
        <f>'4. Capacity&amp;Demand'!Q936</f>
        <v>0</v>
      </c>
      <c r="N859" s="218">
        <f>'4. Capacity&amp;Demand'!R936</f>
        <v>0</v>
      </c>
      <c r="O859" s="218">
        <f>'4. Capacity&amp;Demand'!S936</f>
        <v>0</v>
      </c>
    </row>
    <row r="860" spans="2:15" ht="15.75" thickBot="1" x14ac:dyDescent="0.3">
      <c r="B860" s="218" t="s">
        <v>595</v>
      </c>
      <c r="C860" s="315" t="s">
        <v>901</v>
      </c>
      <c r="D860" s="218">
        <f>'4. Capacity&amp;Demand'!H937</f>
        <v>0</v>
      </c>
      <c r="E860" s="218">
        <f>'4. Capacity&amp;Demand'!I937</f>
        <v>0</v>
      </c>
      <c r="F860" s="218">
        <f>'4. Capacity&amp;Demand'!J937</f>
        <v>0</v>
      </c>
      <c r="G860" s="218">
        <f>'4. Capacity&amp;Demand'!K937</f>
        <v>0</v>
      </c>
      <c r="H860" s="218">
        <f>'4. Capacity&amp;Demand'!L937</f>
        <v>0</v>
      </c>
      <c r="I860" s="218">
        <f>'4. Capacity&amp;Demand'!M937</f>
        <v>0</v>
      </c>
      <c r="J860" s="218">
        <f>'4. Capacity&amp;Demand'!N937</f>
        <v>0</v>
      </c>
      <c r="K860" s="218">
        <f>'4. Capacity&amp;Demand'!O937</f>
        <v>0</v>
      </c>
      <c r="L860" s="218">
        <f>'4. Capacity&amp;Demand'!P937</f>
        <v>0</v>
      </c>
      <c r="M860" s="218">
        <f>'4. Capacity&amp;Demand'!Q937</f>
        <v>0</v>
      </c>
      <c r="N860" s="218">
        <f>'4. Capacity&amp;Demand'!R937</f>
        <v>0</v>
      </c>
      <c r="O860" s="218">
        <f>'4. Capacity&amp;Demand'!S937</f>
        <v>0</v>
      </c>
    </row>
    <row r="861" spans="2:15" ht="15.75" thickBot="1" x14ac:dyDescent="0.3">
      <c r="B861" s="218" t="s">
        <v>597</v>
      </c>
      <c r="C861" s="315" t="s">
        <v>901</v>
      </c>
      <c r="D861" s="218">
        <f>'4. Capacity&amp;Demand'!H938</f>
        <v>0</v>
      </c>
      <c r="E861" s="218">
        <f>'4. Capacity&amp;Demand'!I938</f>
        <v>0</v>
      </c>
      <c r="F861" s="218">
        <f>'4. Capacity&amp;Demand'!J938</f>
        <v>0</v>
      </c>
      <c r="G861" s="218">
        <f>'4. Capacity&amp;Demand'!K938</f>
        <v>0</v>
      </c>
      <c r="H861" s="218">
        <f>'4. Capacity&amp;Demand'!L938</f>
        <v>0</v>
      </c>
      <c r="I861" s="218">
        <f>'4. Capacity&amp;Demand'!M938</f>
        <v>0</v>
      </c>
      <c r="J861" s="218">
        <f>'4. Capacity&amp;Demand'!N938</f>
        <v>0</v>
      </c>
      <c r="K861" s="218">
        <f>'4. Capacity&amp;Demand'!O938</f>
        <v>0</v>
      </c>
      <c r="L861" s="218">
        <f>'4. Capacity&amp;Demand'!P938</f>
        <v>0</v>
      </c>
      <c r="M861" s="218">
        <f>'4. Capacity&amp;Demand'!Q938</f>
        <v>0</v>
      </c>
      <c r="N861" s="218">
        <f>'4. Capacity&amp;Demand'!R938</f>
        <v>0</v>
      </c>
      <c r="O861" s="218">
        <f>'4. Capacity&amp;Demand'!S938</f>
        <v>0</v>
      </c>
    </row>
    <row r="862" spans="2:15" ht="15.75" thickBot="1" x14ac:dyDescent="0.3">
      <c r="B862" s="218" t="s">
        <v>599</v>
      </c>
      <c r="C862" s="315" t="s">
        <v>901</v>
      </c>
      <c r="D862" s="218">
        <f>'4. Capacity&amp;Demand'!H939</f>
        <v>0</v>
      </c>
      <c r="E862" s="218">
        <f>'4. Capacity&amp;Demand'!I939</f>
        <v>0</v>
      </c>
      <c r="F862" s="218">
        <f>'4. Capacity&amp;Demand'!J939</f>
        <v>0</v>
      </c>
      <c r="G862" s="218">
        <f>'4. Capacity&amp;Demand'!K939</f>
        <v>0</v>
      </c>
      <c r="H862" s="218">
        <f>'4. Capacity&amp;Demand'!L939</f>
        <v>0</v>
      </c>
      <c r="I862" s="218">
        <f>'4. Capacity&amp;Demand'!M939</f>
        <v>0</v>
      </c>
      <c r="J862" s="218">
        <f>'4. Capacity&amp;Demand'!N939</f>
        <v>0</v>
      </c>
      <c r="K862" s="218">
        <f>'4. Capacity&amp;Demand'!O939</f>
        <v>0</v>
      </c>
      <c r="L862" s="218">
        <f>'4. Capacity&amp;Demand'!P939</f>
        <v>0</v>
      </c>
      <c r="M862" s="218">
        <f>'4. Capacity&amp;Demand'!Q939</f>
        <v>0</v>
      </c>
      <c r="N862" s="218">
        <f>'4. Capacity&amp;Demand'!R939</f>
        <v>0</v>
      </c>
      <c r="O862" s="218">
        <f>'4. Capacity&amp;Demand'!S939</f>
        <v>0</v>
      </c>
    </row>
    <row r="863" spans="2:15" ht="15.75" thickBot="1" x14ac:dyDescent="0.3">
      <c r="B863" s="218" t="s">
        <v>601</v>
      </c>
      <c r="C863" s="315" t="s">
        <v>901</v>
      </c>
      <c r="D863" s="218">
        <f>'4. Capacity&amp;Demand'!H940</f>
        <v>0</v>
      </c>
      <c r="E863" s="218">
        <f>'4. Capacity&amp;Demand'!I940</f>
        <v>0</v>
      </c>
      <c r="F863" s="218">
        <f>'4. Capacity&amp;Demand'!J940</f>
        <v>0</v>
      </c>
      <c r="G863" s="218">
        <f>'4. Capacity&amp;Demand'!K940</f>
        <v>0</v>
      </c>
      <c r="H863" s="218">
        <f>'4. Capacity&amp;Demand'!L940</f>
        <v>0</v>
      </c>
      <c r="I863" s="218">
        <f>'4. Capacity&amp;Demand'!M940</f>
        <v>0</v>
      </c>
      <c r="J863" s="218">
        <f>'4. Capacity&amp;Demand'!N940</f>
        <v>0</v>
      </c>
      <c r="K863" s="218">
        <f>'4. Capacity&amp;Demand'!O940</f>
        <v>0</v>
      </c>
      <c r="L863" s="218">
        <f>'4. Capacity&amp;Demand'!P940</f>
        <v>0</v>
      </c>
      <c r="M863" s="218">
        <f>'4. Capacity&amp;Demand'!Q940</f>
        <v>0</v>
      </c>
      <c r="N863" s="218">
        <f>'4. Capacity&amp;Demand'!R940</f>
        <v>0</v>
      </c>
      <c r="O863" s="218">
        <f>'4. Capacity&amp;Demand'!S940</f>
        <v>0</v>
      </c>
    </row>
    <row r="864" spans="2:15" ht="15.75" thickBot="1" x14ac:dyDescent="0.3">
      <c r="B864" s="218" t="s">
        <v>603</v>
      </c>
      <c r="C864" s="315" t="s">
        <v>901</v>
      </c>
      <c r="D864" s="218">
        <f>'4. Capacity&amp;Demand'!H941</f>
        <v>0</v>
      </c>
      <c r="E864" s="218">
        <f>'4. Capacity&amp;Demand'!I941</f>
        <v>0</v>
      </c>
      <c r="F864" s="218">
        <f>'4. Capacity&amp;Demand'!J941</f>
        <v>0</v>
      </c>
      <c r="G864" s="218">
        <f>'4. Capacity&amp;Demand'!K941</f>
        <v>0</v>
      </c>
      <c r="H864" s="218">
        <f>'4. Capacity&amp;Demand'!L941</f>
        <v>0</v>
      </c>
      <c r="I864" s="218">
        <f>'4. Capacity&amp;Demand'!M941</f>
        <v>0</v>
      </c>
      <c r="J864" s="218">
        <f>'4. Capacity&amp;Demand'!N941</f>
        <v>0</v>
      </c>
      <c r="K864" s="218">
        <f>'4. Capacity&amp;Demand'!O941</f>
        <v>0</v>
      </c>
      <c r="L864" s="218">
        <f>'4. Capacity&amp;Demand'!P941</f>
        <v>0</v>
      </c>
      <c r="M864" s="218">
        <f>'4. Capacity&amp;Demand'!Q941</f>
        <v>0</v>
      </c>
      <c r="N864" s="218">
        <f>'4. Capacity&amp;Demand'!R941</f>
        <v>0</v>
      </c>
      <c r="O864" s="218">
        <f>'4. Capacity&amp;Demand'!S941</f>
        <v>0</v>
      </c>
    </row>
    <row r="865" spans="2:15" ht="15.75" thickBot="1" x14ac:dyDescent="0.3">
      <c r="B865" s="218" t="s">
        <v>605</v>
      </c>
      <c r="C865" s="315" t="s">
        <v>901</v>
      </c>
      <c r="D865" s="218">
        <f>'4. Capacity&amp;Demand'!H942</f>
        <v>0</v>
      </c>
      <c r="E865" s="218">
        <f>'4. Capacity&amp;Demand'!I942</f>
        <v>0</v>
      </c>
      <c r="F865" s="218">
        <f>'4. Capacity&amp;Demand'!J942</f>
        <v>0</v>
      </c>
      <c r="G865" s="218">
        <f>'4. Capacity&amp;Demand'!K942</f>
        <v>0</v>
      </c>
      <c r="H865" s="218">
        <f>'4. Capacity&amp;Demand'!L942</f>
        <v>0</v>
      </c>
      <c r="I865" s="218">
        <f>'4. Capacity&amp;Demand'!M942</f>
        <v>0</v>
      </c>
      <c r="J865" s="218">
        <f>'4. Capacity&amp;Demand'!N942</f>
        <v>0</v>
      </c>
      <c r="K865" s="218">
        <f>'4. Capacity&amp;Demand'!O942</f>
        <v>0</v>
      </c>
      <c r="L865" s="218">
        <f>'4. Capacity&amp;Demand'!P942</f>
        <v>0</v>
      </c>
      <c r="M865" s="218">
        <f>'4. Capacity&amp;Demand'!Q942</f>
        <v>0</v>
      </c>
      <c r="N865" s="218">
        <f>'4. Capacity&amp;Demand'!R942</f>
        <v>0</v>
      </c>
      <c r="O865" s="218">
        <f>'4. Capacity&amp;Demand'!S942</f>
        <v>0</v>
      </c>
    </row>
    <row r="866" spans="2:15" ht="15.75" thickBot="1" x14ac:dyDescent="0.3">
      <c r="B866" s="218" t="s">
        <v>607</v>
      </c>
      <c r="C866" s="315" t="s">
        <v>901</v>
      </c>
      <c r="D866" s="218">
        <f>'4. Capacity&amp;Demand'!H943</f>
        <v>0</v>
      </c>
      <c r="E866" s="218">
        <f>'4. Capacity&amp;Demand'!I943</f>
        <v>0</v>
      </c>
      <c r="F866" s="218">
        <f>'4. Capacity&amp;Demand'!J943</f>
        <v>0</v>
      </c>
      <c r="G866" s="218">
        <f>'4. Capacity&amp;Demand'!K943</f>
        <v>0</v>
      </c>
      <c r="H866" s="218">
        <f>'4. Capacity&amp;Demand'!L943</f>
        <v>0</v>
      </c>
      <c r="I866" s="218">
        <f>'4. Capacity&amp;Demand'!M943</f>
        <v>0</v>
      </c>
      <c r="J866" s="218">
        <f>'4. Capacity&amp;Demand'!N943</f>
        <v>0</v>
      </c>
      <c r="K866" s="218">
        <f>'4. Capacity&amp;Demand'!O943</f>
        <v>0</v>
      </c>
      <c r="L866" s="218">
        <f>'4. Capacity&amp;Demand'!P943</f>
        <v>0</v>
      </c>
      <c r="M866" s="218">
        <f>'4. Capacity&amp;Demand'!Q943</f>
        <v>0</v>
      </c>
      <c r="N866" s="218">
        <f>'4. Capacity&amp;Demand'!R943</f>
        <v>0</v>
      </c>
      <c r="O866" s="218">
        <f>'4. Capacity&amp;Demand'!S943</f>
        <v>0</v>
      </c>
    </row>
    <row r="867" spans="2:15" ht="15.75" thickBot="1" x14ac:dyDescent="0.3">
      <c r="B867" s="218" t="s">
        <v>609</v>
      </c>
      <c r="C867" s="315" t="s">
        <v>901</v>
      </c>
      <c r="D867" s="218">
        <f>'4. Capacity&amp;Demand'!H944</f>
        <v>0</v>
      </c>
      <c r="E867" s="218">
        <f>'4. Capacity&amp;Demand'!I944</f>
        <v>0</v>
      </c>
      <c r="F867" s="218">
        <f>'4. Capacity&amp;Demand'!J944</f>
        <v>0</v>
      </c>
      <c r="G867" s="218">
        <f>'4. Capacity&amp;Demand'!K944</f>
        <v>0</v>
      </c>
      <c r="H867" s="218">
        <f>'4. Capacity&amp;Demand'!L944</f>
        <v>0</v>
      </c>
      <c r="I867" s="218">
        <f>'4. Capacity&amp;Demand'!M944</f>
        <v>0</v>
      </c>
      <c r="J867" s="218">
        <f>'4. Capacity&amp;Demand'!N944</f>
        <v>0</v>
      </c>
      <c r="K867" s="218">
        <f>'4. Capacity&amp;Demand'!O944</f>
        <v>0</v>
      </c>
      <c r="L867" s="218">
        <f>'4. Capacity&amp;Demand'!P944</f>
        <v>0</v>
      </c>
      <c r="M867" s="218">
        <f>'4. Capacity&amp;Demand'!Q944</f>
        <v>0</v>
      </c>
      <c r="N867" s="218">
        <f>'4. Capacity&amp;Demand'!R944</f>
        <v>0</v>
      </c>
      <c r="O867" s="218">
        <f>'4. Capacity&amp;Demand'!S944</f>
        <v>0</v>
      </c>
    </row>
    <row r="868" spans="2:15" ht="15.75" thickBot="1" x14ac:dyDescent="0.3">
      <c r="B868" s="218" t="s">
        <v>611</v>
      </c>
      <c r="C868" s="315" t="s">
        <v>901</v>
      </c>
      <c r="D868" s="218">
        <f>'4. Capacity&amp;Demand'!H945</f>
        <v>0</v>
      </c>
      <c r="E868" s="218">
        <f>'4. Capacity&amp;Demand'!I945</f>
        <v>0</v>
      </c>
      <c r="F868" s="218">
        <f>'4. Capacity&amp;Demand'!J945</f>
        <v>0</v>
      </c>
      <c r="G868" s="218">
        <f>'4. Capacity&amp;Demand'!K945</f>
        <v>0</v>
      </c>
      <c r="H868" s="218">
        <f>'4. Capacity&amp;Demand'!L945</f>
        <v>0</v>
      </c>
      <c r="I868" s="218">
        <f>'4. Capacity&amp;Demand'!M945</f>
        <v>0</v>
      </c>
      <c r="J868" s="218">
        <f>'4. Capacity&amp;Demand'!N945</f>
        <v>0</v>
      </c>
      <c r="K868" s="218">
        <f>'4. Capacity&amp;Demand'!O945</f>
        <v>0</v>
      </c>
      <c r="L868" s="218">
        <f>'4. Capacity&amp;Demand'!P945</f>
        <v>0</v>
      </c>
      <c r="M868" s="218">
        <f>'4. Capacity&amp;Demand'!Q945</f>
        <v>0</v>
      </c>
      <c r="N868" s="218">
        <f>'4. Capacity&amp;Demand'!R945</f>
        <v>0</v>
      </c>
      <c r="O868" s="218">
        <f>'4. Capacity&amp;Demand'!S945</f>
        <v>0</v>
      </c>
    </row>
    <row r="869" spans="2:15" ht="15.75" thickBot="1" x14ac:dyDescent="0.3">
      <c r="B869" s="218" t="s">
        <v>613</v>
      </c>
      <c r="C869" s="315" t="s">
        <v>901</v>
      </c>
      <c r="D869" s="218">
        <f>'4. Capacity&amp;Demand'!H946</f>
        <v>0</v>
      </c>
      <c r="E869" s="218">
        <f>'4. Capacity&amp;Demand'!I946</f>
        <v>0</v>
      </c>
      <c r="F869" s="218">
        <f>'4. Capacity&amp;Demand'!J946</f>
        <v>0</v>
      </c>
      <c r="G869" s="218">
        <f>'4. Capacity&amp;Demand'!K946</f>
        <v>0</v>
      </c>
      <c r="H869" s="218">
        <f>'4. Capacity&amp;Demand'!L946</f>
        <v>0</v>
      </c>
      <c r="I869" s="218">
        <f>'4. Capacity&amp;Demand'!M946</f>
        <v>0</v>
      </c>
      <c r="J869" s="218">
        <f>'4. Capacity&amp;Demand'!N946</f>
        <v>0</v>
      </c>
      <c r="K869" s="218">
        <f>'4. Capacity&amp;Demand'!O946</f>
        <v>0</v>
      </c>
      <c r="L869" s="218">
        <f>'4. Capacity&amp;Demand'!P946</f>
        <v>0</v>
      </c>
      <c r="M869" s="218">
        <f>'4. Capacity&amp;Demand'!Q946</f>
        <v>0</v>
      </c>
      <c r="N869" s="218">
        <f>'4. Capacity&amp;Demand'!R946</f>
        <v>0</v>
      </c>
      <c r="O869" s="218">
        <f>'4. Capacity&amp;Demand'!S946</f>
        <v>0</v>
      </c>
    </row>
    <row r="870" spans="2:15" ht="15.75" thickBot="1" x14ac:dyDescent="0.3">
      <c r="B870" s="218" t="s">
        <v>615</v>
      </c>
      <c r="C870" s="315" t="s">
        <v>901</v>
      </c>
      <c r="D870" s="218">
        <f>'4. Capacity&amp;Demand'!H947</f>
        <v>0</v>
      </c>
      <c r="E870" s="218">
        <f>'4. Capacity&amp;Demand'!I947</f>
        <v>0</v>
      </c>
      <c r="F870" s="218">
        <f>'4. Capacity&amp;Demand'!J947</f>
        <v>0</v>
      </c>
      <c r="G870" s="218">
        <f>'4. Capacity&amp;Demand'!K947</f>
        <v>0</v>
      </c>
      <c r="H870" s="218">
        <f>'4. Capacity&amp;Demand'!L947</f>
        <v>0</v>
      </c>
      <c r="I870" s="218">
        <f>'4. Capacity&amp;Demand'!M947</f>
        <v>0</v>
      </c>
      <c r="J870" s="218">
        <f>'4. Capacity&amp;Demand'!N947</f>
        <v>0</v>
      </c>
      <c r="K870" s="218">
        <f>'4. Capacity&amp;Demand'!O947</f>
        <v>0</v>
      </c>
      <c r="L870" s="218">
        <f>'4. Capacity&amp;Demand'!P947</f>
        <v>0</v>
      </c>
      <c r="M870" s="218">
        <f>'4. Capacity&amp;Demand'!Q947</f>
        <v>0</v>
      </c>
      <c r="N870" s="218">
        <f>'4. Capacity&amp;Demand'!R947</f>
        <v>0</v>
      </c>
      <c r="O870" s="218">
        <f>'4. Capacity&amp;Demand'!S947</f>
        <v>0</v>
      </c>
    </row>
    <row r="871" spans="2:15" ht="15.75" thickBot="1" x14ac:dyDescent="0.3">
      <c r="B871" s="218" t="s">
        <v>617</v>
      </c>
      <c r="C871" s="315" t="s">
        <v>901</v>
      </c>
      <c r="D871" s="218">
        <f>'4. Capacity&amp;Demand'!H948</f>
        <v>0</v>
      </c>
      <c r="E871" s="218">
        <f>'4. Capacity&amp;Demand'!I948</f>
        <v>0</v>
      </c>
      <c r="F871" s="218">
        <f>'4. Capacity&amp;Demand'!J948</f>
        <v>0</v>
      </c>
      <c r="G871" s="218">
        <f>'4. Capacity&amp;Demand'!K948</f>
        <v>0</v>
      </c>
      <c r="H871" s="218">
        <f>'4. Capacity&amp;Demand'!L948</f>
        <v>0</v>
      </c>
      <c r="I871" s="218">
        <f>'4. Capacity&amp;Demand'!M948</f>
        <v>0</v>
      </c>
      <c r="J871" s="218">
        <f>'4. Capacity&amp;Demand'!N948</f>
        <v>0</v>
      </c>
      <c r="K871" s="218">
        <f>'4. Capacity&amp;Demand'!O948</f>
        <v>0</v>
      </c>
      <c r="L871" s="218">
        <f>'4. Capacity&amp;Demand'!P948</f>
        <v>0</v>
      </c>
      <c r="M871" s="218">
        <f>'4. Capacity&amp;Demand'!Q948</f>
        <v>0</v>
      </c>
      <c r="N871" s="218">
        <f>'4. Capacity&amp;Demand'!R948</f>
        <v>0</v>
      </c>
      <c r="O871" s="218">
        <f>'4. Capacity&amp;Demand'!S948</f>
        <v>0</v>
      </c>
    </row>
    <row r="872" spans="2:15" ht="15.75" thickBot="1" x14ac:dyDescent="0.3">
      <c r="B872" s="218" t="s">
        <v>619</v>
      </c>
      <c r="C872" s="315" t="s">
        <v>901</v>
      </c>
      <c r="D872" s="218">
        <f>'4. Capacity&amp;Demand'!H949</f>
        <v>0</v>
      </c>
      <c r="E872" s="218">
        <f>'4. Capacity&amp;Demand'!I949</f>
        <v>0</v>
      </c>
      <c r="F872" s="218">
        <f>'4. Capacity&amp;Demand'!J949</f>
        <v>0</v>
      </c>
      <c r="G872" s="218">
        <f>'4. Capacity&amp;Demand'!K949</f>
        <v>0</v>
      </c>
      <c r="H872" s="218">
        <f>'4. Capacity&amp;Demand'!L949</f>
        <v>0</v>
      </c>
      <c r="I872" s="218">
        <f>'4. Capacity&amp;Demand'!M949</f>
        <v>0</v>
      </c>
      <c r="J872" s="218">
        <f>'4. Capacity&amp;Demand'!N949</f>
        <v>0</v>
      </c>
      <c r="K872" s="218">
        <f>'4. Capacity&amp;Demand'!O949</f>
        <v>0</v>
      </c>
      <c r="L872" s="218">
        <f>'4. Capacity&amp;Demand'!P949</f>
        <v>0</v>
      </c>
      <c r="M872" s="218">
        <f>'4. Capacity&amp;Demand'!Q949</f>
        <v>0</v>
      </c>
      <c r="N872" s="218">
        <f>'4. Capacity&amp;Demand'!R949</f>
        <v>0</v>
      </c>
      <c r="O872" s="218">
        <f>'4. Capacity&amp;Demand'!S949</f>
        <v>0</v>
      </c>
    </row>
    <row r="873" spans="2:15" ht="15.75" thickBot="1" x14ac:dyDescent="0.3">
      <c r="B873" s="218" t="s">
        <v>621</v>
      </c>
      <c r="C873" s="315" t="s">
        <v>901</v>
      </c>
      <c r="D873" s="218">
        <f>'4. Capacity&amp;Demand'!H950</f>
        <v>0</v>
      </c>
      <c r="E873" s="218">
        <f>'4. Capacity&amp;Demand'!I950</f>
        <v>0</v>
      </c>
      <c r="F873" s="218">
        <f>'4. Capacity&amp;Demand'!J950</f>
        <v>0</v>
      </c>
      <c r="G873" s="218">
        <f>'4. Capacity&amp;Demand'!K950</f>
        <v>0</v>
      </c>
      <c r="H873" s="218">
        <f>'4. Capacity&amp;Demand'!L950</f>
        <v>0</v>
      </c>
      <c r="I873" s="218">
        <f>'4. Capacity&amp;Demand'!M950</f>
        <v>0</v>
      </c>
      <c r="J873" s="218">
        <f>'4. Capacity&amp;Demand'!N950</f>
        <v>0</v>
      </c>
      <c r="K873" s="218">
        <f>'4. Capacity&amp;Demand'!O950</f>
        <v>0</v>
      </c>
      <c r="L873" s="218">
        <f>'4. Capacity&amp;Demand'!P950</f>
        <v>0</v>
      </c>
      <c r="M873" s="218">
        <f>'4. Capacity&amp;Demand'!Q950</f>
        <v>0</v>
      </c>
      <c r="N873" s="218">
        <f>'4. Capacity&amp;Demand'!R950</f>
        <v>0</v>
      </c>
      <c r="O873" s="218">
        <f>'4. Capacity&amp;Demand'!S950</f>
        <v>0</v>
      </c>
    </row>
    <row r="874" spans="2:15" ht="15.75" thickBot="1" x14ac:dyDescent="0.3">
      <c r="B874" s="218" t="s">
        <v>623</v>
      </c>
      <c r="C874" s="315" t="s">
        <v>901</v>
      </c>
      <c r="D874" s="218">
        <f>'4. Capacity&amp;Demand'!H951</f>
        <v>0</v>
      </c>
      <c r="E874" s="218">
        <f>'4. Capacity&amp;Demand'!I951</f>
        <v>0</v>
      </c>
      <c r="F874" s="218">
        <f>'4. Capacity&amp;Demand'!J951</f>
        <v>0</v>
      </c>
      <c r="G874" s="218">
        <f>'4. Capacity&amp;Demand'!K951</f>
        <v>0</v>
      </c>
      <c r="H874" s="218">
        <f>'4. Capacity&amp;Demand'!L951</f>
        <v>0</v>
      </c>
      <c r="I874" s="218">
        <f>'4. Capacity&amp;Demand'!M951</f>
        <v>0</v>
      </c>
      <c r="J874" s="218">
        <f>'4. Capacity&amp;Demand'!N951</f>
        <v>0</v>
      </c>
      <c r="K874" s="218">
        <f>'4. Capacity&amp;Demand'!O951</f>
        <v>0</v>
      </c>
      <c r="L874" s="218">
        <f>'4. Capacity&amp;Demand'!P951</f>
        <v>0</v>
      </c>
      <c r="M874" s="218">
        <f>'4. Capacity&amp;Demand'!Q951</f>
        <v>0</v>
      </c>
      <c r="N874" s="218">
        <f>'4. Capacity&amp;Demand'!R951</f>
        <v>0</v>
      </c>
      <c r="O874" s="218">
        <f>'4. Capacity&amp;Demand'!S951</f>
        <v>0</v>
      </c>
    </row>
    <row r="875" spans="2:15" ht="15.75" thickBot="1" x14ac:dyDescent="0.3">
      <c r="B875" s="218" t="s">
        <v>625</v>
      </c>
      <c r="C875" s="315" t="s">
        <v>901</v>
      </c>
      <c r="D875" s="218">
        <f>'4. Capacity&amp;Demand'!H952</f>
        <v>0</v>
      </c>
      <c r="E875" s="218">
        <f>'4. Capacity&amp;Demand'!I952</f>
        <v>0</v>
      </c>
      <c r="F875" s="218">
        <f>'4. Capacity&amp;Demand'!J952</f>
        <v>0</v>
      </c>
      <c r="G875" s="218">
        <f>'4. Capacity&amp;Demand'!K952</f>
        <v>0</v>
      </c>
      <c r="H875" s="218">
        <f>'4. Capacity&amp;Demand'!L952</f>
        <v>0</v>
      </c>
      <c r="I875" s="218">
        <f>'4. Capacity&amp;Demand'!M952</f>
        <v>0</v>
      </c>
      <c r="J875" s="218">
        <f>'4. Capacity&amp;Demand'!N952</f>
        <v>0</v>
      </c>
      <c r="K875" s="218">
        <f>'4. Capacity&amp;Demand'!O952</f>
        <v>0</v>
      </c>
      <c r="L875" s="218">
        <f>'4. Capacity&amp;Demand'!P952</f>
        <v>0</v>
      </c>
      <c r="M875" s="218">
        <f>'4. Capacity&amp;Demand'!Q952</f>
        <v>0</v>
      </c>
      <c r="N875" s="218">
        <f>'4. Capacity&amp;Demand'!R952</f>
        <v>0</v>
      </c>
      <c r="O875" s="218">
        <f>'4. Capacity&amp;Demand'!S952</f>
        <v>0</v>
      </c>
    </row>
    <row r="876" spans="2:15" ht="15.75" thickBot="1" x14ac:dyDescent="0.3">
      <c r="B876" s="218" t="s">
        <v>627</v>
      </c>
      <c r="C876" s="315" t="s">
        <v>901</v>
      </c>
      <c r="D876" s="218">
        <f>'4. Capacity&amp;Demand'!H953</f>
        <v>0</v>
      </c>
      <c r="E876" s="218">
        <f>'4. Capacity&amp;Demand'!I953</f>
        <v>0</v>
      </c>
      <c r="F876" s="218">
        <f>'4. Capacity&amp;Demand'!J953</f>
        <v>0</v>
      </c>
      <c r="G876" s="218">
        <f>'4. Capacity&amp;Demand'!K953</f>
        <v>0</v>
      </c>
      <c r="H876" s="218">
        <f>'4. Capacity&amp;Demand'!L953</f>
        <v>0</v>
      </c>
      <c r="I876" s="218">
        <f>'4. Capacity&amp;Demand'!M953</f>
        <v>0</v>
      </c>
      <c r="J876" s="218">
        <f>'4. Capacity&amp;Demand'!N953</f>
        <v>0</v>
      </c>
      <c r="K876" s="218">
        <f>'4. Capacity&amp;Demand'!O953</f>
        <v>0</v>
      </c>
      <c r="L876" s="218">
        <f>'4. Capacity&amp;Demand'!P953</f>
        <v>0</v>
      </c>
      <c r="M876" s="218">
        <f>'4. Capacity&amp;Demand'!Q953</f>
        <v>0</v>
      </c>
      <c r="N876" s="218">
        <f>'4. Capacity&amp;Demand'!R953</f>
        <v>0</v>
      </c>
      <c r="O876" s="218">
        <f>'4. Capacity&amp;Demand'!S953</f>
        <v>0</v>
      </c>
    </row>
    <row r="877" spans="2:15" ht="15.75" thickBot="1" x14ac:dyDescent="0.3">
      <c r="B877" s="218" t="s">
        <v>629</v>
      </c>
      <c r="C877" s="315" t="s">
        <v>901</v>
      </c>
      <c r="D877" s="218">
        <f>'4. Capacity&amp;Demand'!H954</f>
        <v>0</v>
      </c>
      <c r="E877" s="218">
        <f>'4. Capacity&amp;Demand'!I954</f>
        <v>0</v>
      </c>
      <c r="F877" s="218">
        <f>'4. Capacity&amp;Demand'!J954</f>
        <v>0</v>
      </c>
      <c r="G877" s="218">
        <f>'4. Capacity&amp;Demand'!K954</f>
        <v>0</v>
      </c>
      <c r="H877" s="218">
        <f>'4. Capacity&amp;Demand'!L954</f>
        <v>0</v>
      </c>
      <c r="I877" s="218">
        <f>'4. Capacity&amp;Demand'!M954</f>
        <v>0</v>
      </c>
      <c r="J877" s="218">
        <f>'4. Capacity&amp;Demand'!N954</f>
        <v>0</v>
      </c>
      <c r="K877" s="218">
        <f>'4. Capacity&amp;Demand'!O954</f>
        <v>0</v>
      </c>
      <c r="L877" s="218">
        <f>'4. Capacity&amp;Demand'!P954</f>
        <v>0</v>
      </c>
      <c r="M877" s="218">
        <f>'4. Capacity&amp;Demand'!Q954</f>
        <v>0</v>
      </c>
      <c r="N877" s="218">
        <f>'4. Capacity&amp;Demand'!R954</f>
        <v>0</v>
      </c>
      <c r="O877" s="218">
        <f>'4. Capacity&amp;Demand'!S954</f>
        <v>0</v>
      </c>
    </row>
    <row r="878" spans="2:15" ht="15.75" thickBot="1" x14ac:dyDescent="0.3">
      <c r="B878" s="218" t="s">
        <v>631</v>
      </c>
      <c r="C878" s="315" t="s">
        <v>901</v>
      </c>
      <c r="D878" s="218">
        <f>'4. Capacity&amp;Demand'!H955</f>
        <v>0</v>
      </c>
      <c r="E878" s="218">
        <f>'4. Capacity&amp;Demand'!I955</f>
        <v>0</v>
      </c>
      <c r="F878" s="218">
        <f>'4. Capacity&amp;Demand'!J955</f>
        <v>0</v>
      </c>
      <c r="G878" s="218">
        <f>'4. Capacity&amp;Demand'!K955</f>
        <v>0</v>
      </c>
      <c r="H878" s="218">
        <f>'4. Capacity&amp;Demand'!L955</f>
        <v>0</v>
      </c>
      <c r="I878" s="218">
        <f>'4. Capacity&amp;Demand'!M955</f>
        <v>0</v>
      </c>
      <c r="J878" s="218">
        <f>'4. Capacity&amp;Demand'!N955</f>
        <v>0</v>
      </c>
      <c r="K878" s="218">
        <f>'4. Capacity&amp;Demand'!O955</f>
        <v>0</v>
      </c>
      <c r="L878" s="218">
        <f>'4. Capacity&amp;Demand'!P955</f>
        <v>0</v>
      </c>
      <c r="M878" s="218">
        <f>'4. Capacity&amp;Demand'!Q955</f>
        <v>0</v>
      </c>
      <c r="N878" s="218">
        <f>'4. Capacity&amp;Demand'!R955</f>
        <v>0</v>
      </c>
      <c r="O878" s="218">
        <f>'4. Capacity&amp;Demand'!S955</f>
        <v>0</v>
      </c>
    </row>
    <row r="879" spans="2:15" ht="15.75" thickBot="1" x14ac:dyDescent="0.3">
      <c r="B879" s="218" t="s">
        <v>633</v>
      </c>
      <c r="C879" s="315" t="s">
        <v>901</v>
      </c>
      <c r="D879" s="218">
        <f>'4. Capacity&amp;Demand'!H956</f>
        <v>0</v>
      </c>
      <c r="E879" s="218">
        <f>'4. Capacity&amp;Demand'!I956</f>
        <v>0</v>
      </c>
      <c r="F879" s="218">
        <f>'4. Capacity&amp;Demand'!J956</f>
        <v>0</v>
      </c>
      <c r="G879" s="218">
        <f>'4. Capacity&amp;Demand'!K956</f>
        <v>0</v>
      </c>
      <c r="H879" s="218">
        <f>'4. Capacity&amp;Demand'!L956</f>
        <v>0</v>
      </c>
      <c r="I879" s="218">
        <f>'4. Capacity&amp;Demand'!M956</f>
        <v>0</v>
      </c>
      <c r="J879" s="218">
        <f>'4. Capacity&amp;Demand'!N956</f>
        <v>0</v>
      </c>
      <c r="K879" s="218">
        <f>'4. Capacity&amp;Demand'!O956</f>
        <v>0</v>
      </c>
      <c r="L879" s="218">
        <f>'4. Capacity&amp;Demand'!P956</f>
        <v>0</v>
      </c>
      <c r="M879" s="218">
        <f>'4. Capacity&amp;Demand'!Q956</f>
        <v>0</v>
      </c>
      <c r="N879" s="218">
        <f>'4. Capacity&amp;Demand'!R956</f>
        <v>0</v>
      </c>
      <c r="O879" s="218">
        <f>'4. Capacity&amp;Demand'!S956</f>
        <v>0</v>
      </c>
    </row>
    <row r="880" spans="2:15" ht="15.75" thickBot="1" x14ac:dyDescent="0.3">
      <c r="B880" s="218" t="s">
        <v>635</v>
      </c>
      <c r="C880" s="315" t="s">
        <v>901</v>
      </c>
      <c r="D880" s="218">
        <f>'4. Capacity&amp;Demand'!H957</f>
        <v>0</v>
      </c>
      <c r="E880" s="218">
        <f>'4. Capacity&amp;Demand'!I957</f>
        <v>0</v>
      </c>
      <c r="F880" s="218">
        <f>'4. Capacity&amp;Demand'!J957</f>
        <v>0</v>
      </c>
      <c r="G880" s="218">
        <f>'4. Capacity&amp;Demand'!K957</f>
        <v>0</v>
      </c>
      <c r="H880" s="218">
        <f>'4. Capacity&amp;Demand'!L957</f>
        <v>0</v>
      </c>
      <c r="I880" s="218">
        <f>'4. Capacity&amp;Demand'!M957</f>
        <v>0</v>
      </c>
      <c r="J880" s="218">
        <f>'4. Capacity&amp;Demand'!N957</f>
        <v>0</v>
      </c>
      <c r="K880" s="218">
        <f>'4. Capacity&amp;Demand'!O957</f>
        <v>0</v>
      </c>
      <c r="L880" s="218">
        <f>'4. Capacity&amp;Demand'!P957</f>
        <v>0</v>
      </c>
      <c r="M880" s="218">
        <f>'4. Capacity&amp;Demand'!Q957</f>
        <v>0</v>
      </c>
      <c r="N880" s="218">
        <f>'4. Capacity&amp;Demand'!R957</f>
        <v>0</v>
      </c>
      <c r="O880" s="218">
        <f>'4. Capacity&amp;Demand'!S957</f>
        <v>0</v>
      </c>
    </row>
    <row r="881" spans="2:15" ht="15.75" thickBot="1" x14ac:dyDescent="0.3">
      <c r="B881" s="218" t="s">
        <v>637</v>
      </c>
      <c r="C881" s="315" t="s">
        <v>901</v>
      </c>
      <c r="D881" s="218">
        <f>'4. Capacity&amp;Demand'!H958</f>
        <v>0</v>
      </c>
      <c r="E881" s="218">
        <f>'4. Capacity&amp;Demand'!I958</f>
        <v>0</v>
      </c>
      <c r="F881" s="218">
        <f>'4. Capacity&amp;Demand'!J958</f>
        <v>0</v>
      </c>
      <c r="G881" s="218">
        <f>'4. Capacity&amp;Demand'!K958</f>
        <v>0</v>
      </c>
      <c r="H881" s="218">
        <f>'4. Capacity&amp;Demand'!L958</f>
        <v>0</v>
      </c>
      <c r="I881" s="218">
        <f>'4. Capacity&amp;Demand'!M958</f>
        <v>0</v>
      </c>
      <c r="J881" s="218">
        <f>'4. Capacity&amp;Demand'!N958</f>
        <v>0</v>
      </c>
      <c r="K881" s="218">
        <f>'4. Capacity&amp;Demand'!O958</f>
        <v>0</v>
      </c>
      <c r="L881" s="218">
        <f>'4. Capacity&amp;Demand'!P958</f>
        <v>0</v>
      </c>
      <c r="M881" s="218">
        <f>'4. Capacity&amp;Demand'!Q958</f>
        <v>0</v>
      </c>
      <c r="N881" s="218">
        <f>'4. Capacity&amp;Demand'!R958</f>
        <v>0</v>
      </c>
      <c r="O881" s="218">
        <f>'4. Capacity&amp;Demand'!S958</f>
        <v>0</v>
      </c>
    </row>
    <row r="882" spans="2:15" ht="15.75" thickBot="1" x14ac:dyDescent="0.3">
      <c r="B882" s="218" t="s">
        <v>639</v>
      </c>
      <c r="C882" s="315" t="s">
        <v>901</v>
      </c>
      <c r="D882" s="218">
        <f>'4. Capacity&amp;Demand'!H959</f>
        <v>0</v>
      </c>
      <c r="E882" s="218">
        <f>'4. Capacity&amp;Demand'!I959</f>
        <v>0</v>
      </c>
      <c r="F882" s="218">
        <f>'4. Capacity&amp;Demand'!J959</f>
        <v>0</v>
      </c>
      <c r="G882" s="218">
        <f>'4. Capacity&amp;Demand'!K959</f>
        <v>0</v>
      </c>
      <c r="H882" s="218">
        <f>'4. Capacity&amp;Demand'!L959</f>
        <v>0</v>
      </c>
      <c r="I882" s="218">
        <f>'4. Capacity&amp;Demand'!M959</f>
        <v>0</v>
      </c>
      <c r="J882" s="218">
        <f>'4. Capacity&amp;Demand'!N959</f>
        <v>0</v>
      </c>
      <c r="K882" s="218">
        <f>'4. Capacity&amp;Demand'!O959</f>
        <v>0</v>
      </c>
      <c r="L882" s="218">
        <f>'4. Capacity&amp;Demand'!P959</f>
        <v>0</v>
      </c>
      <c r="M882" s="218">
        <f>'4. Capacity&amp;Demand'!Q959</f>
        <v>0</v>
      </c>
      <c r="N882" s="218">
        <f>'4. Capacity&amp;Demand'!R959</f>
        <v>0</v>
      </c>
      <c r="O882" s="218">
        <f>'4. Capacity&amp;Demand'!S959</f>
        <v>0</v>
      </c>
    </row>
    <row r="883" spans="2:15" ht="15.75" thickBot="1" x14ac:dyDescent="0.3">
      <c r="B883" s="218" t="s">
        <v>641</v>
      </c>
      <c r="C883" s="315" t="s">
        <v>901</v>
      </c>
      <c r="D883" s="218">
        <f>'4. Capacity&amp;Demand'!H960</f>
        <v>0</v>
      </c>
      <c r="E883" s="218">
        <f>'4. Capacity&amp;Demand'!I960</f>
        <v>0</v>
      </c>
      <c r="F883" s="218">
        <f>'4. Capacity&amp;Demand'!J960</f>
        <v>0</v>
      </c>
      <c r="G883" s="218">
        <f>'4. Capacity&amp;Demand'!K960</f>
        <v>0</v>
      </c>
      <c r="H883" s="218">
        <f>'4. Capacity&amp;Demand'!L960</f>
        <v>0</v>
      </c>
      <c r="I883" s="218">
        <f>'4. Capacity&amp;Demand'!M960</f>
        <v>0</v>
      </c>
      <c r="J883" s="218">
        <f>'4. Capacity&amp;Demand'!N960</f>
        <v>0</v>
      </c>
      <c r="K883" s="218">
        <f>'4. Capacity&amp;Demand'!O960</f>
        <v>0</v>
      </c>
      <c r="L883" s="218">
        <f>'4. Capacity&amp;Demand'!P960</f>
        <v>0</v>
      </c>
      <c r="M883" s="218">
        <f>'4. Capacity&amp;Demand'!Q960</f>
        <v>0</v>
      </c>
      <c r="N883" s="218">
        <f>'4. Capacity&amp;Demand'!R960</f>
        <v>0</v>
      </c>
      <c r="O883" s="218">
        <f>'4. Capacity&amp;Demand'!S960</f>
        <v>0</v>
      </c>
    </row>
    <row r="884" spans="2:15" ht="15.75" thickBot="1" x14ac:dyDescent="0.3">
      <c r="B884" s="218" t="s">
        <v>643</v>
      </c>
      <c r="C884" s="315" t="s">
        <v>901</v>
      </c>
      <c r="D884" s="218">
        <f>'4. Capacity&amp;Demand'!H961</f>
        <v>0</v>
      </c>
      <c r="E884" s="218">
        <f>'4. Capacity&amp;Demand'!I961</f>
        <v>0</v>
      </c>
      <c r="F884" s="218">
        <f>'4. Capacity&amp;Demand'!J961</f>
        <v>0</v>
      </c>
      <c r="G884" s="218">
        <f>'4. Capacity&amp;Demand'!K961</f>
        <v>0</v>
      </c>
      <c r="H884" s="218">
        <f>'4. Capacity&amp;Demand'!L961</f>
        <v>0</v>
      </c>
      <c r="I884" s="218">
        <f>'4. Capacity&amp;Demand'!M961</f>
        <v>0</v>
      </c>
      <c r="J884" s="218">
        <f>'4. Capacity&amp;Demand'!N961</f>
        <v>0</v>
      </c>
      <c r="K884" s="218">
        <f>'4. Capacity&amp;Demand'!O961</f>
        <v>0</v>
      </c>
      <c r="L884" s="218">
        <f>'4. Capacity&amp;Demand'!P961</f>
        <v>0</v>
      </c>
      <c r="M884" s="218">
        <f>'4. Capacity&amp;Demand'!Q961</f>
        <v>0</v>
      </c>
      <c r="N884" s="218">
        <f>'4. Capacity&amp;Demand'!R961</f>
        <v>0</v>
      </c>
      <c r="O884" s="218">
        <f>'4. Capacity&amp;Demand'!S961</f>
        <v>0</v>
      </c>
    </row>
    <row r="885" spans="2:15" ht="15.75" thickBot="1" x14ac:dyDescent="0.3">
      <c r="B885" s="218" t="s">
        <v>645</v>
      </c>
      <c r="C885" s="315" t="s">
        <v>901</v>
      </c>
      <c r="D885" s="218">
        <f>'4. Capacity&amp;Demand'!H962</f>
        <v>0</v>
      </c>
      <c r="E885" s="218">
        <f>'4. Capacity&amp;Demand'!I962</f>
        <v>0</v>
      </c>
      <c r="F885" s="218">
        <f>'4. Capacity&amp;Demand'!J962</f>
        <v>0</v>
      </c>
      <c r="G885" s="218">
        <f>'4. Capacity&amp;Demand'!K962</f>
        <v>0</v>
      </c>
      <c r="H885" s="218">
        <f>'4. Capacity&amp;Demand'!L962</f>
        <v>0</v>
      </c>
      <c r="I885" s="218">
        <f>'4. Capacity&amp;Demand'!M962</f>
        <v>0</v>
      </c>
      <c r="J885" s="218">
        <f>'4. Capacity&amp;Demand'!N962</f>
        <v>0</v>
      </c>
      <c r="K885" s="218">
        <f>'4. Capacity&amp;Demand'!O962</f>
        <v>0</v>
      </c>
      <c r="L885" s="218">
        <f>'4. Capacity&amp;Demand'!P962</f>
        <v>0</v>
      </c>
      <c r="M885" s="218">
        <f>'4. Capacity&amp;Demand'!Q962</f>
        <v>0</v>
      </c>
      <c r="N885" s="218">
        <f>'4. Capacity&amp;Demand'!R962</f>
        <v>0</v>
      </c>
      <c r="O885" s="218">
        <f>'4. Capacity&amp;Demand'!S962</f>
        <v>0</v>
      </c>
    </row>
    <row r="886" spans="2:15" ht="15.75" thickBot="1" x14ac:dyDescent="0.3">
      <c r="B886" s="218" t="s">
        <v>647</v>
      </c>
      <c r="C886" s="315" t="s">
        <v>901</v>
      </c>
      <c r="D886" s="218">
        <f>'4. Capacity&amp;Demand'!H963</f>
        <v>0</v>
      </c>
      <c r="E886" s="218">
        <f>'4. Capacity&amp;Demand'!I963</f>
        <v>0</v>
      </c>
      <c r="F886" s="218">
        <f>'4. Capacity&amp;Demand'!J963</f>
        <v>0</v>
      </c>
      <c r="G886" s="218">
        <f>'4. Capacity&amp;Demand'!K963</f>
        <v>0</v>
      </c>
      <c r="H886" s="218">
        <f>'4. Capacity&amp;Demand'!L963</f>
        <v>0</v>
      </c>
      <c r="I886" s="218">
        <f>'4. Capacity&amp;Demand'!M963</f>
        <v>0</v>
      </c>
      <c r="J886" s="218">
        <f>'4. Capacity&amp;Demand'!N963</f>
        <v>0</v>
      </c>
      <c r="K886" s="218">
        <f>'4. Capacity&amp;Demand'!O963</f>
        <v>0</v>
      </c>
      <c r="L886" s="218">
        <f>'4. Capacity&amp;Demand'!P963</f>
        <v>0</v>
      </c>
      <c r="M886" s="218">
        <f>'4. Capacity&amp;Demand'!Q963</f>
        <v>0</v>
      </c>
      <c r="N886" s="218">
        <f>'4. Capacity&amp;Demand'!R963</f>
        <v>0</v>
      </c>
      <c r="O886" s="218">
        <f>'4. Capacity&amp;Demand'!S963</f>
        <v>0</v>
      </c>
    </row>
    <row r="887" spans="2:15" ht="15.75" thickBot="1" x14ac:dyDescent="0.3">
      <c r="B887" s="218" t="s">
        <v>649</v>
      </c>
      <c r="C887" s="315" t="s">
        <v>901</v>
      </c>
      <c r="D887" s="218">
        <f>'4. Capacity&amp;Demand'!H964</f>
        <v>0</v>
      </c>
      <c r="E887" s="218">
        <f>'4. Capacity&amp;Demand'!I964</f>
        <v>0</v>
      </c>
      <c r="F887" s="218">
        <f>'4. Capacity&amp;Demand'!J964</f>
        <v>0</v>
      </c>
      <c r="G887" s="218">
        <f>'4. Capacity&amp;Demand'!K964</f>
        <v>0</v>
      </c>
      <c r="H887" s="218">
        <f>'4. Capacity&amp;Demand'!L964</f>
        <v>0</v>
      </c>
      <c r="I887" s="218">
        <f>'4. Capacity&amp;Demand'!M964</f>
        <v>0</v>
      </c>
      <c r="J887" s="218">
        <f>'4. Capacity&amp;Demand'!N964</f>
        <v>0</v>
      </c>
      <c r="K887" s="218">
        <f>'4. Capacity&amp;Demand'!O964</f>
        <v>0</v>
      </c>
      <c r="L887" s="218">
        <f>'4. Capacity&amp;Demand'!P964</f>
        <v>0</v>
      </c>
      <c r="M887" s="218">
        <f>'4. Capacity&amp;Demand'!Q964</f>
        <v>0</v>
      </c>
      <c r="N887" s="218">
        <f>'4. Capacity&amp;Demand'!R964</f>
        <v>0</v>
      </c>
      <c r="O887" s="218">
        <f>'4. Capacity&amp;Demand'!S964</f>
        <v>0</v>
      </c>
    </row>
    <row r="888" spans="2:15" ht="15.75" thickBot="1" x14ac:dyDescent="0.3">
      <c r="B888" s="218" t="s">
        <v>651</v>
      </c>
      <c r="C888" s="315" t="s">
        <v>901</v>
      </c>
      <c r="D888" s="218">
        <f>'4. Capacity&amp;Demand'!H965</f>
        <v>0</v>
      </c>
      <c r="E888" s="218">
        <f>'4. Capacity&amp;Demand'!I965</f>
        <v>0</v>
      </c>
      <c r="F888" s="218">
        <f>'4. Capacity&amp;Demand'!J965</f>
        <v>0</v>
      </c>
      <c r="G888" s="218">
        <f>'4. Capacity&amp;Demand'!K965</f>
        <v>0</v>
      </c>
      <c r="H888" s="218">
        <f>'4. Capacity&amp;Demand'!L965</f>
        <v>0</v>
      </c>
      <c r="I888" s="218">
        <f>'4. Capacity&amp;Demand'!M965</f>
        <v>0</v>
      </c>
      <c r="J888" s="218">
        <f>'4. Capacity&amp;Demand'!N965</f>
        <v>0</v>
      </c>
      <c r="K888" s="218">
        <f>'4. Capacity&amp;Demand'!O965</f>
        <v>0</v>
      </c>
      <c r="L888" s="218">
        <f>'4. Capacity&amp;Demand'!P965</f>
        <v>0</v>
      </c>
      <c r="M888" s="218">
        <f>'4. Capacity&amp;Demand'!Q965</f>
        <v>0</v>
      </c>
      <c r="N888" s="218">
        <f>'4. Capacity&amp;Demand'!R965</f>
        <v>0</v>
      </c>
      <c r="O888" s="218">
        <f>'4. Capacity&amp;Demand'!S965</f>
        <v>0</v>
      </c>
    </row>
    <row r="889" spans="2:15" ht="15.75" thickBot="1" x14ac:dyDescent="0.3">
      <c r="B889" s="218" t="s">
        <v>653</v>
      </c>
      <c r="C889" s="315" t="s">
        <v>901</v>
      </c>
      <c r="D889" s="218">
        <f>'4. Capacity&amp;Demand'!H966</f>
        <v>0</v>
      </c>
      <c r="E889" s="218">
        <f>'4. Capacity&amp;Demand'!I966</f>
        <v>0</v>
      </c>
      <c r="F889" s="218">
        <f>'4. Capacity&amp;Demand'!J966</f>
        <v>0</v>
      </c>
      <c r="G889" s="218">
        <f>'4. Capacity&amp;Demand'!K966</f>
        <v>0</v>
      </c>
      <c r="H889" s="218">
        <f>'4. Capacity&amp;Demand'!L966</f>
        <v>0</v>
      </c>
      <c r="I889" s="218">
        <f>'4. Capacity&amp;Demand'!M966</f>
        <v>0</v>
      </c>
      <c r="J889" s="218">
        <f>'4. Capacity&amp;Demand'!N966</f>
        <v>0</v>
      </c>
      <c r="K889" s="218">
        <f>'4. Capacity&amp;Demand'!O966</f>
        <v>0</v>
      </c>
      <c r="L889" s="218">
        <f>'4. Capacity&amp;Demand'!P966</f>
        <v>0</v>
      </c>
      <c r="M889" s="218">
        <f>'4. Capacity&amp;Demand'!Q966</f>
        <v>0</v>
      </c>
      <c r="N889" s="218">
        <f>'4. Capacity&amp;Demand'!R966</f>
        <v>0</v>
      </c>
      <c r="O889" s="218">
        <f>'4. Capacity&amp;Demand'!S966</f>
        <v>0</v>
      </c>
    </row>
    <row r="890" spans="2:15" ht="15.75" thickBot="1" x14ac:dyDescent="0.3">
      <c r="B890" s="218" t="s">
        <v>655</v>
      </c>
      <c r="C890" s="315" t="s">
        <v>901</v>
      </c>
      <c r="D890" s="218">
        <f>'4. Capacity&amp;Demand'!H967</f>
        <v>0</v>
      </c>
      <c r="E890" s="218">
        <f>'4. Capacity&amp;Demand'!I967</f>
        <v>0</v>
      </c>
      <c r="F890" s="218">
        <f>'4. Capacity&amp;Demand'!J967</f>
        <v>0</v>
      </c>
      <c r="G890" s="218">
        <f>'4. Capacity&amp;Demand'!K967</f>
        <v>0</v>
      </c>
      <c r="H890" s="218">
        <f>'4. Capacity&amp;Demand'!L967</f>
        <v>0</v>
      </c>
      <c r="I890" s="218">
        <f>'4. Capacity&amp;Demand'!M967</f>
        <v>0</v>
      </c>
      <c r="J890" s="218">
        <f>'4. Capacity&amp;Demand'!N967</f>
        <v>0</v>
      </c>
      <c r="K890" s="218">
        <f>'4. Capacity&amp;Demand'!O967</f>
        <v>0</v>
      </c>
      <c r="L890" s="218">
        <f>'4. Capacity&amp;Demand'!P967</f>
        <v>0</v>
      </c>
      <c r="M890" s="218">
        <f>'4. Capacity&amp;Demand'!Q967</f>
        <v>0</v>
      </c>
      <c r="N890" s="218">
        <f>'4. Capacity&amp;Demand'!R967</f>
        <v>0</v>
      </c>
      <c r="O890" s="218">
        <f>'4. Capacity&amp;Demand'!S967</f>
        <v>0</v>
      </c>
    </row>
    <row r="891" spans="2:15" ht="15.75" thickBot="1" x14ac:dyDescent="0.3">
      <c r="B891" s="218" t="s">
        <v>657</v>
      </c>
      <c r="C891" s="315" t="s">
        <v>901</v>
      </c>
      <c r="D891" s="218">
        <f>'4. Capacity&amp;Demand'!H968</f>
        <v>0</v>
      </c>
      <c r="E891" s="218">
        <f>'4. Capacity&amp;Demand'!I968</f>
        <v>0</v>
      </c>
      <c r="F891" s="218">
        <f>'4. Capacity&amp;Demand'!J968</f>
        <v>0</v>
      </c>
      <c r="G891" s="218">
        <f>'4. Capacity&amp;Demand'!K968</f>
        <v>0</v>
      </c>
      <c r="H891" s="218">
        <f>'4. Capacity&amp;Demand'!L968</f>
        <v>0</v>
      </c>
      <c r="I891" s="218">
        <f>'4. Capacity&amp;Demand'!M968</f>
        <v>0</v>
      </c>
      <c r="J891" s="218">
        <f>'4. Capacity&amp;Demand'!N968</f>
        <v>0</v>
      </c>
      <c r="K891" s="218">
        <f>'4. Capacity&amp;Demand'!O968</f>
        <v>0</v>
      </c>
      <c r="L891" s="218">
        <f>'4. Capacity&amp;Demand'!P968</f>
        <v>0</v>
      </c>
      <c r="M891" s="218">
        <f>'4. Capacity&amp;Demand'!Q968</f>
        <v>0</v>
      </c>
      <c r="N891" s="218">
        <f>'4. Capacity&amp;Demand'!R968</f>
        <v>0</v>
      </c>
      <c r="O891" s="218">
        <f>'4. Capacity&amp;Demand'!S968</f>
        <v>0</v>
      </c>
    </row>
    <row r="892" spans="2:15" ht="15.75" thickBot="1" x14ac:dyDescent="0.3">
      <c r="B892" s="218" t="s">
        <v>659</v>
      </c>
      <c r="C892" s="315" t="s">
        <v>901</v>
      </c>
      <c r="D892" s="218">
        <f>'4. Capacity&amp;Demand'!H969</f>
        <v>0</v>
      </c>
      <c r="E892" s="218">
        <f>'4. Capacity&amp;Demand'!I969</f>
        <v>0</v>
      </c>
      <c r="F892" s="218">
        <f>'4. Capacity&amp;Demand'!J969</f>
        <v>0</v>
      </c>
      <c r="G892" s="218">
        <f>'4. Capacity&amp;Demand'!K969</f>
        <v>0</v>
      </c>
      <c r="H892" s="218">
        <f>'4. Capacity&amp;Demand'!L969</f>
        <v>0</v>
      </c>
      <c r="I892" s="218">
        <f>'4. Capacity&amp;Demand'!M969</f>
        <v>0</v>
      </c>
      <c r="J892" s="218">
        <f>'4. Capacity&amp;Demand'!N969</f>
        <v>0</v>
      </c>
      <c r="K892" s="218">
        <f>'4. Capacity&amp;Demand'!O969</f>
        <v>0</v>
      </c>
      <c r="L892" s="218">
        <f>'4. Capacity&amp;Demand'!P969</f>
        <v>0</v>
      </c>
      <c r="M892" s="218">
        <f>'4. Capacity&amp;Demand'!Q969</f>
        <v>0</v>
      </c>
      <c r="N892" s="218">
        <f>'4. Capacity&amp;Demand'!R969</f>
        <v>0</v>
      </c>
      <c r="O892" s="218">
        <f>'4. Capacity&amp;Demand'!S969</f>
        <v>0</v>
      </c>
    </row>
    <row r="893" spans="2:15" ht="15.75" thickBot="1" x14ac:dyDescent="0.3">
      <c r="B893" s="218" t="s">
        <v>661</v>
      </c>
      <c r="C893" s="315" t="s">
        <v>901</v>
      </c>
      <c r="D893" s="218">
        <f>'4. Capacity&amp;Demand'!H970</f>
        <v>0</v>
      </c>
      <c r="E893" s="218">
        <f>'4. Capacity&amp;Demand'!I970</f>
        <v>0</v>
      </c>
      <c r="F893" s="218">
        <f>'4. Capacity&amp;Demand'!J970</f>
        <v>0</v>
      </c>
      <c r="G893" s="218">
        <f>'4. Capacity&amp;Demand'!K970</f>
        <v>0</v>
      </c>
      <c r="H893" s="218">
        <f>'4. Capacity&amp;Demand'!L970</f>
        <v>0</v>
      </c>
      <c r="I893" s="218">
        <f>'4. Capacity&amp;Demand'!M970</f>
        <v>0</v>
      </c>
      <c r="J893" s="218">
        <f>'4. Capacity&amp;Demand'!N970</f>
        <v>0</v>
      </c>
      <c r="K893" s="218">
        <f>'4. Capacity&amp;Demand'!O970</f>
        <v>0</v>
      </c>
      <c r="L893" s="218">
        <f>'4. Capacity&amp;Demand'!P970</f>
        <v>0</v>
      </c>
      <c r="M893" s="218">
        <f>'4. Capacity&amp;Demand'!Q970</f>
        <v>0</v>
      </c>
      <c r="N893" s="218">
        <f>'4. Capacity&amp;Demand'!R970</f>
        <v>0</v>
      </c>
      <c r="O893" s="218">
        <f>'4. Capacity&amp;Demand'!S970</f>
        <v>0</v>
      </c>
    </row>
    <row r="894" spans="2:15" ht="15.75" thickBot="1" x14ac:dyDescent="0.3">
      <c r="B894" s="218" t="s">
        <v>663</v>
      </c>
      <c r="C894" s="315" t="s">
        <v>901</v>
      </c>
      <c r="D894" s="218">
        <f>'4. Capacity&amp;Demand'!H971</f>
        <v>0</v>
      </c>
      <c r="E894" s="218">
        <f>'4. Capacity&amp;Demand'!I971</f>
        <v>0</v>
      </c>
      <c r="F894" s="218">
        <f>'4. Capacity&amp;Demand'!J971</f>
        <v>0</v>
      </c>
      <c r="G894" s="218">
        <f>'4. Capacity&amp;Demand'!K971</f>
        <v>0</v>
      </c>
      <c r="H894" s="218">
        <f>'4. Capacity&amp;Demand'!L971</f>
        <v>0</v>
      </c>
      <c r="I894" s="218">
        <f>'4. Capacity&amp;Demand'!M971</f>
        <v>0</v>
      </c>
      <c r="J894" s="218">
        <f>'4. Capacity&amp;Demand'!N971</f>
        <v>0</v>
      </c>
      <c r="K894" s="218">
        <f>'4. Capacity&amp;Demand'!O971</f>
        <v>0</v>
      </c>
      <c r="L894" s="218">
        <f>'4. Capacity&amp;Demand'!P971</f>
        <v>0</v>
      </c>
      <c r="M894" s="218">
        <f>'4. Capacity&amp;Demand'!Q971</f>
        <v>0</v>
      </c>
      <c r="N894" s="218">
        <f>'4. Capacity&amp;Demand'!R971</f>
        <v>0</v>
      </c>
      <c r="O894" s="218">
        <f>'4. Capacity&amp;Demand'!S971</f>
        <v>0</v>
      </c>
    </row>
    <row r="895" spans="2:15" ht="15.75" thickBot="1" x14ac:dyDescent="0.3">
      <c r="B895" s="218" t="s">
        <v>665</v>
      </c>
      <c r="C895" s="315" t="s">
        <v>901</v>
      </c>
      <c r="D895" s="218">
        <f>'4. Capacity&amp;Demand'!H972</f>
        <v>0</v>
      </c>
      <c r="E895" s="218">
        <f>'4. Capacity&amp;Demand'!I972</f>
        <v>0</v>
      </c>
      <c r="F895" s="218">
        <f>'4. Capacity&amp;Demand'!J972</f>
        <v>0</v>
      </c>
      <c r="G895" s="218">
        <f>'4. Capacity&amp;Demand'!K972</f>
        <v>0</v>
      </c>
      <c r="H895" s="218">
        <f>'4. Capacity&amp;Demand'!L972</f>
        <v>0</v>
      </c>
      <c r="I895" s="218">
        <f>'4. Capacity&amp;Demand'!M972</f>
        <v>0</v>
      </c>
      <c r="J895" s="218">
        <f>'4. Capacity&amp;Demand'!N972</f>
        <v>0</v>
      </c>
      <c r="K895" s="218">
        <f>'4. Capacity&amp;Demand'!O972</f>
        <v>0</v>
      </c>
      <c r="L895" s="218">
        <f>'4. Capacity&amp;Demand'!P972</f>
        <v>0</v>
      </c>
      <c r="M895" s="218">
        <f>'4. Capacity&amp;Demand'!Q972</f>
        <v>0</v>
      </c>
      <c r="N895" s="218">
        <f>'4. Capacity&amp;Demand'!R972</f>
        <v>0</v>
      </c>
      <c r="O895" s="218">
        <f>'4. Capacity&amp;Demand'!S972</f>
        <v>0</v>
      </c>
    </row>
    <row r="896" spans="2:15" ht="15.75" thickBot="1" x14ac:dyDescent="0.3">
      <c r="B896" s="218" t="s">
        <v>667</v>
      </c>
      <c r="C896" s="315" t="s">
        <v>901</v>
      </c>
      <c r="D896" s="218">
        <f>'4. Capacity&amp;Demand'!H973</f>
        <v>0</v>
      </c>
      <c r="E896" s="218">
        <f>'4. Capacity&amp;Demand'!I973</f>
        <v>0</v>
      </c>
      <c r="F896" s="218">
        <f>'4. Capacity&amp;Demand'!J973</f>
        <v>0</v>
      </c>
      <c r="G896" s="218">
        <f>'4. Capacity&amp;Demand'!K973</f>
        <v>0</v>
      </c>
      <c r="H896" s="218">
        <f>'4. Capacity&amp;Demand'!L973</f>
        <v>0</v>
      </c>
      <c r="I896" s="218">
        <f>'4. Capacity&amp;Demand'!M973</f>
        <v>0</v>
      </c>
      <c r="J896" s="218">
        <f>'4. Capacity&amp;Demand'!N973</f>
        <v>0</v>
      </c>
      <c r="K896" s="218">
        <f>'4. Capacity&amp;Demand'!O973</f>
        <v>0</v>
      </c>
      <c r="L896" s="218">
        <f>'4. Capacity&amp;Demand'!P973</f>
        <v>0</v>
      </c>
      <c r="M896" s="218">
        <f>'4. Capacity&amp;Demand'!Q973</f>
        <v>0</v>
      </c>
      <c r="N896" s="218">
        <f>'4. Capacity&amp;Demand'!R973</f>
        <v>0</v>
      </c>
      <c r="O896" s="218">
        <f>'4. Capacity&amp;Demand'!S973</f>
        <v>0</v>
      </c>
    </row>
    <row r="897" spans="2:15" ht="15.75" thickBot="1" x14ac:dyDescent="0.3">
      <c r="B897" s="218" t="s">
        <v>669</v>
      </c>
      <c r="C897" s="315" t="s">
        <v>901</v>
      </c>
      <c r="D897" s="218">
        <f>'4. Capacity&amp;Demand'!H974</f>
        <v>0</v>
      </c>
      <c r="E897" s="218">
        <f>'4. Capacity&amp;Demand'!I974</f>
        <v>0</v>
      </c>
      <c r="F897" s="218">
        <f>'4. Capacity&amp;Demand'!J974</f>
        <v>0</v>
      </c>
      <c r="G897" s="218">
        <f>'4. Capacity&amp;Demand'!K974</f>
        <v>0</v>
      </c>
      <c r="H897" s="218">
        <f>'4. Capacity&amp;Demand'!L974</f>
        <v>0</v>
      </c>
      <c r="I897" s="218">
        <f>'4. Capacity&amp;Demand'!M974</f>
        <v>0</v>
      </c>
      <c r="J897" s="218">
        <f>'4. Capacity&amp;Demand'!N974</f>
        <v>0</v>
      </c>
      <c r="K897" s="218">
        <f>'4. Capacity&amp;Demand'!O974</f>
        <v>0</v>
      </c>
      <c r="L897" s="218">
        <f>'4. Capacity&amp;Demand'!P974</f>
        <v>0</v>
      </c>
      <c r="M897" s="218">
        <f>'4. Capacity&amp;Demand'!Q974</f>
        <v>0</v>
      </c>
      <c r="N897" s="218">
        <f>'4. Capacity&amp;Demand'!R974</f>
        <v>0</v>
      </c>
      <c r="O897" s="218">
        <f>'4. Capacity&amp;Demand'!S974</f>
        <v>0</v>
      </c>
    </row>
    <row r="898" spans="2:15" ht="15.75" thickBot="1" x14ac:dyDescent="0.3">
      <c r="B898" s="218" t="s">
        <v>671</v>
      </c>
      <c r="C898" s="315" t="s">
        <v>901</v>
      </c>
      <c r="D898" s="218">
        <f>'4. Capacity&amp;Demand'!H975</f>
        <v>0</v>
      </c>
      <c r="E898" s="218">
        <f>'4. Capacity&amp;Demand'!I975</f>
        <v>0</v>
      </c>
      <c r="F898" s="218">
        <f>'4. Capacity&amp;Demand'!J975</f>
        <v>0</v>
      </c>
      <c r="G898" s="218">
        <f>'4. Capacity&amp;Demand'!K975</f>
        <v>0</v>
      </c>
      <c r="H898" s="218">
        <f>'4. Capacity&amp;Demand'!L975</f>
        <v>0</v>
      </c>
      <c r="I898" s="218">
        <f>'4. Capacity&amp;Demand'!M975</f>
        <v>0</v>
      </c>
      <c r="J898" s="218">
        <f>'4. Capacity&amp;Demand'!N975</f>
        <v>0</v>
      </c>
      <c r="K898" s="218">
        <f>'4. Capacity&amp;Demand'!O975</f>
        <v>0</v>
      </c>
      <c r="L898" s="218">
        <f>'4. Capacity&amp;Demand'!P975</f>
        <v>0</v>
      </c>
      <c r="M898" s="218">
        <f>'4. Capacity&amp;Demand'!Q975</f>
        <v>0</v>
      </c>
      <c r="N898" s="218">
        <f>'4. Capacity&amp;Demand'!R975</f>
        <v>0</v>
      </c>
      <c r="O898" s="218">
        <f>'4. Capacity&amp;Demand'!S975</f>
        <v>0</v>
      </c>
    </row>
    <row r="899" spans="2:15" ht="15.75" thickBot="1" x14ac:dyDescent="0.3">
      <c r="B899" s="218" t="s">
        <v>673</v>
      </c>
      <c r="C899" s="315" t="s">
        <v>901</v>
      </c>
      <c r="D899" s="218">
        <f>'4. Capacity&amp;Demand'!H976</f>
        <v>0</v>
      </c>
      <c r="E899" s="218">
        <f>'4. Capacity&amp;Demand'!I976</f>
        <v>0</v>
      </c>
      <c r="F899" s="218">
        <f>'4. Capacity&amp;Demand'!J976</f>
        <v>0</v>
      </c>
      <c r="G899" s="218">
        <f>'4. Capacity&amp;Demand'!K976</f>
        <v>0</v>
      </c>
      <c r="H899" s="218">
        <f>'4. Capacity&amp;Demand'!L976</f>
        <v>0</v>
      </c>
      <c r="I899" s="218">
        <f>'4. Capacity&amp;Demand'!M976</f>
        <v>0</v>
      </c>
      <c r="J899" s="218">
        <f>'4. Capacity&amp;Demand'!N976</f>
        <v>0</v>
      </c>
      <c r="K899" s="218">
        <f>'4. Capacity&amp;Demand'!O976</f>
        <v>0</v>
      </c>
      <c r="L899" s="218">
        <f>'4. Capacity&amp;Demand'!P976</f>
        <v>0</v>
      </c>
      <c r="M899" s="218">
        <f>'4. Capacity&amp;Demand'!Q976</f>
        <v>0</v>
      </c>
      <c r="N899" s="218">
        <f>'4. Capacity&amp;Demand'!R976</f>
        <v>0</v>
      </c>
      <c r="O899" s="218">
        <f>'4. Capacity&amp;Demand'!S976</f>
        <v>0</v>
      </c>
    </row>
    <row r="900" spans="2:15" ht="15.75" thickBot="1" x14ac:dyDescent="0.3">
      <c r="B900" s="218" t="s">
        <v>675</v>
      </c>
      <c r="C900" s="315" t="s">
        <v>901</v>
      </c>
      <c r="D900" s="218">
        <f>'4. Capacity&amp;Demand'!H977</f>
        <v>0</v>
      </c>
      <c r="E900" s="218">
        <f>'4. Capacity&amp;Demand'!I977</f>
        <v>0</v>
      </c>
      <c r="F900" s="218">
        <f>'4. Capacity&amp;Demand'!J977</f>
        <v>0</v>
      </c>
      <c r="G900" s="218">
        <f>'4. Capacity&amp;Demand'!K977</f>
        <v>0</v>
      </c>
      <c r="H900" s="218">
        <f>'4. Capacity&amp;Demand'!L977</f>
        <v>0</v>
      </c>
      <c r="I900" s="218">
        <f>'4. Capacity&amp;Demand'!M977</f>
        <v>0</v>
      </c>
      <c r="J900" s="218">
        <f>'4. Capacity&amp;Demand'!N977</f>
        <v>0</v>
      </c>
      <c r="K900" s="218">
        <f>'4. Capacity&amp;Demand'!O977</f>
        <v>0</v>
      </c>
      <c r="L900" s="218">
        <f>'4. Capacity&amp;Demand'!P977</f>
        <v>0</v>
      </c>
      <c r="M900" s="218">
        <f>'4. Capacity&amp;Demand'!Q977</f>
        <v>0</v>
      </c>
      <c r="N900" s="218">
        <f>'4. Capacity&amp;Demand'!R977</f>
        <v>0</v>
      </c>
      <c r="O900" s="218">
        <f>'4. Capacity&amp;Demand'!S977</f>
        <v>0</v>
      </c>
    </row>
    <row r="901" spans="2:15" ht="15.75" thickBot="1" x14ac:dyDescent="0.3">
      <c r="B901" s="218" t="s">
        <v>677</v>
      </c>
      <c r="C901" s="315" t="s">
        <v>901</v>
      </c>
      <c r="D901" s="218">
        <f>'4. Capacity&amp;Demand'!H978</f>
        <v>0</v>
      </c>
      <c r="E901" s="218">
        <f>'4. Capacity&amp;Demand'!I978</f>
        <v>0</v>
      </c>
      <c r="F901" s="218">
        <f>'4. Capacity&amp;Demand'!J978</f>
        <v>0</v>
      </c>
      <c r="G901" s="218">
        <f>'4. Capacity&amp;Demand'!K978</f>
        <v>0</v>
      </c>
      <c r="H901" s="218">
        <f>'4. Capacity&amp;Demand'!L978</f>
        <v>0</v>
      </c>
      <c r="I901" s="218">
        <f>'4. Capacity&amp;Demand'!M978</f>
        <v>0</v>
      </c>
      <c r="J901" s="218">
        <f>'4. Capacity&amp;Demand'!N978</f>
        <v>0</v>
      </c>
      <c r="K901" s="218">
        <f>'4. Capacity&amp;Demand'!O978</f>
        <v>0</v>
      </c>
      <c r="L901" s="218">
        <f>'4. Capacity&amp;Demand'!P978</f>
        <v>0</v>
      </c>
      <c r="M901" s="218">
        <f>'4. Capacity&amp;Demand'!Q978</f>
        <v>0</v>
      </c>
      <c r="N901" s="218">
        <f>'4. Capacity&amp;Demand'!R978</f>
        <v>0</v>
      </c>
      <c r="O901" s="218">
        <f>'4. Capacity&amp;Demand'!S978</f>
        <v>0</v>
      </c>
    </row>
    <row r="902" spans="2:15" ht="15.75" thickBot="1" x14ac:dyDescent="0.3">
      <c r="B902" s="218" t="s">
        <v>679</v>
      </c>
      <c r="C902" s="315" t="s">
        <v>901</v>
      </c>
      <c r="D902" s="218">
        <f>'4. Capacity&amp;Demand'!H979</f>
        <v>0</v>
      </c>
      <c r="E902" s="218">
        <f>'4. Capacity&amp;Demand'!I979</f>
        <v>0</v>
      </c>
      <c r="F902" s="218">
        <f>'4. Capacity&amp;Demand'!J979</f>
        <v>0</v>
      </c>
      <c r="G902" s="218">
        <f>'4. Capacity&amp;Demand'!K979</f>
        <v>0</v>
      </c>
      <c r="H902" s="218">
        <f>'4. Capacity&amp;Demand'!L979</f>
        <v>0</v>
      </c>
      <c r="I902" s="218">
        <f>'4. Capacity&amp;Demand'!M979</f>
        <v>0</v>
      </c>
      <c r="J902" s="218">
        <f>'4. Capacity&amp;Demand'!N979</f>
        <v>0</v>
      </c>
      <c r="K902" s="218">
        <f>'4. Capacity&amp;Demand'!O979</f>
        <v>0</v>
      </c>
      <c r="L902" s="218">
        <f>'4. Capacity&amp;Demand'!P979</f>
        <v>0</v>
      </c>
      <c r="M902" s="218">
        <f>'4. Capacity&amp;Demand'!Q979</f>
        <v>0</v>
      </c>
      <c r="N902" s="218">
        <f>'4. Capacity&amp;Demand'!R979</f>
        <v>0</v>
      </c>
      <c r="O902" s="218">
        <f>'4. Capacity&amp;Demand'!S979</f>
        <v>0</v>
      </c>
    </row>
    <row r="903" spans="2:15" ht="15.75" thickBot="1" x14ac:dyDescent="0.3">
      <c r="B903" s="218" t="s">
        <v>681</v>
      </c>
      <c r="C903" s="315" t="s">
        <v>901</v>
      </c>
      <c r="D903" s="218">
        <f>'4. Capacity&amp;Demand'!H980</f>
        <v>0</v>
      </c>
      <c r="E903" s="218">
        <f>'4. Capacity&amp;Demand'!I980</f>
        <v>0</v>
      </c>
      <c r="F903" s="218">
        <f>'4. Capacity&amp;Demand'!J980</f>
        <v>0</v>
      </c>
      <c r="G903" s="218">
        <f>'4. Capacity&amp;Demand'!K980</f>
        <v>0</v>
      </c>
      <c r="H903" s="218">
        <f>'4. Capacity&amp;Demand'!L980</f>
        <v>0</v>
      </c>
      <c r="I903" s="218">
        <f>'4. Capacity&amp;Demand'!M980</f>
        <v>0</v>
      </c>
      <c r="J903" s="218">
        <f>'4. Capacity&amp;Demand'!N980</f>
        <v>0</v>
      </c>
      <c r="K903" s="218">
        <f>'4. Capacity&amp;Demand'!O980</f>
        <v>0</v>
      </c>
      <c r="L903" s="218">
        <f>'4. Capacity&amp;Demand'!P980</f>
        <v>0</v>
      </c>
      <c r="M903" s="218">
        <f>'4. Capacity&amp;Demand'!Q980</f>
        <v>0</v>
      </c>
      <c r="N903" s="218">
        <f>'4. Capacity&amp;Demand'!R980</f>
        <v>0</v>
      </c>
      <c r="O903" s="218">
        <f>'4. Capacity&amp;Demand'!S980</f>
        <v>0</v>
      </c>
    </row>
    <row r="904" spans="2:15" ht="15.75" thickBot="1" x14ac:dyDescent="0.3">
      <c r="B904" s="218" t="s">
        <v>683</v>
      </c>
      <c r="C904" s="315" t="s">
        <v>901</v>
      </c>
      <c r="D904" s="218">
        <f>'4. Capacity&amp;Demand'!H981</f>
        <v>0</v>
      </c>
      <c r="E904" s="218">
        <f>'4. Capacity&amp;Demand'!I981</f>
        <v>0</v>
      </c>
      <c r="F904" s="218">
        <f>'4. Capacity&amp;Demand'!J981</f>
        <v>0</v>
      </c>
      <c r="G904" s="218">
        <f>'4. Capacity&amp;Demand'!K981</f>
        <v>0</v>
      </c>
      <c r="H904" s="218">
        <f>'4. Capacity&amp;Demand'!L981</f>
        <v>0</v>
      </c>
      <c r="I904" s="218">
        <f>'4. Capacity&amp;Demand'!M981</f>
        <v>0</v>
      </c>
      <c r="J904" s="218">
        <f>'4. Capacity&amp;Demand'!N981</f>
        <v>0</v>
      </c>
      <c r="K904" s="218">
        <f>'4. Capacity&amp;Demand'!O981</f>
        <v>0</v>
      </c>
      <c r="L904" s="218">
        <f>'4. Capacity&amp;Demand'!P981</f>
        <v>0</v>
      </c>
      <c r="M904" s="218">
        <f>'4. Capacity&amp;Demand'!Q981</f>
        <v>0</v>
      </c>
      <c r="N904" s="218">
        <f>'4. Capacity&amp;Demand'!R981</f>
        <v>0</v>
      </c>
      <c r="O904" s="218">
        <f>'4. Capacity&amp;Demand'!S981</f>
        <v>0</v>
      </c>
    </row>
    <row r="905" spans="2:15" ht="15.75" thickBot="1" x14ac:dyDescent="0.3">
      <c r="B905" s="218" t="s">
        <v>685</v>
      </c>
      <c r="C905" s="315" t="s">
        <v>901</v>
      </c>
      <c r="D905" s="218">
        <f>'4. Capacity&amp;Demand'!H982</f>
        <v>0</v>
      </c>
      <c r="E905" s="218">
        <f>'4. Capacity&amp;Demand'!I982</f>
        <v>0</v>
      </c>
      <c r="F905" s="218">
        <f>'4. Capacity&amp;Demand'!J982</f>
        <v>0</v>
      </c>
      <c r="G905" s="218">
        <f>'4. Capacity&amp;Demand'!K982</f>
        <v>0</v>
      </c>
      <c r="H905" s="218">
        <f>'4. Capacity&amp;Demand'!L982</f>
        <v>0</v>
      </c>
      <c r="I905" s="218">
        <f>'4. Capacity&amp;Demand'!M982</f>
        <v>0</v>
      </c>
      <c r="J905" s="218">
        <f>'4. Capacity&amp;Demand'!N982</f>
        <v>0</v>
      </c>
      <c r="K905" s="218">
        <f>'4. Capacity&amp;Demand'!O982</f>
        <v>0</v>
      </c>
      <c r="L905" s="218">
        <f>'4. Capacity&amp;Demand'!P982</f>
        <v>0</v>
      </c>
      <c r="M905" s="218">
        <f>'4. Capacity&amp;Demand'!Q982</f>
        <v>0</v>
      </c>
      <c r="N905" s="218">
        <f>'4. Capacity&amp;Demand'!R982</f>
        <v>0</v>
      </c>
      <c r="O905" s="218">
        <f>'4. Capacity&amp;Demand'!S982</f>
        <v>0</v>
      </c>
    </row>
    <row r="906" spans="2:15" ht="15.75" thickBot="1" x14ac:dyDescent="0.3">
      <c r="B906" s="218" t="s">
        <v>687</v>
      </c>
      <c r="C906" s="315" t="s">
        <v>901</v>
      </c>
      <c r="D906" s="218">
        <f>'4. Capacity&amp;Demand'!H983</f>
        <v>0</v>
      </c>
      <c r="E906" s="218">
        <f>'4. Capacity&amp;Demand'!I983</f>
        <v>0</v>
      </c>
      <c r="F906" s="218">
        <f>'4. Capacity&amp;Demand'!J983</f>
        <v>0</v>
      </c>
      <c r="G906" s="218">
        <f>'4. Capacity&amp;Demand'!K983</f>
        <v>0</v>
      </c>
      <c r="H906" s="218">
        <f>'4. Capacity&amp;Demand'!L983</f>
        <v>0</v>
      </c>
      <c r="I906" s="218">
        <f>'4. Capacity&amp;Demand'!M983</f>
        <v>0</v>
      </c>
      <c r="J906" s="218">
        <f>'4. Capacity&amp;Demand'!N983</f>
        <v>0</v>
      </c>
      <c r="K906" s="218">
        <f>'4. Capacity&amp;Demand'!O983</f>
        <v>0</v>
      </c>
      <c r="L906" s="218">
        <f>'4. Capacity&amp;Demand'!P983</f>
        <v>0</v>
      </c>
      <c r="M906" s="218">
        <f>'4. Capacity&amp;Demand'!Q983</f>
        <v>0</v>
      </c>
      <c r="N906" s="218">
        <f>'4. Capacity&amp;Demand'!R983</f>
        <v>0</v>
      </c>
      <c r="O906" s="218">
        <f>'4. Capacity&amp;Demand'!S983</f>
        <v>0</v>
      </c>
    </row>
    <row r="907" spans="2:15" ht="15.75" thickBot="1" x14ac:dyDescent="0.3">
      <c r="B907" s="218" t="s">
        <v>689</v>
      </c>
      <c r="C907" s="315" t="s">
        <v>901</v>
      </c>
      <c r="D907" s="218">
        <f>'4. Capacity&amp;Demand'!H984</f>
        <v>0</v>
      </c>
      <c r="E907" s="218">
        <f>'4. Capacity&amp;Demand'!I984</f>
        <v>0</v>
      </c>
      <c r="F907" s="218">
        <f>'4. Capacity&amp;Demand'!J984</f>
        <v>0</v>
      </c>
      <c r="G907" s="218">
        <f>'4. Capacity&amp;Demand'!K984</f>
        <v>0</v>
      </c>
      <c r="H907" s="218">
        <f>'4. Capacity&amp;Demand'!L984</f>
        <v>0</v>
      </c>
      <c r="I907" s="218">
        <f>'4. Capacity&amp;Demand'!M984</f>
        <v>0</v>
      </c>
      <c r="J907" s="218">
        <f>'4. Capacity&amp;Demand'!N984</f>
        <v>0</v>
      </c>
      <c r="K907" s="218">
        <f>'4. Capacity&amp;Demand'!O984</f>
        <v>0</v>
      </c>
      <c r="L907" s="218">
        <f>'4. Capacity&amp;Demand'!P984</f>
        <v>0</v>
      </c>
      <c r="M907" s="218">
        <f>'4. Capacity&amp;Demand'!Q984</f>
        <v>0</v>
      </c>
      <c r="N907" s="218">
        <f>'4. Capacity&amp;Demand'!R984</f>
        <v>0</v>
      </c>
      <c r="O907" s="218">
        <f>'4. Capacity&amp;Demand'!S984</f>
        <v>0</v>
      </c>
    </row>
    <row r="908" spans="2:15" ht="15.75" thickBot="1" x14ac:dyDescent="0.3">
      <c r="B908" s="218" t="s">
        <v>691</v>
      </c>
      <c r="C908" s="315" t="s">
        <v>901</v>
      </c>
      <c r="D908" s="218">
        <f>'4. Capacity&amp;Demand'!H985</f>
        <v>0</v>
      </c>
      <c r="E908" s="218">
        <f>'4. Capacity&amp;Demand'!I985</f>
        <v>0</v>
      </c>
      <c r="F908" s="218">
        <f>'4. Capacity&amp;Demand'!J985</f>
        <v>0</v>
      </c>
      <c r="G908" s="218">
        <f>'4. Capacity&amp;Demand'!K985</f>
        <v>0</v>
      </c>
      <c r="H908" s="218">
        <f>'4. Capacity&amp;Demand'!L985</f>
        <v>0</v>
      </c>
      <c r="I908" s="218">
        <f>'4. Capacity&amp;Demand'!M985</f>
        <v>0</v>
      </c>
      <c r="J908" s="218">
        <f>'4. Capacity&amp;Demand'!N985</f>
        <v>0</v>
      </c>
      <c r="K908" s="218">
        <f>'4. Capacity&amp;Demand'!O985</f>
        <v>0</v>
      </c>
      <c r="L908" s="218">
        <f>'4. Capacity&amp;Demand'!P985</f>
        <v>0</v>
      </c>
      <c r="M908" s="218">
        <f>'4. Capacity&amp;Demand'!Q985</f>
        <v>0</v>
      </c>
      <c r="N908" s="218">
        <f>'4. Capacity&amp;Demand'!R985</f>
        <v>0</v>
      </c>
      <c r="O908" s="218">
        <f>'4. Capacity&amp;Demand'!S985</f>
        <v>0</v>
      </c>
    </row>
    <row r="909" spans="2:15" ht="15.75" thickBot="1" x14ac:dyDescent="0.3">
      <c r="B909" s="218" t="s">
        <v>693</v>
      </c>
      <c r="C909" s="315" t="s">
        <v>901</v>
      </c>
      <c r="D909" s="218">
        <f>'4. Capacity&amp;Demand'!H986</f>
        <v>0</v>
      </c>
      <c r="E909" s="218">
        <f>'4. Capacity&amp;Demand'!I986</f>
        <v>0</v>
      </c>
      <c r="F909" s="218">
        <f>'4. Capacity&amp;Demand'!J986</f>
        <v>0</v>
      </c>
      <c r="G909" s="218">
        <f>'4. Capacity&amp;Demand'!K986</f>
        <v>0</v>
      </c>
      <c r="H909" s="218">
        <f>'4. Capacity&amp;Demand'!L986</f>
        <v>0</v>
      </c>
      <c r="I909" s="218">
        <f>'4. Capacity&amp;Demand'!M986</f>
        <v>0</v>
      </c>
      <c r="J909" s="218">
        <f>'4. Capacity&amp;Demand'!N986</f>
        <v>0</v>
      </c>
      <c r="K909" s="218">
        <f>'4. Capacity&amp;Demand'!O986</f>
        <v>0</v>
      </c>
      <c r="L909" s="218">
        <f>'4. Capacity&amp;Demand'!P986</f>
        <v>0</v>
      </c>
      <c r="M909" s="218">
        <f>'4. Capacity&amp;Demand'!Q986</f>
        <v>0</v>
      </c>
      <c r="N909" s="218">
        <f>'4. Capacity&amp;Demand'!R986</f>
        <v>0</v>
      </c>
      <c r="O909" s="218">
        <f>'4. Capacity&amp;Demand'!S986</f>
        <v>0</v>
      </c>
    </row>
    <row r="910" spans="2:15" ht="15.75" thickBot="1" x14ac:dyDescent="0.3">
      <c r="B910" s="218" t="s">
        <v>695</v>
      </c>
      <c r="C910" s="315" t="s">
        <v>901</v>
      </c>
      <c r="D910" s="218">
        <f>'4. Capacity&amp;Demand'!H987</f>
        <v>0</v>
      </c>
      <c r="E910" s="218">
        <f>'4. Capacity&amp;Demand'!I987</f>
        <v>0</v>
      </c>
      <c r="F910" s="218">
        <f>'4. Capacity&amp;Demand'!J987</f>
        <v>0</v>
      </c>
      <c r="G910" s="218">
        <f>'4. Capacity&amp;Demand'!K987</f>
        <v>0</v>
      </c>
      <c r="H910" s="218">
        <f>'4. Capacity&amp;Demand'!L987</f>
        <v>0</v>
      </c>
      <c r="I910" s="218">
        <f>'4. Capacity&amp;Demand'!M987</f>
        <v>0</v>
      </c>
      <c r="J910" s="218">
        <f>'4. Capacity&amp;Demand'!N987</f>
        <v>0</v>
      </c>
      <c r="K910" s="218">
        <f>'4. Capacity&amp;Demand'!O987</f>
        <v>0</v>
      </c>
      <c r="L910" s="218">
        <f>'4. Capacity&amp;Demand'!P987</f>
        <v>0</v>
      </c>
      <c r="M910" s="218">
        <f>'4. Capacity&amp;Demand'!Q987</f>
        <v>0</v>
      </c>
      <c r="N910" s="218">
        <f>'4. Capacity&amp;Demand'!R987</f>
        <v>0</v>
      </c>
      <c r="O910" s="218">
        <f>'4. Capacity&amp;Demand'!S987</f>
        <v>0</v>
      </c>
    </row>
    <row r="911" spans="2:15" ht="15.75" thickBot="1" x14ac:dyDescent="0.3">
      <c r="B911" s="218" t="s">
        <v>697</v>
      </c>
      <c r="C911" s="315" t="s">
        <v>901</v>
      </c>
      <c r="D911" s="218">
        <f>'4. Capacity&amp;Demand'!H988</f>
        <v>0</v>
      </c>
      <c r="E911" s="218">
        <f>'4. Capacity&amp;Demand'!I988</f>
        <v>0</v>
      </c>
      <c r="F911" s="218">
        <f>'4. Capacity&amp;Demand'!J988</f>
        <v>0</v>
      </c>
      <c r="G911" s="218">
        <f>'4. Capacity&amp;Demand'!K988</f>
        <v>0</v>
      </c>
      <c r="H911" s="218">
        <f>'4. Capacity&amp;Demand'!L988</f>
        <v>0</v>
      </c>
      <c r="I911" s="218">
        <f>'4. Capacity&amp;Demand'!M988</f>
        <v>0</v>
      </c>
      <c r="J911" s="218">
        <f>'4. Capacity&amp;Demand'!N988</f>
        <v>0</v>
      </c>
      <c r="K911" s="218">
        <f>'4. Capacity&amp;Demand'!O988</f>
        <v>0</v>
      </c>
      <c r="L911" s="218">
        <f>'4. Capacity&amp;Demand'!P988</f>
        <v>0</v>
      </c>
      <c r="M911" s="218">
        <f>'4. Capacity&amp;Demand'!Q988</f>
        <v>0</v>
      </c>
      <c r="N911" s="218">
        <f>'4. Capacity&amp;Demand'!R988</f>
        <v>0</v>
      </c>
      <c r="O911" s="218">
        <f>'4. Capacity&amp;Demand'!S988</f>
        <v>0</v>
      </c>
    </row>
    <row r="912" spans="2:15" ht="15.75" thickBot="1" x14ac:dyDescent="0.3">
      <c r="B912" s="218" t="s">
        <v>699</v>
      </c>
      <c r="C912" s="315" t="s">
        <v>901</v>
      </c>
      <c r="D912" s="218">
        <f>'4. Capacity&amp;Demand'!H989</f>
        <v>0</v>
      </c>
      <c r="E912" s="218">
        <f>'4. Capacity&amp;Demand'!I989</f>
        <v>0</v>
      </c>
      <c r="F912" s="218">
        <f>'4. Capacity&amp;Demand'!J989</f>
        <v>0</v>
      </c>
      <c r="G912" s="218">
        <f>'4. Capacity&amp;Demand'!K989</f>
        <v>0</v>
      </c>
      <c r="H912" s="218">
        <f>'4. Capacity&amp;Demand'!L989</f>
        <v>0</v>
      </c>
      <c r="I912" s="218">
        <f>'4. Capacity&amp;Demand'!M989</f>
        <v>0</v>
      </c>
      <c r="J912" s="218">
        <f>'4. Capacity&amp;Demand'!N989</f>
        <v>0</v>
      </c>
      <c r="K912" s="218">
        <f>'4. Capacity&amp;Demand'!O989</f>
        <v>0</v>
      </c>
      <c r="L912" s="218">
        <f>'4. Capacity&amp;Demand'!P989</f>
        <v>0</v>
      </c>
      <c r="M912" s="218">
        <f>'4. Capacity&amp;Demand'!Q989</f>
        <v>0</v>
      </c>
      <c r="N912" s="218">
        <f>'4. Capacity&amp;Demand'!R989</f>
        <v>0</v>
      </c>
      <c r="O912" s="218">
        <f>'4. Capacity&amp;Demand'!S989</f>
        <v>0</v>
      </c>
    </row>
    <row r="913" spans="2:15" ht="15.75" thickBot="1" x14ac:dyDescent="0.3">
      <c r="B913" s="218" t="s">
        <v>701</v>
      </c>
      <c r="C913" s="315" t="s">
        <v>901</v>
      </c>
      <c r="D913" s="218">
        <f>'4. Capacity&amp;Demand'!H990</f>
        <v>0</v>
      </c>
      <c r="E913" s="218">
        <f>'4. Capacity&amp;Demand'!I990</f>
        <v>0</v>
      </c>
      <c r="F913" s="218">
        <f>'4. Capacity&amp;Demand'!J990</f>
        <v>0</v>
      </c>
      <c r="G913" s="218">
        <f>'4. Capacity&amp;Demand'!K990</f>
        <v>0</v>
      </c>
      <c r="H913" s="218">
        <f>'4. Capacity&amp;Demand'!L990</f>
        <v>0</v>
      </c>
      <c r="I913" s="218">
        <f>'4. Capacity&amp;Demand'!M990</f>
        <v>0</v>
      </c>
      <c r="J913" s="218">
        <f>'4. Capacity&amp;Demand'!N990</f>
        <v>0</v>
      </c>
      <c r="K913" s="218">
        <f>'4. Capacity&amp;Demand'!O990</f>
        <v>0</v>
      </c>
      <c r="L913" s="218">
        <f>'4. Capacity&amp;Demand'!P990</f>
        <v>0</v>
      </c>
      <c r="M913" s="218">
        <f>'4. Capacity&amp;Demand'!Q990</f>
        <v>0</v>
      </c>
      <c r="N913" s="218">
        <f>'4. Capacity&amp;Demand'!R990</f>
        <v>0</v>
      </c>
      <c r="O913" s="218">
        <f>'4. Capacity&amp;Demand'!S990</f>
        <v>0</v>
      </c>
    </row>
    <row r="914" spans="2:15" ht="15.75" thickBot="1" x14ac:dyDescent="0.3">
      <c r="B914" s="218" t="s">
        <v>703</v>
      </c>
      <c r="C914" s="315" t="s">
        <v>901</v>
      </c>
      <c r="D914" s="218">
        <f>'4. Capacity&amp;Demand'!H991</f>
        <v>0</v>
      </c>
      <c r="E914" s="218">
        <f>'4. Capacity&amp;Demand'!I991</f>
        <v>0</v>
      </c>
      <c r="F914" s="218">
        <f>'4. Capacity&amp;Demand'!J991</f>
        <v>0</v>
      </c>
      <c r="G914" s="218">
        <f>'4. Capacity&amp;Demand'!K991</f>
        <v>0</v>
      </c>
      <c r="H914" s="218">
        <f>'4. Capacity&amp;Demand'!L991</f>
        <v>0</v>
      </c>
      <c r="I914" s="218">
        <f>'4. Capacity&amp;Demand'!M991</f>
        <v>0</v>
      </c>
      <c r="J914" s="218">
        <f>'4. Capacity&amp;Demand'!N991</f>
        <v>0</v>
      </c>
      <c r="K914" s="218">
        <f>'4. Capacity&amp;Demand'!O991</f>
        <v>0</v>
      </c>
      <c r="L914" s="218">
        <f>'4. Capacity&amp;Demand'!P991</f>
        <v>0</v>
      </c>
      <c r="M914" s="218">
        <f>'4. Capacity&amp;Demand'!Q991</f>
        <v>0</v>
      </c>
      <c r="N914" s="218">
        <f>'4. Capacity&amp;Demand'!R991</f>
        <v>0</v>
      </c>
      <c r="O914" s="218">
        <f>'4. Capacity&amp;Demand'!S991</f>
        <v>0</v>
      </c>
    </row>
    <row r="915" spans="2:15" ht="15.75" thickBot="1" x14ac:dyDescent="0.3">
      <c r="B915" s="218" t="s">
        <v>705</v>
      </c>
      <c r="C915" s="315" t="s">
        <v>901</v>
      </c>
      <c r="D915" s="218">
        <f>'4. Capacity&amp;Demand'!H992</f>
        <v>0</v>
      </c>
      <c r="E915" s="218">
        <f>'4. Capacity&amp;Demand'!I992</f>
        <v>0</v>
      </c>
      <c r="F915" s="218">
        <f>'4. Capacity&amp;Demand'!J992</f>
        <v>0</v>
      </c>
      <c r="G915" s="218">
        <f>'4. Capacity&amp;Demand'!K992</f>
        <v>0</v>
      </c>
      <c r="H915" s="218">
        <f>'4. Capacity&amp;Demand'!L992</f>
        <v>0</v>
      </c>
      <c r="I915" s="218">
        <f>'4. Capacity&amp;Demand'!M992</f>
        <v>0</v>
      </c>
      <c r="J915" s="218">
        <f>'4. Capacity&amp;Demand'!N992</f>
        <v>0</v>
      </c>
      <c r="K915" s="218">
        <f>'4. Capacity&amp;Demand'!O992</f>
        <v>0</v>
      </c>
      <c r="L915" s="218">
        <f>'4. Capacity&amp;Demand'!P992</f>
        <v>0</v>
      </c>
      <c r="M915" s="218">
        <f>'4. Capacity&amp;Demand'!Q992</f>
        <v>0</v>
      </c>
      <c r="N915" s="218">
        <f>'4. Capacity&amp;Demand'!R992</f>
        <v>0</v>
      </c>
      <c r="O915" s="218">
        <f>'4. Capacity&amp;Demand'!S992</f>
        <v>0</v>
      </c>
    </row>
    <row r="916" spans="2:15" ht="15.75" thickBot="1" x14ac:dyDescent="0.3">
      <c r="B916" s="218" t="s">
        <v>707</v>
      </c>
      <c r="C916" s="315" t="s">
        <v>901</v>
      </c>
      <c r="D916" s="218">
        <f>'4. Capacity&amp;Demand'!H993</f>
        <v>0</v>
      </c>
      <c r="E916" s="218">
        <f>'4. Capacity&amp;Demand'!I993</f>
        <v>0</v>
      </c>
      <c r="F916" s="218">
        <f>'4. Capacity&amp;Demand'!J993</f>
        <v>0</v>
      </c>
      <c r="G916" s="218">
        <f>'4. Capacity&amp;Demand'!K993</f>
        <v>0</v>
      </c>
      <c r="H916" s="218">
        <f>'4. Capacity&amp;Demand'!L993</f>
        <v>0</v>
      </c>
      <c r="I916" s="218">
        <f>'4. Capacity&amp;Demand'!M993</f>
        <v>0</v>
      </c>
      <c r="J916" s="218">
        <f>'4. Capacity&amp;Demand'!N993</f>
        <v>0</v>
      </c>
      <c r="K916" s="218">
        <f>'4. Capacity&amp;Demand'!O993</f>
        <v>0</v>
      </c>
      <c r="L916" s="218">
        <f>'4. Capacity&amp;Demand'!P993</f>
        <v>0</v>
      </c>
      <c r="M916" s="218">
        <f>'4. Capacity&amp;Demand'!Q993</f>
        <v>0</v>
      </c>
      <c r="N916" s="218">
        <f>'4. Capacity&amp;Demand'!R993</f>
        <v>0</v>
      </c>
      <c r="O916" s="218">
        <f>'4. Capacity&amp;Demand'!S993</f>
        <v>0</v>
      </c>
    </row>
    <row r="917" spans="2:15" ht="15.75" thickBot="1" x14ac:dyDescent="0.3">
      <c r="B917" s="218" t="s">
        <v>709</v>
      </c>
      <c r="C917" s="315" t="s">
        <v>901</v>
      </c>
      <c r="D917" s="218">
        <f>'4. Capacity&amp;Demand'!H994</f>
        <v>0</v>
      </c>
      <c r="E917" s="218">
        <f>'4. Capacity&amp;Demand'!I994</f>
        <v>0</v>
      </c>
      <c r="F917" s="218">
        <f>'4. Capacity&amp;Demand'!J994</f>
        <v>0</v>
      </c>
      <c r="G917" s="218">
        <f>'4. Capacity&amp;Demand'!K994</f>
        <v>0</v>
      </c>
      <c r="H917" s="218">
        <f>'4. Capacity&amp;Demand'!L994</f>
        <v>0</v>
      </c>
      <c r="I917" s="218">
        <f>'4. Capacity&amp;Demand'!M994</f>
        <v>0</v>
      </c>
      <c r="J917" s="218">
        <f>'4. Capacity&amp;Demand'!N994</f>
        <v>0</v>
      </c>
      <c r="K917" s="218">
        <f>'4. Capacity&amp;Demand'!O994</f>
        <v>0</v>
      </c>
      <c r="L917" s="218">
        <f>'4. Capacity&amp;Demand'!P994</f>
        <v>0</v>
      </c>
      <c r="M917" s="218">
        <f>'4. Capacity&amp;Demand'!Q994</f>
        <v>0</v>
      </c>
      <c r="N917" s="218">
        <f>'4. Capacity&amp;Demand'!R994</f>
        <v>0</v>
      </c>
      <c r="O917" s="218">
        <f>'4. Capacity&amp;Demand'!S994</f>
        <v>0</v>
      </c>
    </row>
    <row r="918" spans="2:15" ht="15.75" thickBot="1" x14ac:dyDescent="0.3">
      <c r="B918" s="218" t="s">
        <v>711</v>
      </c>
      <c r="C918" s="315" t="s">
        <v>901</v>
      </c>
      <c r="D918" s="218">
        <f>'4. Capacity&amp;Demand'!H995</f>
        <v>0</v>
      </c>
      <c r="E918" s="218">
        <f>'4. Capacity&amp;Demand'!I995</f>
        <v>0</v>
      </c>
      <c r="F918" s="218">
        <f>'4. Capacity&amp;Demand'!J995</f>
        <v>0</v>
      </c>
      <c r="G918" s="218">
        <f>'4. Capacity&amp;Demand'!K995</f>
        <v>0</v>
      </c>
      <c r="H918" s="218">
        <f>'4. Capacity&amp;Demand'!L995</f>
        <v>0</v>
      </c>
      <c r="I918" s="218">
        <f>'4. Capacity&amp;Demand'!M995</f>
        <v>0</v>
      </c>
      <c r="J918" s="218">
        <f>'4. Capacity&amp;Demand'!N995</f>
        <v>0</v>
      </c>
      <c r="K918" s="218">
        <f>'4. Capacity&amp;Demand'!O995</f>
        <v>0</v>
      </c>
      <c r="L918" s="218">
        <f>'4. Capacity&amp;Demand'!P995</f>
        <v>0</v>
      </c>
      <c r="M918" s="218">
        <f>'4. Capacity&amp;Demand'!Q995</f>
        <v>0</v>
      </c>
      <c r="N918" s="218">
        <f>'4. Capacity&amp;Demand'!R995</f>
        <v>0</v>
      </c>
      <c r="O918" s="218">
        <f>'4. Capacity&amp;Demand'!S995</f>
        <v>0</v>
      </c>
    </row>
    <row r="919" spans="2:15" ht="15.75" thickBot="1" x14ac:dyDescent="0.3">
      <c r="B919" s="218" t="s">
        <v>713</v>
      </c>
      <c r="C919" s="315" t="s">
        <v>901</v>
      </c>
      <c r="D919" s="218">
        <f>'4. Capacity&amp;Demand'!H996</f>
        <v>0</v>
      </c>
      <c r="E919" s="218">
        <f>'4. Capacity&amp;Demand'!I996</f>
        <v>0</v>
      </c>
      <c r="F919" s="218">
        <f>'4. Capacity&amp;Demand'!J996</f>
        <v>0</v>
      </c>
      <c r="G919" s="218">
        <f>'4. Capacity&amp;Demand'!K996</f>
        <v>0</v>
      </c>
      <c r="H919" s="218">
        <f>'4. Capacity&amp;Demand'!L996</f>
        <v>0</v>
      </c>
      <c r="I919" s="218">
        <f>'4. Capacity&amp;Demand'!M996</f>
        <v>0</v>
      </c>
      <c r="J919" s="218">
        <f>'4. Capacity&amp;Demand'!N996</f>
        <v>0</v>
      </c>
      <c r="K919" s="218">
        <f>'4. Capacity&amp;Demand'!O996</f>
        <v>0</v>
      </c>
      <c r="L919" s="218">
        <f>'4. Capacity&amp;Demand'!P996</f>
        <v>0</v>
      </c>
      <c r="M919" s="218">
        <f>'4. Capacity&amp;Demand'!Q996</f>
        <v>0</v>
      </c>
      <c r="N919" s="218">
        <f>'4. Capacity&amp;Demand'!R996</f>
        <v>0</v>
      </c>
      <c r="O919" s="218">
        <f>'4. Capacity&amp;Demand'!S996</f>
        <v>0</v>
      </c>
    </row>
    <row r="920" spans="2:15" ht="15.75" thickBot="1" x14ac:dyDescent="0.3">
      <c r="B920" s="218" t="s">
        <v>715</v>
      </c>
      <c r="C920" s="315" t="s">
        <v>901</v>
      </c>
      <c r="D920" s="218">
        <f>'4. Capacity&amp;Demand'!H997</f>
        <v>0</v>
      </c>
      <c r="E920" s="218">
        <f>'4. Capacity&amp;Demand'!I997</f>
        <v>0</v>
      </c>
      <c r="F920" s="218">
        <f>'4. Capacity&amp;Demand'!J997</f>
        <v>0</v>
      </c>
      <c r="G920" s="218">
        <f>'4. Capacity&amp;Demand'!K997</f>
        <v>0</v>
      </c>
      <c r="H920" s="218">
        <f>'4. Capacity&amp;Demand'!L997</f>
        <v>0</v>
      </c>
      <c r="I920" s="218">
        <f>'4. Capacity&amp;Demand'!M997</f>
        <v>0</v>
      </c>
      <c r="J920" s="218">
        <f>'4. Capacity&amp;Demand'!N997</f>
        <v>0</v>
      </c>
      <c r="K920" s="218">
        <f>'4. Capacity&amp;Demand'!O997</f>
        <v>0</v>
      </c>
      <c r="L920" s="218">
        <f>'4. Capacity&amp;Demand'!P997</f>
        <v>0</v>
      </c>
      <c r="M920" s="218">
        <f>'4. Capacity&amp;Demand'!Q997</f>
        <v>0</v>
      </c>
      <c r="N920" s="218">
        <f>'4. Capacity&amp;Demand'!R997</f>
        <v>0</v>
      </c>
      <c r="O920" s="218">
        <f>'4. Capacity&amp;Demand'!S997</f>
        <v>0</v>
      </c>
    </row>
    <row r="921" spans="2:15" ht="15.75" thickBot="1" x14ac:dyDescent="0.3">
      <c r="B921" s="218" t="s">
        <v>717</v>
      </c>
      <c r="C921" s="315" t="s">
        <v>901</v>
      </c>
      <c r="D921" s="218">
        <f>'4. Capacity&amp;Demand'!H998</f>
        <v>0</v>
      </c>
      <c r="E921" s="218">
        <f>'4. Capacity&amp;Demand'!I998</f>
        <v>0</v>
      </c>
      <c r="F921" s="218">
        <f>'4. Capacity&amp;Demand'!J998</f>
        <v>0</v>
      </c>
      <c r="G921" s="218">
        <f>'4. Capacity&amp;Demand'!K998</f>
        <v>0</v>
      </c>
      <c r="H921" s="218">
        <f>'4. Capacity&amp;Demand'!L998</f>
        <v>0</v>
      </c>
      <c r="I921" s="218">
        <f>'4. Capacity&amp;Demand'!M998</f>
        <v>0</v>
      </c>
      <c r="J921" s="218">
        <f>'4. Capacity&amp;Demand'!N998</f>
        <v>0</v>
      </c>
      <c r="K921" s="218">
        <f>'4. Capacity&amp;Demand'!O998</f>
        <v>0</v>
      </c>
      <c r="L921" s="218">
        <f>'4. Capacity&amp;Demand'!P998</f>
        <v>0</v>
      </c>
      <c r="M921" s="218">
        <f>'4. Capacity&amp;Demand'!Q998</f>
        <v>0</v>
      </c>
      <c r="N921" s="218">
        <f>'4. Capacity&amp;Demand'!R998</f>
        <v>0</v>
      </c>
      <c r="O921" s="218">
        <f>'4. Capacity&amp;Demand'!S998</f>
        <v>0</v>
      </c>
    </row>
    <row r="922" spans="2:15" ht="15.75" thickBot="1" x14ac:dyDescent="0.3">
      <c r="B922" s="218" t="s">
        <v>719</v>
      </c>
      <c r="C922" s="315" t="s">
        <v>901</v>
      </c>
      <c r="D922" s="218">
        <f>'4. Capacity&amp;Demand'!H999</f>
        <v>0</v>
      </c>
      <c r="E922" s="218">
        <f>'4. Capacity&amp;Demand'!I999</f>
        <v>0</v>
      </c>
      <c r="F922" s="218">
        <f>'4. Capacity&amp;Demand'!J999</f>
        <v>0</v>
      </c>
      <c r="G922" s="218">
        <f>'4. Capacity&amp;Demand'!K999</f>
        <v>0</v>
      </c>
      <c r="H922" s="218">
        <f>'4. Capacity&amp;Demand'!L999</f>
        <v>0</v>
      </c>
      <c r="I922" s="218">
        <f>'4. Capacity&amp;Demand'!M999</f>
        <v>0</v>
      </c>
      <c r="J922" s="218">
        <f>'4. Capacity&amp;Demand'!N999</f>
        <v>0</v>
      </c>
      <c r="K922" s="218">
        <f>'4. Capacity&amp;Demand'!O999</f>
        <v>0</v>
      </c>
      <c r="L922" s="218">
        <f>'4. Capacity&amp;Demand'!P999</f>
        <v>0</v>
      </c>
      <c r="M922" s="218">
        <f>'4. Capacity&amp;Demand'!Q999</f>
        <v>0</v>
      </c>
      <c r="N922" s="218">
        <f>'4. Capacity&amp;Demand'!R999</f>
        <v>0</v>
      </c>
      <c r="O922" s="218">
        <f>'4. Capacity&amp;Demand'!S999</f>
        <v>0</v>
      </c>
    </row>
    <row r="923" spans="2:15" ht="15.75" thickBot="1" x14ac:dyDescent="0.3">
      <c r="B923" s="218" t="s">
        <v>721</v>
      </c>
      <c r="C923" s="315" t="s">
        <v>901</v>
      </c>
      <c r="D923" s="218">
        <f>'4. Capacity&amp;Demand'!H1000</f>
        <v>0</v>
      </c>
      <c r="E923" s="218">
        <f>'4. Capacity&amp;Demand'!I1000</f>
        <v>0</v>
      </c>
      <c r="F923" s="218">
        <f>'4. Capacity&amp;Demand'!J1000</f>
        <v>0</v>
      </c>
      <c r="G923" s="218">
        <f>'4. Capacity&amp;Demand'!K1000</f>
        <v>0</v>
      </c>
      <c r="H923" s="218">
        <f>'4. Capacity&amp;Demand'!L1000</f>
        <v>0</v>
      </c>
      <c r="I923" s="218">
        <f>'4. Capacity&amp;Demand'!M1000</f>
        <v>0</v>
      </c>
      <c r="J923" s="218">
        <f>'4. Capacity&amp;Demand'!N1000</f>
        <v>0</v>
      </c>
      <c r="K923" s="218">
        <f>'4. Capacity&amp;Demand'!O1000</f>
        <v>0</v>
      </c>
      <c r="L923" s="218">
        <f>'4. Capacity&amp;Demand'!P1000</f>
        <v>0</v>
      </c>
      <c r="M923" s="218">
        <f>'4. Capacity&amp;Demand'!Q1000</f>
        <v>0</v>
      </c>
      <c r="N923" s="218">
        <f>'4. Capacity&amp;Demand'!R1000</f>
        <v>0</v>
      </c>
      <c r="O923" s="218">
        <f>'4. Capacity&amp;Demand'!S1000</f>
        <v>0</v>
      </c>
    </row>
    <row r="924" spans="2:15" ht="15.75" thickBot="1" x14ac:dyDescent="0.3">
      <c r="B924" s="218" t="s">
        <v>723</v>
      </c>
      <c r="C924" s="315" t="s">
        <v>901</v>
      </c>
      <c r="D924" s="218">
        <f>'4. Capacity&amp;Demand'!H1001</f>
        <v>0</v>
      </c>
      <c r="E924" s="218">
        <f>'4. Capacity&amp;Demand'!I1001</f>
        <v>0</v>
      </c>
      <c r="F924" s="218">
        <f>'4. Capacity&amp;Demand'!J1001</f>
        <v>0</v>
      </c>
      <c r="G924" s="218">
        <f>'4. Capacity&amp;Demand'!K1001</f>
        <v>0</v>
      </c>
      <c r="H924" s="218">
        <f>'4. Capacity&amp;Demand'!L1001</f>
        <v>0</v>
      </c>
      <c r="I924" s="218">
        <f>'4. Capacity&amp;Demand'!M1001</f>
        <v>0</v>
      </c>
      <c r="J924" s="218">
        <f>'4. Capacity&amp;Demand'!N1001</f>
        <v>0</v>
      </c>
      <c r="K924" s="218">
        <f>'4. Capacity&amp;Demand'!O1001</f>
        <v>0</v>
      </c>
      <c r="L924" s="218">
        <f>'4. Capacity&amp;Demand'!P1001</f>
        <v>0</v>
      </c>
      <c r="M924" s="218">
        <f>'4. Capacity&amp;Demand'!Q1001</f>
        <v>0</v>
      </c>
      <c r="N924" s="218">
        <f>'4. Capacity&amp;Demand'!R1001</f>
        <v>0</v>
      </c>
      <c r="O924" s="218">
        <f>'4. Capacity&amp;Demand'!S1001</f>
        <v>0</v>
      </c>
    </row>
    <row r="925" spans="2:15" ht="15.75" thickBot="1" x14ac:dyDescent="0.3">
      <c r="B925" s="218" t="s">
        <v>725</v>
      </c>
      <c r="C925" s="315" t="s">
        <v>901</v>
      </c>
      <c r="D925" s="218">
        <f>'4. Capacity&amp;Demand'!H1002</f>
        <v>0</v>
      </c>
      <c r="E925" s="218">
        <f>'4. Capacity&amp;Demand'!I1002</f>
        <v>0</v>
      </c>
      <c r="F925" s="218">
        <f>'4. Capacity&amp;Demand'!J1002</f>
        <v>0</v>
      </c>
      <c r="G925" s="218">
        <f>'4. Capacity&amp;Demand'!K1002</f>
        <v>0</v>
      </c>
      <c r="H925" s="218">
        <f>'4. Capacity&amp;Demand'!L1002</f>
        <v>0</v>
      </c>
      <c r="I925" s="218">
        <f>'4. Capacity&amp;Demand'!M1002</f>
        <v>0</v>
      </c>
      <c r="J925" s="218">
        <f>'4. Capacity&amp;Demand'!N1002</f>
        <v>0</v>
      </c>
      <c r="K925" s="218">
        <f>'4. Capacity&amp;Demand'!O1002</f>
        <v>0</v>
      </c>
      <c r="L925" s="218">
        <f>'4. Capacity&amp;Demand'!P1002</f>
        <v>0</v>
      </c>
      <c r="M925" s="218">
        <f>'4. Capacity&amp;Demand'!Q1002</f>
        <v>0</v>
      </c>
      <c r="N925" s="218">
        <f>'4. Capacity&amp;Demand'!R1002</f>
        <v>0</v>
      </c>
      <c r="O925" s="218">
        <f>'4. Capacity&amp;Demand'!S1002</f>
        <v>0</v>
      </c>
    </row>
    <row r="926" spans="2:15" ht="15.75" thickBot="1" x14ac:dyDescent="0.3">
      <c r="B926" s="218" t="s">
        <v>727</v>
      </c>
      <c r="C926" s="315" t="s">
        <v>901</v>
      </c>
      <c r="D926" s="218">
        <f>'4. Capacity&amp;Demand'!H1003</f>
        <v>0</v>
      </c>
      <c r="E926" s="218">
        <f>'4. Capacity&amp;Demand'!I1003</f>
        <v>0</v>
      </c>
      <c r="F926" s="218">
        <f>'4. Capacity&amp;Demand'!J1003</f>
        <v>0</v>
      </c>
      <c r="G926" s="218">
        <f>'4. Capacity&amp;Demand'!K1003</f>
        <v>0</v>
      </c>
      <c r="H926" s="218">
        <f>'4. Capacity&amp;Demand'!L1003</f>
        <v>0</v>
      </c>
      <c r="I926" s="218">
        <f>'4. Capacity&amp;Demand'!M1003</f>
        <v>0</v>
      </c>
      <c r="J926" s="218">
        <f>'4. Capacity&amp;Demand'!N1003</f>
        <v>0</v>
      </c>
      <c r="K926" s="218">
        <f>'4. Capacity&amp;Demand'!O1003</f>
        <v>0</v>
      </c>
      <c r="L926" s="218">
        <f>'4. Capacity&amp;Demand'!P1003</f>
        <v>0</v>
      </c>
      <c r="M926" s="218">
        <f>'4. Capacity&amp;Demand'!Q1003</f>
        <v>0</v>
      </c>
      <c r="N926" s="218">
        <f>'4. Capacity&amp;Demand'!R1003</f>
        <v>0</v>
      </c>
      <c r="O926" s="218">
        <f>'4. Capacity&amp;Demand'!S1003</f>
        <v>0</v>
      </c>
    </row>
    <row r="927" spans="2:15" ht="15.75" thickBot="1" x14ac:dyDescent="0.3">
      <c r="B927" s="218" t="s">
        <v>729</v>
      </c>
      <c r="C927" s="315" t="s">
        <v>901</v>
      </c>
      <c r="D927" s="218">
        <f>'4. Capacity&amp;Demand'!H1004</f>
        <v>0</v>
      </c>
      <c r="E927" s="218">
        <f>'4. Capacity&amp;Demand'!I1004</f>
        <v>0</v>
      </c>
      <c r="F927" s="218">
        <f>'4. Capacity&amp;Demand'!J1004</f>
        <v>0</v>
      </c>
      <c r="G927" s="218">
        <f>'4. Capacity&amp;Demand'!K1004</f>
        <v>0</v>
      </c>
      <c r="H927" s="218">
        <f>'4. Capacity&amp;Demand'!L1004</f>
        <v>0</v>
      </c>
      <c r="I927" s="218">
        <f>'4. Capacity&amp;Demand'!M1004</f>
        <v>0</v>
      </c>
      <c r="J927" s="218">
        <f>'4. Capacity&amp;Demand'!N1004</f>
        <v>0</v>
      </c>
      <c r="K927" s="218">
        <f>'4. Capacity&amp;Demand'!O1004</f>
        <v>0</v>
      </c>
      <c r="L927" s="218">
        <f>'4. Capacity&amp;Demand'!P1004</f>
        <v>0</v>
      </c>
      <c r="M927" s="218">
        <f>'4. Capacity&amp;Demand'!Q1004</f>
        <v>0</v>
      </c>
      <c r="N927" s="218">
        <f>'4. Capacity&amp;Demand'!R1004</f>
        <v>0</v>
      </c>
      <c r="O927" s="218">
        <f>'4. Capacity&amp;Demand'!S1004</f>
        <v>0</v>
      </c>
    </row>
    <row r="928" spans="2:15" ht="15.75" thickBot="1" x14ac:dyDescent="0.3">
      <c r="B928" s="218" t="s">
        <v>731</v>
      </c>
      <c r="C928" s="315" t="s">
        <v>901</v>
      </c>
      <c r="D928" s="218">
        <f>'4. Capacity&amp;Demand'!H1005</f>
        <v>0</v>
      </c>
      <c r="E928" s="218">
        <f>'4. Capacity&amp;Demand'!I1005</f>
        <v>0</v>
      </c>
      <c r="F928" s="218">
        <f>'4. Capacity&amp;Demand'!J1005</f>
        <v>0</v>
      </c>
      <c r="G928" s="218">
        <f>'4. Capacity&amp;Demand'!K1005</f>
        <v>0</v>
      </c>
      <c r="H928" s="218">
        <f>'4. Capacity&amp;Demand'!L1005</f>
        <v>0</v>
      </c>
      <c r="I928" s="218">
        <f>'4. Capacity&amp;Demand'!M1005</f>
        <v>0</v>
      </c>
      <c r="J928" s="218">
        <f>'4. Capacity&amp;Demand'!N1005</f>
        <v>0</v>
      </c>
      <c r="K928" s="218">
        <f>'4. Capacity&amp;Demand'!O1005</f>
        <v>0</v>
      </c>
      <c r="L928" s="218">
        <f>'4. Capacity&amp;Demand'!P1005</f>
        <v>0</v>
      </c>
      <c r="M928" s="218">
        <f>'4. Capacity&amp;Demand'!Q1005</f>
        <v>0</v>
      </c>
      <c r="N928" s="218">
        <f>'4. Capacity&amp;Demand'!R1005</f>
        <v>0</v>
      </c>
      <c r="O928" s="218">
        <f>'4. Capacity&amp;Demand'!S1005</f>
        <v>0</v>
      </c>
    </row>
    <row r="929" spans="2:15" ht="15.75" thickBot="1" x14ac:dyDescent="0.3">
      <c r="B929" s="218" t="s">
        <v>733</v>
      </c>
      <c r="C929" s="315" t="s">
        <v>901</v>
      </c>
      <c r="D929" s="218">
        <f>'4. Capacity&amp;Demand'!H1006</f>
        <v>0</v>
      </c>
      <c r="E929" s="218">
        <f>'4. Capacity&amp;Demand'!I1006</f>
        <v>0</v>
      </c>
      <c r="F929" s="218">
        <f>'4. Capacity&amp;Demand'!J1006</f>
        <v>0</v>
      </c>
      <c r="G929" s="218">
        <f>'4. Capacity&amp;Demand'!K1006</f>
        <v>0</v>
      </c>
      <c r="H929" s="218">
        <f>'4. Capacity&amp;Demand'!L1006</f>
        <v>0</v>
      </c>
      <c r="I929" s="218">
        <f>'4. Capacity&amp;Demand'!M1006</f>
        <v>0</v>
      </c>
      <c r="J929" s="218">
        <f>'4. Capacity&amp;Demand'!N1006</f>
        <v>0</v>
      </c>
      <c r="K929" s="218">
        <f>'4. Capacity&amp;Demand'!O1006</f>
        <v>0</v>
      </c>
      <c r="L929" s="218">
        <f>'4. Capacity&amp;Demand'!P1006</f>
        <v>0</v>
      </c>
      <c r="M929" s="218">
        <f>'4. Capacity&amp;Demand'!Q1006</f>
        <v>0</v>
      </c>
      <c r="N929" s="218">
        <f>'4. Capacity&amp;Demand'!R1006</f>
        <v>0</v>
      </c>
      <c r="O929" s="218">
        <f>'4. Capacity&amp;Demand'!S1006</f>
        <v>0</v>
      </c>
    </row>
    <row r="930" spans="2:15" ht="15.75" thickBot="1" x14ac:dyDescent="0.3">
      <c r="B930" s="218" t="s">
        <v>735</v>
      </c>
      <c r="C930" s="315" t="s">
        <v>901</v>
      </c>
      <c r="D930" s="218">
        <f>'4. Capacity&amp;Demand'!H1007</f>
        <v>0</v>
      </c>
      <c r="E930" s="218">
        <f>'4. Capacity&amp;Demand'!I1007</f>
        <v>0</v>
      </c>
      <c r="F930" s="218">
        <f>'4. Capacity&amp;Demand'!J1007</f>
        <v>0</v>
      </c>
      <c r="G930" s="218">
        <f>'4. Capacity&amp;Demand'!K1007</f>
        <v>0</v>
      </c>
      <c r="H930" s="218">
        <f>'4. Capacity&amp;Demand'!L1007</f>
        <v>0</v>
      </c>
      <c r="I930" s="218">
        <f>'4. Capacity&amp;Demand'!M1007</f>
        <v>0</v>
      </c>
      <c r="J930" s="218">
        <f>'4. Capacity&amp;Demand'!N1007</f>
        <v>0</v>
      </c>
      <c r="K930" s="218">
        <f>'4. Capacity&amp;Demand'!O1007</f>
        <v>0</v>
      </c>
      <c r="L930" s="218">
        <f>'4. Capacity&amp;Demand'!P1007</f>
        <v>0</v>
      </c>
      <c r="M930" s="218">
        <f>'4. Capacity&amp;Demand'!Q1007</f>
        <v>0</v>
      </c>
      <c r="N930" s="218">
        <f>'4. Capacity&amp;Demand'!R1007</f>
        <v>0</v>
      </c>
      <c r="O930" s="218">
        <f>'4. Capacity&amp;Demand'!S1007</f>
        <v>0</v>
      </c>
    </row>
    <row r="931" spans="2:15" ht="15.75" thickBot="1" x14ac:dyDescent="0.3">
      <c r="B931" s="218" t="s">
        <v>737</v>
      </c>
      <c r="C931" s="315" t="s">
        <v>901</v>
      </c>
      <c r="D931" s="218">
        <f>'4. Capacity&amp;Demand'!H1008</f>
        <v>0</v>
      </c>
      <c r="E931" s="218">
        <f>'4. Capacity&amp;Demand'!I1008</f>
        <v>0</v>
      </c>
      <c r="F931" s="218">
        <f>'4. Capacity&amp;Demand'!J1008</f>
        <v>0</v>
      </c>
      <c r="G931" s="218">
        <f>'4. Capacity&amp;Demand'!K1008</f>
        <v>0</v>
      </c>
      <c r="H931" s="218">
        <f>'4. Capacity&amp;Demand'!L1008</f>
        <v>0</v>
      </c>
      <c r="I931" s="218">
        <f>'4. Capacity&amp;Demand'!M1008</f>
        <v>0</v>
      </c>
      <c r="J931" s="218">
        <f>'4. Capacity&amp;Demand'!N1008</f>
        <v>0</v>
      </c>
      <c r="K931" s="218">
        <f>'4. Capacity&amp;Demand'!O1008</f>
        <v>0</v>
      </c>
      <c r="L931" s="218">
        <f>'4. Capacity&amp;Demand'!P1008</f>
        <v>0</v>
      </c>
      <c r="M931" s="218">
        <f>'4. Capacity&amp;Demand'!Q1008</f>
        <v>0</v>
      </c>
      <c r="N931" s="218">
        <f>'4. Capacity&amp;Demand'!R1008</f>
        <v>0</v>
      </c>
      <c r="O931" s="218">
        <f>'4. Capacity&amp;Demand'!S1008</f>
        <v>0</v>
      </c>
    </row>
    <row r="932" spans="2:15" ht="15.75" thickBot="1" x14ac:dyDescent="0.3">
      <c r="B932" s="218" t="s">
        <v>739</v>
      </c>
      <c r="C932" s="315" t="s">
        <v>901</v>
      </c>
      <c r="D932" s="218">
        <f>'4. Capacity&amp;Demand'!H1009</f>
        <v>0</v>
      </c>
      <c r="E932" s="218">
        <f>'4. Capacity&amp;Demand'!I1009</f>
        <v>0</v>
      </c>
      <c r="F932" s="218">
        <f>'4. Capacity&amp;Demand'!J1009</f>
        <v>0</v>
      </c>
      <c r="G932" s="218">
        <f>'4. Capacity&amp;Demand'!K1009</f>
        <v>0</v>
      </c>
      <c r="H932" s="218">
        <f>'4. Capacity&amp;Demand'!L1009</f>
        <v>0</v>
      </c>
      <c r="I932" s="218">
        <f>'4. Capacity&amp;Demand'!M1009</f>
        <v>0</v>
      </c>
      <c r="J932" s="218">
        <f>'4. Capacity&amp;Demand'!N1009</f>
        <v>0</v>
      </c>
      <c r="K932" s="218">
        <f>'4. Capacity&amp;Demand'!O1009</f>
        <v>0</v>
      </c>
      <c r="L932" s="218">
        <f>'4. Capacity&amp;Demand'!P1009</f>
        <v>0</v>
      </c>
      <c r="M932" s="218">
        <f>'4. Capacity&amp;Demand'!Q1009</f>
        <v>0</v>
      </c>
      <c r="N932" s="218">
        <f>'4. Capacity&amp;Demand'!R1009</f>
        <v>0</v>
      </c>
      <c r="O932" s="218">
        <f>'4. Capacity&amp;Demand'!S1009</f>
        <v>0</v>
      </c>
    </row>
    <row r="933" spans="2:15" ht="15.75" thickBot="1" x14ac:dyDescent="0.3">
      <c r="B933" s="218" t="s">
        <v>741</v>
      </c>
      <c r="C933" s="315" t="s">
        <v>901</v>
      </c>
      <c r="D933" s="218">
        <f>'4. Capacity&amp;Demand'!H1010</f>
        <v>0</v>
      </c>
      <c r="E933" s="218">
        <f>'4. Capacity&amp;Demand'!I1010</f>
        <v>0</v>
      </c>
      <c r="F933" s="218">
        <f>'4. Capacity&amp;Demand'!J1010</f>
        <v>0</v>
      </c>
      <c r="G933" s="218">
        <f>'4. Capacity&amp;Demand'!K1010</f>
        <v>0</v>
      </c>
      <c r="H933" s="218">
        <f>'4. Capacity&amp;Demand'!L1010</f>
        <v>0</v>
      </c>
      <c r="I933" s="218">
        <f>'4. Capacity&amp;Demand'!M1010</f>
        <v>0</v>
      </c>
      <c r="J933" s="218">
        <f>'4. Capacity&amp;Demand'!N1010</f>
        <v>0</v>
      </c>
      <c r="K933" s="218">
        <f>'4. Capacity&amp;Demand'!O1010</f>
        <v>0</v>
      </c>
      <c r="L933" s="218">
        <f>'4. Capacity&amp;Demand'!P1010</f>
        <v>0</v>
      </c>
      <c r="M933" s="218">
        <f>'4. Capacity&amp;Demand'!Q1010</f>
        <v>0</v>
      </c>
      <c r="N933" s="218">
        <f>'4. Capacity&amp;Demand'!R1010</f>
        <v>0</v>
      </c>
      <c r="O933" s="218">
        <f>'4. Capacity&amp;Demand'!S1010</f>
        <v>0</v>
      </c>
    </row>
    <row r="934" spans="2:15" ht="15.75" thickBot="1" x14ac:dyDescent="0.3">
      <c r="B934" s="218" t="s">
        <v>743</v>
      </c>
      <c r="C934" s="315" t="s">
        <v>901</v>
      </c>
      <c r="D934" s="218">
        <f>'4. Capacity&amp;Demand'!H1011</f>
        <v>0</v>
      </c>
      <c r="E934" s="218">
        <f>'4. Capacity&amp;Demand'!I1011</f>
        <v>0</v>
      </c>
      <c r="F934" s="218">
        <f>'4. Capacity&amp;Demand'!J1011</f>
        <v>0</v>
      </c>
      <c r="G934" s="218">
        <f>'4. Capacity&amp;Demand'!K1011</f>
        <v>0</v>
      </c>
      <c r="H934" s="218">
        <f>'4. Capacity&amp;Demand'!L1011</f>
        <v>0</v>
      </c>
      <c r="I934" s="218">
        <f>'4. Capacity&amp;Demand'!M1011</f>
        <v>0</v>
      </c>
      <c r="J934" s="218">
        <f>'4. Capacity&amp;Demand'!N1011</f>
        <v>0</v>
      </c>
      <c r="K934" s="218">
        <f>'4. Capacity&amp;Demand'!O1011</f>
        <v>0</v>
      </c>
      <c r="L934" s="218">
        <f>'4. Capacity&amp;Demand'!P1011</f>
        <v>0</v>
      </c>
      <c r="M934" s="218">
        <f>'4. Capacity&amp;Demand'!Q1011</f>
        <v>0</v>
      </c>
      <c r="N934" s="218">
        <f>'4. Capacity&amp;Demand'!R1011</f>
        <v>0</v>
      </c>
      <c r="O934" s="218">
        <f>'4. Capacity&amp;Demand'!S1011</f>
        <v>0</v>
      </c>
    </row>
    <row r="935" spans="2:15" ht="15.75" thickBot="1" x14ac:dyDescent="0.3">
      <c r="B935" s="218" t="s">
        <v>745</v>
      </c>
      <c r="C935" s="315" t="s">
        <v>901</v>
      </c>
      <c r="D935" s="218">
        <f>'4. Capacity&amp;Demand'!H1012</f>
        <v>0</v>
      </c>
      <c r="E935" s="218">
        <f>'4. Capacity&amp;Demand'!I1012</f>
        <v>0</v>
      </c>
      <c r="F935" s="218">
        <f>'4. Capacity&amp;Demand'!J1012</f>
        <v>0</v>
      </c>
      <c r="G935" s="218">
        <f>'4. Capacity&amp;Demand'!K1012</f>
        <v>0</v>
      </c>
      <c r="H935" s="218">
        <f>'4. Capacity&amp;Demand'!L1012</f>
        <v>0</v>
      </c>
      <c r="I935" s="218">
        <f>'4. Capacity&amp;Demand'!M1012</f>
        <v>0</v>
      </c>
      <c r="J935" s="218">
        <f>'4. Capacity&amp;Demand'!N1012</f>
        <v>0</v>
      </c>
      <c r="K935" s="218">
        <f>'4. Capacity&amp;Demand'!O1012</f>
        <v>0</v>
      </c>
      <c r="L935" s="218">
        <f>'4. Capacity&amp;Demand'!P1012</f>
        <v>0</v>
      </c>
      <c r="M935" s="218">
        <f>'4. Capacity&amp;Demand'!Q1012</f>
        <v>0</v>
      </c>
      <c r="N935" s="218">
        <f>'4. Capacity&amp;Demand'!R1012</f>
        <v>0</v>
      </c>
      <c r="O935" s="218">
        <f>'4. Capacity&amp;Demand'!S1012</f>
        <v>0</v>
      </c>
    </row>
    <row r="936" spans="2:15" ht="15.75" thickBot="1" x14ac:dyDescent="0.3">
      <c r="B936" s="218" t="s">
        <v>747</v>
      </c>
      <c r="C936" s="315" t="s">
        <v>901</v>
      </c>
      <c r="D936" s="218">
        <f>'4. Capacity&amp;Demand'!H1013</f>
        <v>11</v>
      </c>
      <c r="E936" s="218">
        <f>'4. Capacity&amp;Demand'!I1013</f>
        <v>12</v>
      </c>
      <c r="F936" s="218">
        <f>'4. Capacity&amp;Demand'!J1013</f>
        <v>11</v>
      </c>
      <c r="G936" s="218">
        <f>'4. Capacity&amp;Demand'!K1013</f>
        <v>11</v>
      </c>
      <c r="H936" s="218">
        <f>'4. Capacity&amp;Demand'!L1013</f>
        <v>11</v>
      </c>
      <c r="I936" s="218">
        <f>'4. Capacity&amp;Demand'!M1013</f>
        <v>11</v>
      </c>
      <c r="J936" s="218">
        <f>'4. Capacity&amp;Demand'!N1013</f>
        <v>12</v>
      </c>
      <c r="K936" s="218">
        <f>'4. Capacity&amp;Demand'!O1013</f>
        <v>13</v>
      </c>
      <c r="L936" s="218">
        <f>'4. Capacity&amp;Demand'!P1013</f>
        <v>11</v>
      </c>
      <c r="M936" s="218">
        <f>'4. Capacity&amp;Demand'!Q1013</f>
        <v>11</v>
      </c>
      <c r="N936" s="218">
        <f>'4. Capacity&amp;Demand'!R1013</f>
        <v>11</v>
      </c>
      <c r="O936" s="218">
        <f>'4. Capacity&amp;Demand'!S1013</f>
        <v>12</v>
      </c>
    </row>
    <row r="937" spans="2:15" ht="15.75" thickBot="1" x14ac:dyDescent="0.3">
      <c r="B937" s="218" t="s">
        <v>749</v>
      </c>
      <c r="C937" s="315" t="s">
        <v>901</v>
      </c>
      <c r="D937" s="218">
        <f>'4. Capacity&amp;Demand'!H1014</f>
        <v>0</v>
      </c>
      <c r="E937" s="218">
        <f>'4. Capacity&amp;Demand'!I1014</f>
        <v>0</v>
      </c>
      <c r="F937" s="218">
        <f>'4. Capacity&amp;Demand'!J1014</f>
        <v>0</v>
      </c>
      <c r="G937" s="218">
        <f>'4. Capacity&amp;Demand'!K1014</f>
        <v>0</v>
      </c>
      <c r="H937" s="218">
        <f>'4. Capacity&amp;Demand'!L1014</f>
        <v>0</v>
      </c>
      <c r="I937" s="218">
        <f>'4. Capacity&amp;Demand'!M1014</f>
        <v>0</v>
      </c>
      <c r="J937" s="218">
        <f>'4. Capacity&amp;Demand'!N1014</f>
        <v>0</v>
      </c>
      <c r="K937" s="218">
        <f>'4. Capacity&amp;Demand'!O1014</f>
        <v>0</v>
      </c>
      <c r="L937" s="218">
        <f>'4. Capacity&amp;Demand'!P1014</f>
        <v>0</v>
      </c>
      <c r="M937" s="218">
        <f>'4. Capacity&amp;Demand'!Q1014</f>
        <v>0</v>
      </c>
      <c r="N937" s="218">
        <f>'4. Capacity&amp;Demand'!R1014</f>
        <v>0</v>
      </c>
      <c r="O937" s="218">
        <f>'4. Capacity&amp;Demand'!S1014</f>
        <v>0</v>
      </c>
    </row>
    <row r="938" spans="2:15" ht="15.75" thickBot="1" x14ac:dyDescent="0.3">
      <c r="B938" s="218" t="s">
        <v>751</v>
      </c>
      <c r="C938" s="315" t="s">
        <v>901</v>
      </c>
      <c r="D938" s="218">
        <f>'4. Capacity&amp;Demand'!H1015</f>
        <v>0</v>
      </c>
      <c r="E938" s="218">
        <f>'4. Capacity&amp;Demand'!I1015</f>
        <v>0</v>
      </c>
      <c r="F938" s="218">
        <f>'4. Capacity&amp;Demand'!J1015</f>
        <v>0</v>
      </c>
      <c r="G938" s="218">
        <f>'4. Capacity&amp;Demand'!K1015</f>
        <v>0</v>
      </c>
      <c r="H938" s="218">
        <f>'4. Capacity&amp;Demand'!L1015</f>
        <v>0</v>
      </c>
      <c r="I938" s="218">
        <f>'4. Capacity&amp;Demand'!M1015</f>
        <v>0</v>
      </c>
      <c r="J938" s="218">
        <f>'4. Capacity&amp;Demand'!N1015</f>
        <v>0</v>
      </c>
      <c r="K938" s="218">
        <f>'4. Capacity&amp;Demand'!O1015</f>
        <v>0</v>
      </c>
      <c r="L938" s="218">
        <f>'4. Capacity&amp;Demand'!P1015</f>
        <v>0</v>
      </c>
      <c r="M938" s="218">
        <f>'4. Capacity&amp;Demand'!Q1015</f>
        <v>0</v>
      </c>
      <c r="N938" s="218">
        <f>'4. Capacity&amp;Demand'!R1015</f>
        <v>0</v>
      </c>
      <c r="O938" s="218">
        <f>'4. Capacity&amp;Demand'!S1015</f>
        <v>0</v>
      </c>
    </row>
    <row r="939" spans="2:15" ht="15.75" thickBot="1" x14ac:dyDescent="0.3">
      <c r="B939" s="218" t="s">
        <v>753</v>
      </c>
      <c r="C939" s="315" t="s">
        <v>901</v>
      </c>
      <c r="D939" s="218">
        <f>'4. Capacity&amp;Demand'!H1016</f>
        <v>0</v>
      </c>
      <c r="E939" s="218">
        <f>'4. Capacity&amp;Demand'!I1016</f>
        <v>0</v>
      </c>
      <c r="F939" s="218">
        <f>'4. Capacity&amp;Demand'!J1016</f>
        <v>0</v>
      </c>
      <c r="G939" s="218">
        <f>'4. Capacity&amp;Demand'!K1016</f>
        <v>0</v>
      </c>
      <c r="H939" s="218">
        <f>'4. Capacity&amp;Demand'!L1016</f>
        <v>0</v>
      </c>
      <c r="I939" s="218">
        <f>'4. Capacity&amp;Demand'!M1016</f>
        <v>0</v>
      </c>
      <c r="J939" s="218">
        <f>'4. Capacity&amp;Demand'!N1016</f>
        <v>0</v>
      </c>
      <c r="K939" s="218">
        <f>'4. Capacity&amp;Demand'!O1016</f>
        <v>0</v>
      </c>
      <c r="L939" s="218">
        <f>'4. Capacity&amp;Demand'!P1016</f>
        <v>0</v>
      </c>
      <c r="M939" s="218">
        <f>'4. Capacity&amp;Demand'!Q1016</f>
        <v>0</v>
      </c>
      <c r="N939" s="218">
        <f>'4. Capacity&amp;Demand'!R1016</f>
        <v>0</v>
      </c>
      <c r="O939" s="218">
        <f>'4. Capacity&amp;Demand'!S1016</f>
        <v>0</v>
      </c>
    </row>
    <row r="940" spans="2:15" ht="15.75" thickBot="1" x14ac:dyDescent="0.3">
      <c r="B940" s="218" t="s">
        <v>755</v>
      </c>
      <c r="C940" s="315" t="s">
        <v>901</v>
      </c>
      <c r="D940" s="218">
        <f>'4. Capacity&amp;Demand'!H1017</f>
        <v>0</v>
      </c>
      <c r="E940" s="218">
        <f>'4. Capacity&amp;Demand'!I1017</f>
        <v>0</v>
      </c>
      <c r="F940" s="218">
        <f>'4. Capacity&amp;Demand'!J1017</f>
        <v>0</v>
      </c>
      <c r="G940" s="218">
        <f>'4. Capacity&amp;Demand'!K1017</f>
        <v>0</v>
      </c>
      <c r="H940" s="218">
        <f>'4. Capacity&amp;Demand'!L1017</f>
        <v>0</v>
      </c>
      <c r="I940" s="218">
        <f>'4. Capacity&amp;Demand'!M1017</f>
        <v>0</v>
      </c>
      <c r="J940" s="218">
        <f>'4. Capacity&amp;Demand'!N1017</f>
        <v>0</v>
      </c>
      <c r="K940" s="218">
        <f>'4. Capacity&amp;Demand'!O1017</f>
        <v>0</v>
      </c>
      <c r="L940" s="218">
        <f>'4. Capacity&amp;Demand'!P1017</f>
        <v>0</v>
      </c>
      <c r="M940" s="218">
        <f>'4. Capacity&amp;Demand'!Q1017</f>
        <v>0</v>
      </c>
      <c r="N940" s="218">
        <f>'4. Capacity&amp;Demand'!R1017</f>
        <v>0</v>
      </c>
      <c r="O940" s="218">
        <f>'4. Capacity&amp;Demand'!S1017</f>
        <v>0</v>
      </c>
    </row>
    <row r="941" spans="2:15" ht="15.75" thickBot="1" x14ac:dyDescent="0.3">
      <c r="B941" s="218" t="s">
        <v>757</v>
      </c>
      <c r="C941" s="315" t="s">
        <v>901</v>
      </c>
      <c r="D941" s="218">
        <f>'4. Capacity&amp;Demand'!H1018</f>
        <v>0</v>
      </c>
      <c r="E941" s="218">
        <f>'4. Capacity&amp;Demand'!I1018</f>
        <v>0</v>
      </c>
      <c r="F941" s="218">
        <f>'4. Capacity&amp;Demand'!J1018</f>
        <v>0</v>
      </c>
      <c r="G941" s="218">
        <f>'4. Capacity&amp;Demand'!K1018</f>
        <v>0</v>
      </c>
      <c r="H941" s="218">
        <f>'4. Capacity&amp;Demand'!L1018</f>
        <v>0</v>
      </c>
      <c r="I941" s="218">
        <f>'4. Capacity&amp;Demand'!M1018</f>
        <v>0</v>
      </c>
      <c r="J941" s="218">
        <f>'4. Capacity&amp;Demand'!N1018</f>
        <v>0</v>
      </c>
      <c r="K941" s="218">
        <f>'4. Capacity&amp;Demand'!O1018</f>
        <v>0</v>
      </c>
      <c r="L941" s="218">
        <f>'4. Capacity&amp;Demand'!P1018</f>
        <v>0</v>
      </c>
      <c r="M941" s="218">
        <f>'4. Capacity&amp;Demand'!Q1018</f>
        <v>0</v>
      </c>
      <c r="N941" s="218">
        <f>'4. Capacity&amp;Demand'!R1018</f>
        <v>0</v>
      </c>
      <c r="O941" s="218">
        <f>'4. Capacity&amp;Demand'!S1018</f>
        <v>0</v>
      </c>
    </row>
    <row r="942" spans="2:15" ht="15.75" thickBot="1" x14ac:dyDescent="0.3">
      <c r="B942" s="218" t="s">
        <v>759</v>
      </c>
      <c r="C942" s="315" t="s">
        <v>901</v>
      </c>
      <c r="D942" s="218">
        <f>'4. Capacity&amp;Demand'!H1019</f>
        <v>0</v>
      </c>
      <c r="E942" s="218">
        <f>'4. Capacity&amp;Demand'!I1019</f>
        <v>0</v>
      </c>
      <c r="F942" s="218">
        <f>'4. Capacity&amp;Demand'!J1019</f>
        <v>0</v>
      </c>
      <c r="G942" s="218">
        <f>'4. Capacity&amp;Demand'!K1019</f>
        <v>0</v>
      </c>
      <c r="H942" s="218">
        <f>'4. Capacity&amp;Demand'!L1019</f>
        <v>0</v>
      </c>
      <c r="I942" s="218">
        <f>'4. Capacity&amp;Demand'!M1019</f>
        <v>0</v>
      </c>
      <c r="J942" s="218">
        <f>'4. Capacity&amp;Demand'!N1019</f>
        <v>0</v>
      </c>
      <c r="K942" s="218">
        <f>'4. Capacity&amp;Demand'!O1019</f>
        <v>0</v>
      </c>
      <c r="L942" s="218">
        <f>'4. Capacity&amp;Demand'!P1019</f>
        <v>0</v>
      </c>
      <c r="M942" s="218">
        <f>'4. Capacity&amp;Demand'!Q1019</f>
        <v>0</v>
      </c>
      <c r="N942" s="218">
        <f>'4. Capacity&amp;Demand'!R1019</f>
        <v>0</v>
      </c>
      <c r="O942" s="218">
        <f>'4. Capacity&amp;Demand'!S1019</f>
        <v>0</v>
      </c>
    </row>
    <row r="943" spans="2:15" ht="15.75" thickBot="1" x14ac:dyDescent="0.3">
      <c r="B943" s="218" t="s">
        <v>761</v>
      </c>
      <c r="C943" s="315" t="s">
        <v>901</v>
      </c>
      <c r="D943" s="218">
        <f>'4. Capacity&amp;Demand'!H1020</f>
        <v>0</v>
      </c>
      <c r="E943" s="218">
        <f>'4. Capacity&amp;Demand'!I1020</f>
        <v>0</v>
      </c>
      <c r="F943" s="218">
        <f>'4. Capacity&amp;Demand'!J1020</f>
        <v>0</v>
      </c>
      <c r="G943" s="218">
        <f>'4. Capacity&amp;Demand'!K1020</f>
        <v>0</v>
      </c>
      <c r="H943" s="218">
        <f>'4. Capacity&amp;Demand'!L1020</f>
        <v>0</v>
      </c>
      <c r="I943" s="218">
        <f>'4. Capacity&amp;Demand'!M1020</f>
        <v>0</v>
      </c>
      <c r="J943" s="218">
        <f>'4. Capacity&amp;Demand'!N1020</f>
        <v>0</v>
      </c>
      <c r="K943" s="218">
        <f>'4. Capacity&amp;Demand'!O1020</f>
        <v>0</v>
      </c>
      <c r="L943" s="218">
        <f>'4. Capacity&amp;Demand'!P1020</f>
        <v>0</v>
      </c>
      <c r="M943" s="218">
        <f>'4. Capacity&amp;Demand'!Q1020</f>
        <v>0</v>
      </c>
      <c r="N943" s="218">
        <f>'4. Capacity&amp;Demand'!R1020</f>
        <v>0</v>
      </c>
      <c r="O943" s="218">
        <f>'4. Capacity&amp;Demand'!S1020</f>
        <v>0</v>
      </c>
    </row>
    <row r="944" spans="2:15" ht="15.75" thickBot="1" x14ac:dyDescent="0.3">
      <c r="B944" s="218" t="s">
        <v>763</v>
      </c>
      <c r="C944" s="315" t="s">
        <v>901</v>
      </c>
      <c r="D944" s="218">
        <f>'4. Capacity&amp;Demand'!H1021</f>
        <v>0</v>
      </c>
      <c r="E944" s="218">
        <f>'4. Capacity&amp;Demand'!I1021</f>
        <v>0</v>
      </c>
      <c r="F944" s="218">
        <f>'4. Capacity&amp;Demand'!J1021</f>
        <v>0</v>
      </c>
      <c r="G944" s="218">
        <f>'4. Capacity&amp;Demand'!K1021</f>
        <v>0</v>
      </c>
      <c r="H944" s="218">
        <f>'4. Capacity&amp;Demand'!L1021</f>
        <v>0</v>
      </c>
      <c r="I944" s="218">
        <f>'4. Capacity&amp;Demand'!M1021</f>
        <v>0</v>
      </c>
      <c r="J944" s="218">
        <f>'4. Capacity&amp;Demand'!N1021</f>
        <v>0</v>
      </c>
      <c r="K944" s="218">
        <f>'4. Capacity&amp;Demand'!O1021</f>
        <v>0</v>
      </c>
      <c r="L944" s="218">
        <f>'4. Capacity&amp;Demand'!P1021</f>
        <v>0</v>
      </c>
      <c r="M944" s="218">
        <f>'4. Capacity&amp;Demand'!Q1021</f>
        <v>0</v>
      </c>
      <c r="N944" s="218">
        <f>'4. Capacity&amp;Demand'!R1021</f>
        <v>0</v>
      </c>
      <c r="O944" s="218">
        <f>'4. Capacity&amp;Demand'!S1021</f>
        <v>0</v>
      </c>
    </row>
    <row r="945" spans="2:15" ht="15.75" thickBot="1" x14ac:dyDescent="0.3">
      <c r="B945" s="218" t="s">
        <v>765</v>
      </c>
      <c r="C945" s="315" t="s">
        <v>901</v>
      </c>
      <c r="D945" s="218">
        <f>'4. Capacity&amp;Demand'!H1022</f>
        <v>0</v>
      </c>
      <c r="E945" s="218">
        <f>'4. Capacity&amp;Demand'!I1022</f>
        <v>0</v>
      </c>
      <c r="F945" s="218">
        <f>'4. Capacity&amp;Demand'!J1022</f>
        <v>0</v>
      </c>
      <c r="G945" s="218">
        <f>'4. Capacity&amp;Demand'!K1022</f>
        <v>0</v>
      </c>
      <c r="H945" s="218">
        <f>'4. Capacity&amp;Demand'!L1022</f>
        <v>0</v>
      </c>
      <c r="I945" s="218">
        <f>'4. Capacity&amp;Demand'!M1022</f>
        <v>0</v>
      </c>
      <c r="J945" s="218">
        <f>'4. Capacity&amp;Demand'!N1022</f>
        <v>0</v>
      </c>
      <c r="K945" s="218">
        <f>'4. Capacity&amp;Demand'!O1022</f>
        <v>0</v>
      </c>
      <c r="L945" s="218">
        <f>'4. Capacity&amp;Demand'!P1022</f>
        <v>0</v>
      </c>
      <c r="M945" s="218">
        <f>'4. Capacity&amp;Demand'!Q1022</f>
        <v>0</v>
      </c>
      <c r="N945" s="218">
        <f>'4. Capacity&amp;Demand'!R1022</f>
        <v>0</v>
      </c>
      <c r="O945" s="218">
        <f>'4. Capacity&amp;Demand'!S1022</f>
        <v>0</v>
      </c>
    </row>
    <row r="946" spans="2:15" ht="15.75" thickBot="1" x14ac:dyDescent="0.3">
      <c r="B946" s="218" t="s">
        <v>767</v>
      </c>
      <c r="C946" s="315" t="s">
        <v>901</v>
      </c>
      <c r="D946" s="218">
        <f>'4. Capacity&amp;Demand'!H1023</f>
        <v>0</v>
      </c>
      <c r="E946" s="218">
        <f>'4. Capacity&amp;Demand'!I1023</f>
        <v>0</v>
      </c>
      <c r="F946" s="218">
        <f>'4. Capacity&amp;Demand'!J1023</f>
        <v>0</v>
      </c>
      <c r="G946" s="218">
        <f>'4. Capacity&amp;Demand'!K1023</f>
        <v>0</v>
      </c>
      <c r="H946" s="218">
        <f>'4. Capacity&amp;Demand'!L1023</f>
        <v>0</v>
      </c>
      <c r="I946" s="218">
        <f>'4. Capacity&amp;Demand'!M1023</f>
        <v>0</v>
      </c>
      <c r="J946" s="218">
        <f>'4. Capacity&amp;Demand'!N1023</f>
        <v>0</v>
      </c>
      <c r="K946" s="218">
        <f>'4. Capacity&amp;Demand'!O1023</f>
        <v>0</v>
      </c>
      <c r="L946" s="218">
        <f>'4. Capacity&amp;Demand'!P1023</f>
        <v>0</v>
      </c>
      <c r="M946" s="218">
        <f>'4. Capacity&amp;Demand'!Q1023</f>
        <v>0</v>
      </c>
      <c r="N946" s="218">
        <f>'4. Capacity&amp;Demand'!R1023</f>
        <v>0</v>
      </c>
      <c r="O946" s="218">
        <f>'4. Capacity&amp;Demand'!S1023</f>
        <v>0</v>
      </c>
    </row>
    <row r="947" spans="2:15" ht="15.75" thickBot="1" x14ac:dyDescent="0.3">
      <c r="B947" s="218" t="s">
        <v>769</v>
      </c>
      <c r="C947" s="315" t="s">
        <v>901</v>
      </c>
      <c r="D947" s="218">
        <f>'4. Capacity&amp;Demand'!H1024</f>
        <v>0</v>
      </c>
      <c r="E947" s="218">
        <f>'4. Capacity&amp;Demand'!I1024</f>
        <v>0</v>
      </c>
      <c r="F947" s="218">
        <f>'4. Capacity&amp;Demand'!J1024</f>
        <v>0</v>
      </c>
      <c r="G947" s="218">
        <f>'4. Capacity&amp;Demand'!K1024</f>
        <v>0</v>
      </c>
      <c r="H947" s="218">
        <f>'4. Capacity&amp;Demand'!L1024</f>
        <v>0</v>
      </c>
      <c r="I947" s="218">
        <f>'4. Capacity&amp;Demand'!M1024</f>
        <v>0</v>
      </c>
      <c r="J947" s="218">
        <f>'4. Capacity&amp;Demand'!N1024</f>
        <v>0</v>
      </c>
      <c r="K947" s="218">
        <f>'4. Capacity&amp;Demand'!O1024</f>
        <v>0</v>
      </c>
      <c r="L947" s="218">
        <f>'4. Capacity&amp;Demand'!P1024</f>
        <v>0</v>
      </c>
      <c r="M947" s="218">
        <f>'4. Capacity&amp;Demand'!Q1024</f>
        <v>0</v>
      </c>
      <c r="N947" s="218">
        <f>'4. Capacity&amp;Demand'!R1024</f>
        <v>0</v>
      </c>
      <c r="O947" s="218">
        <f>'4. Capacity&amp;Demand'!S1024</f>
        <v>0</v>
      </c>
    </row>
    <row r="948" spans="2:15" ht="15.75" thickBot="1" x14ac:dyDescent="0.3">
      <c r="B948" s="218" t="s">
        <v>771</v>
      </c>
      <c r="C948" s="315" t="s">
        <v>901</v>
      </c>
      <c r="D948" s="218">
        <f>'4. Capacity&amp;Demand'!H1025</f>
        <v>0</v>
      </c>
      <c r="E948" s="218">
        <f>'4. Capacity&amp;Demand'!I1025</f>
        <v>0</v>
      </c>
      <c r="F948" s="218">
        <f>'4. Capacity&amp;Demand'!J1025</f>
        <v>0</v>
      </c>
      <c r="G948" s="218">
        <f>'4. Capacity&amp;Demand'!K1025</f>
        <v>0</v>
      </c>
      <c r="H948" s="218">
        <f>'4. Capacity&amp;Demand'!L1025</f>
        <v>0</v>
      </c>
      <c r="I948" s="218">
        <f>'4. Capacity&amp;Demand'!M1025</f>
        <v>0</v>
      </c>
      <c r="J948" s="218">
        <f>'4. Capacity&amp;Demand'!N1025</f>
        <v>0</v>
      </c>
      <c r="K948" s="218">
        <f>'4. Capacity&amp;Demand'!O1025</f>
        <v>0</v>
      </c>
      <c r="L948" s="218">
        <f>'4. Capacity&amp;Demand'!P1025</f>
        <v>0</v>
      </c>
      <c r="M948" s="218">
        <f>'4. Capacity&amp;Demand'!Q1025</f>
        <v>0</v>
      </c>
      <c r="N948" s="218">
        <f>'4. Capacity&amp;Demand'!R1025</f>
        <v>0</v>
      </c>
      <c r="O948" s="218">
        <f>'4. Capacity&amp;Demand'!S1025</f>
        <v>0</v>
      </c>
    </row>
    <row r="949" spans="2:15" ht="15.75" thickBot="1" x14ac:dyDescent="0.3">
      <c r="B949" s="218" t="s">
        <v>773</v>
      </c>
      <c r="C949" s="315" t="s">
        <v>901</v>
      </c>
      <c r="D949" s="218">
        <f>'4. Capacity&amp;Demand'!H1026</f>
        <v>0</v>
      </c>
      <c r="E949" s="218">
        <f>'4. Capacity&amp;Demand'!I1026</f>
        <v>0</v>
      </c>
      <c r="F949" s="218">
        <f>'4. Capacity&amp;Demand'!J1026</f>
        <v>0</v>
      </c>
      <c r="G949" s="218">
        <f>'4. Capacity&amp;Demand'!K1026</f>
        <v>0</v>
      </c>
      <c r="H949" s="218">
        <f>'4. Capacity&amp;Demand'!L1026</f>
        <v>0</v>
      </c>
      <c r="I949" s="218">
        <f>'4. Capacity&amp;Demand'!M1026</f>
        <v>0</v>
      </c>
      <c r="J949" s="218">
        <f>'4. Capacity&amp;Demand'!N1026</f>
        <v>0</v>
      </c>
      <c r="K949" s="218">
        <f>'4. Capacity&amp;Demand'!O1026</f>
        <v>0</v>
      </c>
      <c r="L949" s="218">
        <f>'4. Capacity&amp;Demand'!P1026</f>
        <v>0</v>
      </c>
      <c r="M949" s="218">
        <f>'4. Capacity&amp;Demand'!Q1026</f>
        <v>0</v>
      </c>
      <c r="N949" s="218">
        <f>'4. Capacity&amp;Demand'!R1026</f>
        <v>0</v>
      </c>
      <c r="O949" s="218">
        <f>'4. Capacity&amp;Demand'!S1026</f>
        <v>0</v>
      </c>
    </row>
    <row r="950" spans="2:15" ht="15.75" thickBot="1" x14ac:dyDescent="0.3">
      <c r="B950" s="218" t="s">
        <v>775</v>
      </c>
      <c r="C950" s="315" t="s">
        <v>901</v>
      </c>
      <c r="D950" s="218">
        <f>'4. Capacity&amp;Demand'!H1027</f>
        <v>0</v>
      </c>
      <c r="E950" s="218">
        <f>'4. Capacity&amp;Demand'!I1027</f>
        <v>0</v>
      </c>
      <c r="F950" s="218">
        <f>'4. Capacity&amp;Demand'!J1027</f>
        <v>0</v>
      </c>
      <c r="G950" s="218">
        <f>'4. Capacity&amp;Demand'!K1027</f>
        <v>0</v>
      </c>
      <c r="H950" s="218">
        <f>'4. Capacity&amp;Demand'!L1027</f>
        <v>0</v>
      </c>
      <c r="I950" s="218">
        <f>'4. Capacity&amp;Demand'!M1027</f>
        <v>0</v>
      </c>
      <c r="J950" s="218">
        <f>'4. Capacity&amp;Demand'!N1027</f>
        <v>0</v>
      </c>
      <c r="K950" s="218">
        <f>'4. Capacity&amp;Demand'!O1027</f>
        <v>0</v>
      </c>
      <c r="L950" s="218">
        <f>'4. Capacity&amp;Demand'!P1027</f>
        <v>0</v>
      </c>
      <c r="M950" s="218">
        <f>'4. Capacity&amp;Demand'!Q1027</f>
        <v>0</v>
      </c>
      <c r="N950" s="218">
        <f>'4. Capacity&amp;Demand'!R1027</f>
        <v>0</v>
      </c>
      <c r="O950" s="218">
        <f>'4. Capacity&amp;Demand'!S1027</f>
        <v>0</v>
      </c>
    </row>
    <row r="951" spans="2:15" ht="15.75" thickBot="1" x14ac:dyDescent="0.3">
      <c r="B951" s="218" t="s">
        <v>777</v>
      </c>
      <c r="C951" s="315" t="s">
        <v>901</v>
      </c>
      <c r="D951" s="218">
        <f>'4. Capacity&amp;Demand'!H1028</f>
        <v>0</v>
      </c>
      <c r="E951" s="218">
        <f>'4. Capacity&amp;Demand'!I1028</f>
        <v>0</v>
      </c>
      <c r="F951" s="218">
        <f>'4. Capacity&amp;Demand'!J1028</f>
        <v>0</v>
      </c>
      <c r="G951" s="218">
        <f>'4. Capacity&amp;Demand'!K1028</f>
        <v>0</v>
      </c>
      <c r="H951" s="218">
        <f>'4. Capacity&amp;Demand'!L1028</f>
        <v>0</v>
      </c>
      <c r="I951" s="218">
        <f>'4. Capacity&amp;Demand'!M1028</f>
        <v>0</v>
      </c>
      <c r="J951" s="218">
        <f>'4. Capacity&amp;Demand'!N1028</f>
        <v>0</v>
      </c>
      <c r="K951" s="218">
        <f>'4. Capacity&amp;Demand'!O1028</f>
        <v>0</v>
      </c>
      <c r="L951" s="218">
        <f>'4. Capacity&amp;Demand'!P1028</f>
        <v>0</v>
      </c>
      <c r="M951" s="218">
        <f>'4. Capacity&amp;Demand'!Q1028</f>
        <v>0</v>
      </c>
      <c r="N951" s="218">
        <f>'4. Capacity&amp;Demand'!R1028</f>
        <v>0</v>
      </c>
      <c r="O951" s="218">
        <f>'4. Capacity&amp;Demand'!S1028</f>
        <v>0</v>
      </c>
    </row>
    <row r="952" spans="2:15" ht="15.75" thickBot="1" x14ac:dyDescent="0.3">
      <c r="B952" s="218" t="s">
        <v>779</v>
      </c>
      <c r="C952" s="315" t="s">
        <v>901</v>
      </c>
      <c r="D952" s="218">
        <f>'4. Capacity&amp;Demand'!H1029</f>
        <v>0</v>
      </c>
      <c r="E952" s="218">
        <f>'4. Capacity&amp;Demand'!I1029</f>
        <v>0</v>
      </c>
      <c r="F952" s="218">
        <f>'4. Capacity&amp;Demand'!J1029</f>
        <v>0</v>
      </c>
      <c r="G952" s="218">
        <f>'4. Capacity&amp;Demand'!K1029</f>
        <v>0</v>
      </c>
      <c r="H952" s="218">
        <f>'4. Capacity&amp;Demand'!L1029</f>
        <v>0</v>
      </c>
      <c r="I952" s="218">
        <f>'4. Capacity&amp;Demand'!M1029</f>
        <v>0</v>
      </c>
      <c r="J952" s="218">
        <f>'4. Capacity&amp;Demand'!N1029</f>
        <v>0</v>
      </c>
      <c r="K952" s="218">
        <f>'4. Capacity&amp;Demand'!O1029</f>
        <v>0</v>
      </c>
      <c r="L952" s="218">
        <f>'4. Capacity&amp;Demand'!P1029</f>
        <v>0</v>
      </c>
      <c r="M952" s="218">
        <f>'4. Capacity&amp;Demand'!Q1029</f>
        <v>0</v>
      </c>
      <c r="N952" s="218">
        <f>'4. Capacity&amp;Demand'!R1029</f>
        <v>0</v>
      </c>
      <c r="O952" s="218">
        <f>'4. Capacity&amp;Demand'!S1029</f>
        <v>0</v>
      </c>
    </row>
    <row r="953" spans="2:15" ht="15.75" thickBot="1" x14ac:dyDescent="0.3">
      <c r="B953" s="218" t="s">
        <v>781</v>
      </c>
      <c r="C953" s="315" t="s">
        <v>901</v>
      </c>
      <c r="D953" s="218">
        <f>'4. Capacity&amp;Demand'!H1030</f>
        <v>0</v>
      </c>
      <c r="E953" s="218">
        <f>'4. Capacity&amp;Demand'!I1030</f>
        <v>0</v>
      </c>
      <c r="F953" s="218">
        <f>'4. Capacity&amp;Demand'!J1030</f>
        <v>0</v>
      </c>
      <c r="G953" s="218">
        <f>'4. Capacity&amp;Demand'!K1030</f>
        <v>0</v>
      </c>
      <c r="H953" s="218">
        <f>'4. Capacity&amp;Demand'!L1030</f>
        <v>0</v>
      </c>
      <c r="I953" s="218">
        <f>'4. Capacity&amp;Demand'!M1030</f>
        <v>0</v>
      </c>
      <c r="J953" s="218">
        <f>'4. Capacity&amp;Demand'!N1030</f>
        <v>0</v>
      </c>
      <c r="K953" s="218">
        <f>'4. Capacity&amp;Demand'!O1030</f>
        <v>0</v>
      </c>
      <c r="L953" s="218">
        <f>'4. Capacity&amp;Demand'!P1030</f>
        <v>0</v>
      </c>
      <c r="M953" s="218">
        <f>'4. Capacity&amp;Demand'!Q1030</f>
        <v>0</v>
      </c>
      <c r="N953" s="218">
        <f>'4. Capacity&amp;Demand'!R1030</f>
        <v>0</v>
      </c>
      <c r="O953" s="218">
        <f>'4. Capacity&amp;Demand'!S1030</f>
        <v>0</v>
      </c>
    </row>
    <row r="954" spans="2:15" ht="15.75" thickBot="1" x14ac:dyDescent="0.3">
      <c r="B954" s="218" t="s">
        <v>783</v>
      </c>
      <c r="C954" s="315" t="s">
        <v>901</v>
      </c>
      <c r="D954" s="218">
        <f>'4. Capacity&amp;Demand'!H1031</f>
        <v>0</v>
      </c>
      <c r="E954" s="218">
        <f>'4. Capacity&amp;Demand'!I1031</f>
        <v>0</v>
      </c>
      <c r="F954" s="218">
        <f>'4. Capacity&amp;Demand'!J1031</f>
        <v>0</v>
      </c>
      <c r="G954" s="218">
        <f>'4. Capacity&amp;Demand'!K1031</f>
        <v>0</v>
      </c>
      <c r="H954" s="218">
        <f>'4. Capacity&amp;Demand'!L1031</f>
        <v>0</v>
      </c>
      <c r="I954" s="218">
        <f>'4. Capacity&amp;Demand'!M1031</f>
        <v>0</v>
      </c>
      <c r="J954" s="218">
        <f>'4. Capacity&amp;Demand'!N1031</f>
        <v>0</v>
      </c>
      <c r="K954" s="218">
        <f>'4. Capacity&amp;Demand'!O1031</f>
        <v>0</v>
      </c>
      <c r="L954" s="218">
        <f>'4. Capacity&amp;Demand'!P1031</f>
        <v>0</v>
      </c>
      <c r="M954" s="218">
        <f>'4. Capacity&amp;Demand'!Q1031</f>
        <v>0</v>
      </c>
      <c r="N954" s="218">
        <f>'4. Capacity&amp;Demand'!R1031</f>
        <v>0</v>
      </c>
      <c r="O954" s="218">
        <f>'4. Capacity&amp;Demand'!S1031</f>
        <v>0</v>
      </c>
    </row>
    <row r="955" spans="2:15" ht="15.75" thickBot="1" x14ac:dyDescent="0.3">
      <c r="B955" s="218" t="s">
        <v>785</v>
      </c>
      <c r="C955" s="315" t="s">
        <v>901</v>
      </c>
      <c r="D955" s="218">
        <f>'4. Capacity&amp;Demand'!H1032</f>
        <v>0</v>
      </c>
      <c r="E955" s="218">
        <f>'4. Capacity&amp;Demand'!I1032</f>
        <v>0</v>
      </c>
      <c r="F955" s="218">
        <f>'4. Capacity&amp;Demand'!J1032</f>
        <v>0</v>
      </c>
      <c r="G955" s="218">
        <f>'4. Capacity&amp;Demand'!K1032</f>
        <v>0</v>
      </c>
      <c r="H955" s="218">
        <f>'4. Capacity&amp;Demand'!L1032</f>
        <v>0</v>
      </c>
      <c r="I955" s="218">
        <f>'4. Capacity&amp;Demand'!M1032</f>
        <v>0</v>
      </c>
      <c r="J955" s="218">
        <f>'4. Capacity&amp;Demand'!N1032</f>
        <v>0</v>
      </c>
      <c r="K955" s="218">
        <f>'4. Capacity&amp;Demand'!O1032</f>
        <v>0</v>
      </c>
      <c r="L955" s="218">
        <f>'4. Capacity&amp;Demand'!P1032</f>
        <v>0</v>
      </c>
      <c r="M955" s="218">
        <f>'4. Capacity&amp;Demand'!Q1032</f>
        <v>0</v>
      </c>
      <c r="N955" s="218">
        <f>'4. Capacity&amp;Demand'!R1032</f>
        <v>0</v>
      </c>
      <c r="O955" s="218">
        <f>'4. Capacity&amp;Demand'!S1032</f>
        <v>0</v>
      </c>
    </row>
    <row r="956" spans="2:15" ht="15.75" thickBot="1" x14ac:dyDescent="0.3">
      <c r="B956" s="218" t="s">
        <v>787</v>
      </c>
      <c r="C956" s="315" t="s">
        <v>901</v>
      </c>
      <c r="D956" s="218">
        <f>'4. Capacity&amp;Demand'!H1033</f>
        <v>0</v>
      </c>
      <c r="E956" s="218">
        <f>'4. Capacity&amp;Demand'!I1033</f>
        <v>0</v>
      </c>
      <c r="F956" s="218">
        <f>'4. Capacity&amp;Demand'!J1033</f>
        <v>0</v>
      </c>
      <c r="G956" s="218">
        <f>'4. Capacity&amp;Demand'!K1033</f>
        <v>0</v>
      </c>
      <c r="H956" s="218">
        <f>'4. Capacity&amp;Demand'!L1033</f>
        <v>0</v>
      </c>
      <c r="I956" s="218">
        <f>'4. Capacity&amp;Demand'!M1033</f>
        <v>0</v>
      </c>
      <c r="J956" s="218">
        <f>'4. Capacity&amp;Demand'!N1033</f>
        <v>0</v>
      </c>
      <c r="K956" s="218">
        <f>'4. Capacity&amp;Demand'!O1033</f>
        <v>0</v>
      </c>
      <c r="L956" s="218">
        <f>'4. Capacity&amp;Demand'!P1033</f>
        <v>0</v>
      </c>
      <c r="M956" s="218">
        <f>'4. Capacity&amp;Demand'!Q1033</f>
        <v>0</v>
      </c>
      <c r="N956" s="218">
        <f>'4. Capacity&amp;Demand'!R1033</f>
        <v>0</v>
      </c>
      <c r="O956" s="218">
        <f>'4. Capacity&amp;Demand'!S1033</f>
        <v>0</v>
      </c>
    </row>
    <row r="957" spans="2:15" ht="15.75" thickBot="1" x14ac:dyDescent="0.3">
      <c r="B957" s="218" t="s">
        <v>789</v>
      </c>
      <c r="C957" s="315" t="s">
        <v>901</v>
      </c>
      <c r="D957" s="218">
        <f>'4. Capacity&amp;Demand'!H1034</f>
        <v>0</v>
      </c>
      <c r="E957" s="218">
        <f>'4. Capacity&amp;Demand'!I1034</f>
        <v>0</v>
      </c>
      <c r="F957" s="218">
        <f>'4. Capacity&amp;Demand'!J1034</f>
        <v>0</v>
      </c>
      <c r="G957" s="218">
        <f>'4. Capacity&amp;Demand'!K1034</f>
        <v>0</v>
      </c>
      <c r="H957" s="218">
        <f>'4. Capacity&amp;Demand'!L1034</f>
        <v>0</v>
      </c>
      <c r="I957" s="218">
        <f>'4. Capacity&amp;Demand'!M1034</f>
        <v>0</v>
      </c>
      <c r="J957" s="218">
        <f>'4. Capacity&amp;Demand'!N1034</f>
        <v>0</v>
      </c>
      <c r="K957" s="218">
        <f>'4. Capacity&amp;Demand'!O1034</f>
        <v>0</v>
      </c>
      <c r="L957" s="218">
        <f>'4. Capacity&amp;Demand'!P1034</f>
        <v>0</v>
      </c>
      <c r="M957" s="218">
        <f>'4. Capacity&amp;Demand'!Q1034</f>
        <v>0</v>
      </c>
      <c r="N957" s="218">
        <f>'4. Capacity&amp;Demand'!R1034</f>
        <v>0</v>
      </c>
      <c r="O957" s="218">
        <f>'4. Capacity&amp;Demand'!S1034</f>
        <v>0</v>
      </c>
    </row>
    <row r="958" spans="2:15" ht="15.75" thickBot="1" x14ac:dyDescent="0.3">
      <c r="B958" s="218" t="s">
        <v>791</v>
      </c>
      <c r="C958" s="315" t="s">
        <v>901</v>
      </c>
      <c r="D958" s="218">
        <f>'4. Capacity&amp;Demand'!H1035</f>
        <v>0</v>
      </c>
      <c r="E958" s="218">
        <f>'4. Capacity&amp;Demand'!I1035</f>
        <v>0</v>
      </c>
      <c r="F958" s="218">
        <f>'4. Capacity&amp;Demand'!J1035</f>
        <v>0</v>
      </c>
      <c r="G958" s="218">
        <f>'4. Capacity&amp;Demand'!K1035</f>
        <v>0</v>
      </c>
      <c r="H958" s="218">
        <f>'4. Capacity&amp;Demand'!L1035</f>
        <v>0</v>
      </c>
      <c r="I958" s="218">
        <f>'4. Capacity&amp;Demand'!M1035</f>
        <v>0</v>
      </c>
      <c r="J958" s="218">
        <f>'4. Capacity&amp;Demand'!N1035</f>
        <v>0</v>
      </c>
      <c r="K958" s="218">
        <f>'4. Capacity&amp;Demand'!O1035</f>
        <v>0</v>
      </c>
      <c r="L958" s="218">
        <f>'4. Capacity&amp;Demand'!P1035</f>
        <v>0</v>
      </c>
      <c r="M958" s="218">
        <f>'4. Capacity&amp;Demand'!Q1035</f>
        <v>0</v>
      </c>
      <c r="N958" s="218">
        <f>'4. Capacity&amp;Demand'!R1035</f>
        <v>0</v>
      </c>
      <c r="O958" s="218">
        <f>'4. Capacity&amp;Demand'!S1035</f>
        <v>0</v>
      </c>
    </row>
    <row r="959" spans="2:15" ht="15.75" thickBot="1" x14ac:dyDescent="0.3">
      <c r="B959" s="218" t="s">
        <v>793</v>
      </c>
      <c r="C959" s="315" t="s">
        <v>901</v>
      </c>
      <c r="D959" s="218">
        <f>'4. Capacity&amp;Demand'!H1036</f>
        <v>0</v>
      </c>
      <c r="E959" s="218">
        <f>'4. Capacity&amp;Demand'!I1036</f>
        <v>0</v>
      </c>
      <c r="F959" s="218">
        <f>'4. Capacity&amp;Demand'!J1036</f>
        <v>0</v>
      </c>
      <c r="G959" s="218">
        <f>'4. Capacity&amp;Demand'!K1036</f>
        <v>0</v>
      </c>
      <c r="H959" s="218">
        <f>'4. Capacity&amp;Demand'!L1036</f>
        <v>0</v>
      </c>
      <c r="I959" s="218">
        <f>'4. Capacity&amp;Demand'!M1036</f>
        <v>0</v>
      </c>
      <c r="J959" s="218">
        <f>'4. Capacity&amp;Demand'!N1036</f>
        <v>0</v>
      </c>
      <c r="K959" s="218">
        <f>'4. Capacity&amp;Demand'!O1036</f>
        <v>0</v>
      </c>
      <c r="L959" s="218">
        <f>'4. Capacity&amp;Demand'!P1036</f>
        <v>0</v>
      </c>
      <c r="M959" s="218">
        <f>'4. Capacity&amp;Demand'!Q1036</f>
        <v>0</v>
      </c>
      <c r="N959" s="218">
        <f>'4. Capacity&amp;Demand'!R1036</f>
        <v>0</v>
      </c>
      <c r="O959" s="218">
        <f>'4. Capacity&amp;Demand'!S1036</f>
        <v>0</v>
      </c>
    </row>
    <row r="960" spans="2:15" ht="15.75" thickBot="1" x14ac:dyDescent="0.3">
      <c r="B960" s="218" t="s">
        <v>795</v>
      </c>
      <c r="C960" s="315" t="s">
        <v>901</v>
      </c>
      <c r="D960" s="218">
        <f>'4. Capacity&amp;Demand'!H1037</f>
        <v>0</v>
      </c>
      <c r="E960" s="218">
        <f>'4. Capacity&amp;Demand'!I1037</f>
        <v>0</v>
      </c>
      <c r="F960" s="218">
        <f>'4. Capacity&amp;Demand'!J1037</f>
        <v>0</v>
      </c>
      <c r="G960" s="218">
        <f>'4. Capacity&amp;Demand'!K1037</f>
        <v>0</v>
      </c>
      <c r="H960" s="218">
        <f>'4. Capacity&amp;Demand'!L1037</f>
        <v>0</v>
      </c>
      <c r="I960" s="218">
        <f>'4. Capacity&amp;Demand'!M1037</f>
        <v>0</v>
      </c>
      <c r="J960" s="218">
        <f>'4. Capacity&amp;Demand'!N1037</f>
        <v>0</v>
      </c>
      <c r="K960" s="218">
        <f>'4. Capacity&amp;Demand'!O1037</f>
        <v>0</v>
      </c>
      <c r="L960" s="218">
        <f>'4. Capacity&amp;Demand'!P1037</f>
        <v>0</v>
      </c>
      <c r="M960" s="218">
        <f>'4. Capacity&amp;Demand'!Q1037</f>
        <v>0</v>
      </c>
      <c r="N960" s="218">
        <f>'4. Capacity&amp;Demand'!R1037</f>
        <v>0</v>
      </c>
      <c r="O960" s="218">
        <f>'4. Capacity&amp;Demand'!S1037</f>
        <v>0</v>
      </c>
    </row>
    <row r="961" spans="2:15" ht="15.75" thickBot="1" x14ac:dyDescent="0.3">
      <c r="B961" s="218" t="s">
        <v>797</v>
      </c>
      <c r="C961" s="315" t="s">
        <v>901</v>
      </c>
      <c r="D961" s="218">
        <f>'4. Capacity&amp;Demand'!H1038</f>
        <v>0</v>
      </c>
      <c r="E961" s="218">
        <f>'4. Capacity&amp;Demand'!I1038</f>
        <v>0</v>
      </c>
      <c r="F961" s="218">
        <f>'4. Capacity&amp;Demand'!J1038</f>
        <v>0</v>
      </c>
      <c r="G961" s="218">
        <f>'4. Capacity&amp;Demand'!K1038</f>
        <v>0</v>
      </c>
      <c r="H961" s="218">
        <f>'4. Capacity&amp;Demand'!L1038</f>
        <v>0</v>
      </c>
      <c r="I961" s="218">
        <f>'4. Capacity&amp;Demand'!M1038</f>
        <v>0</v>
      </c>
      <c r="J961" s="218">
        <f>'4. Capacity&amp;Demand'!N1038</f>
        <v>0</v>
      </c>
      <c r="K961" s="218">
        <f>'4. Capacity&amp;Demand'!O1038</f>
        <v>0</v>
      </c>
      <c r="L961" s="218">
        <f>'4. Capacity&amp;Demand'!P1038</f>
        <v>0</v>
      </c>
      <c r="M961" s="218">
        <f>'4. Capacity&amp;Demand'!Q1038</f>
        <v>0</v>
      </c>
      <c r="N961" s="218">
        <f>'4. Capacity&amp;Demand'!R1038</f>
        <v>0</v>
      </c>
      <c r="O961" s="218">
        <f>'4. Capacity&amp;Demand'!S1038</f>
        <v>0</v>
      </c>
    </row>
    <row r="962" spans="2:15" ht="15.75" thickBot="1" x14ac:dyDescent="0.3">
      <c r="B962" s="218" t="s">
        <v>799</v>
      </c>
      <c r="C962" s="315" t="s">
        <v>901</v>
      </c>
      <c r="D962" s="218">
        <f>'4. Capacity&amp;Demand'!H1039</f>
        <v>0</v>
      </c>
      <c r="E962" s="218">
        <f>'4. Capacity&amp;Demand'!I1039</f>
        <v>0</v>
      </c>
      <c r="F962" s="218">
        <f>'4. Capacity&amp;Demand'!J1039</f>
        <v>0</v>
      </c>
      <c r="G962" s="218">
        <f>'4. Capacity&amp;Demand'!K1039</f>
        <v>0</v>
      </c>
      <c r="H962" s="218">
        <f>'4. Capacity&amp;Demand'!L1039</f>
        <v>0</v>
      </c>
      <c r="I962" s="218">
        <f>'4. Capacity&amp;Demand'!M1039</f>
        <v>0</v>
      </c>
      <c r="J962" s="218">
        <f>'4. Capacity&amp;Demand'!N1039</f>
        <v>0</v>
      </c>
      <c r="K962" s="218">
        <f>'4. Capacity&amp;Demand'!O1039</f>
        <v>0</v>
      </c>
      <c r="L962" s="218">
        <f>'4. Capacity&amp;Demand'!P1039</f>
        <v>0</v>
      </c>
      <c r="M962" s="218">
        <f>'4. Capacity&amp;Demand'!Q1039</f>
        <v>0</v>
      </c>
      <c r="N962" s="218">
        <f>'4. Capacity&amp;Demand'!R1039</f>
        <v>0</v>
      </c>
      <c r="O962" s="218">
        <f>'4. Capacity&amp;Demand'!S1039</f>
        <v>0</v>
      </c>
    </row>
    <row r="963" spans="2:15" ht="15.75" thickBot="1" x14ac:dyDescent="0.3">
      <c r="B963" s="218" t="s">
        <v>801</v>
      </c>
      <c r="C963" s="315" t="s">
        <v>901</v>
      </c>
      <c r="D963" s="218">
        <f>'4. Capacity&amp;Demand'!H1040</f>
        <v>0</v>
      </c>
      <c r="E963" s="218">
        <f>'4. Capacity&amp;Demand'!I1040</f>
        <v>0</v>
      </c>
      <c r="F963" s="218">
        <f>'4. Capacity&amp;Demand'!J1040</f>
        <v>0</v>
      </c>
      <c r="G963" s="218">
        <f>'4. Capacity&amp;Demand'!K1040</f>
        <v>0</v>
      </c>
      <c r="H963" s="218">
        <f>'4. Capacity&amp;Demand'!L1040</f>
        <v>0</v>
      </c>
      <c r="I963" s="218">
        <f>'4. Capacity&amp;Demand'!M1040</f>
        <v>0</v>
      </c>
      <c r="J963" s="218">
        <f>'4. Capacity&amp;Demand'!N1040</f>
        <v>0</v>
      </c>
      <c r="K963" s="218">
        <f>'4. Capacity&amp;Demand'!O1040</f>
        <v>0</v>
      </c>
      <c r="L963" s="218">
        <f>'4. Capacity&amp;Demand'!P1040</f>
        <v>0</v>
      </c>
      <c r="M963" s="218">
        <f>'4. Capacity&amp;Demand'!Q1040</f>
        <v>0</v>
      </c>
      <c r="N963" s="218">
        <f>'4. Capacity&amp;Demand'!R1040</f>
        <v>0</v>
      </c>
      <c r="O963" s="218">
        <f>'4. Capacity&amp;Demand'!S1040</f>
        <v>0</v>
      </c>
    </row>
    <row r="964" spans="2:15" ht="15.75" thickBot="1" x14ac:dyDescent="0.3">
      <c r="B964" s="218" t="s">
        <v>803</v>
      </c>
      <c r="C964" s="315" t="s">
        <v>901</v>
      </c>
      <c r="D964" s="218">
        <f>'4. Capacity&amp;Demand'!H1041</f>
        <v>0</v>
      </c>
      <c r="E964" s="218">
        <f>'4. Capacity&amp;Demand'!I1041</f>
        <v>0</v>
      </c>
      <c r="F964" s="218">
        <f>'4. Capacity&amp;Demand'!J1041</f>
        <v>0</v>
      </c>
      <c r="G964" s="218">
        <f>'4. Capacity&amp;Demand'!K1041</f>
        <v>0</v>
      </c>
      <c r="H964" s="218">
        <f>'4. Capacity&amp;Demand'!L1041</f>
        <v>0</v>
      </c>
      <c r="I964" s="218">
        <f>'4. Capacity&amp;Demand'!M1041</f>
        <v>0</v>
      </c>
      <c r="J964" s="218">
        <f>'4. Capacity&amp;Demand'!N1041</f>
        <v>0</v>
      </c>
      <c r="K964" s="218">
        <f>'4. Capacity&amp;Demand'!O1041</f>
        <v>0</v>
      </c>
      <c r="L964" s="218">
        <f>'4. Capacity&amp;Demand'!P1041</f>
        <v>0</v>
      </c>
      <c r="M964" s="218">
        <f>'4. Capacity&amp;Demand'!Q1041</f>
        <v>0</v>
      </c>
      <c r="N964" s="218">
        <f>'4. Capacity&amp;Demand'!R1041</f>
        <v>0</v>
      </c>
      <c r="O964" s="218">
        <f>'4. Capacity&amp;Demand'!S1041</f>
        <v>0</v>
      </c>
    </row>
    <row r="965" spans="2:15" ht="15.75" thickBot="1" x14ac:dyDescent="0.3">
      <c r="B965" s="218" t="s">
        <v>805</v>
      </c>
      <c r="C965" s="315" t="s">
        <v>901</v>
      </c>
      <c r="D965" s="218">
        <f>'4. Capacity&amp;Demand'!H1042</f>
        <v>0</v>
      </c>
      <c r="E965" s="218">
        <f>'4. Capacity&amp;Demand'!I1042</f>
        <v>0</v>
      </c>
      <c r="F965" s="218">
        <f>'4. Capacity&amp;Demand'!J1042</f>
        <v>0</v>
      </c>
      <c r="G965" s="218">
        <f>'4. Capacity&amp;Demand'!K1042</f>
        <v>0</v>
      </c>
      <c r="H965" s="218">
        <f>'4. Capacity&amp;Demand'!L1042</f>
        <v>0</v>
      </c>
      <c r="I965" s="218">
        <f>'4. Capacity&amp;Demand'!M1042</f>
        <v>0</v>
      </c>
      <c r="J965" s="218">
        <f>'4. Capacity&amp;Demand'!N1042</f>
        <v>0</v>
      </c>
      <c r="K965" s="218">
        <f>'4. Capacity&amp;Demand'!O1042</f>
        <v>0</v>
      </c>
      <c r="L965" s="218">
        <f>'4. Capacity&amp;Demand'!P1042</f>
        <v>0</v>
      </c>
      <c r="M965" s="218">
        <f>'4. Capacity&amp;Demand'!Q1042</f>
        <v>0</v>
      </c>
      <c r="N965" s="218">
        <f>'4. Capacity&amp;Demand'!R1042</f>
        <v>0</v>
      </c>
      <c r="O965" s="218">
        <f>'4. Capacity&amp;Demand'!S1042</f>
        <v>0</v>
      </c>
    </row>
    <row r="966" spans="2:15" ht="15.75" thickBot="1" x14ac:dyDescent="0.3">
      <c r="B966" s="218" t="s">
        <v>807</v>
      </c>
      <c r="C966" s="315" t="s">
        <v>901</v>
      </c>
      <c r="D966" s="218">
        <f>'4. Capacity&amp;Demand'!H1043</f>
        <v>0</v>
      </c>
      <c r="E966" s="218">
        <f>'4. Capacity&amp;Demand'!I1043</f>
        <v>0</v>
      </c>
      <c r="F966" s="218">
        <f>'4. Capacity&amp;Demand'!J1043</f>
        <v>0</v>
      </c>
      <c r="G966" s="218">
        <f>'4. Capacity&amp;Demand'!K1043</f>
        <v>0</v>
      </c>
      <c r="H966" s="218">
        <f>'4. Capacity&amp;Demand'!L1043</f>
        <v>0</v>
      </c>
      <c r="I966" s="218">
        <f>'4. Capacity&amp;Demand'!M1043</f>
        <v>0</v>
      </c>
      <c r="J966" s="218">
        <f>'4. Capacity&amp;Demand'!N1043</f>
        <v>0</v>
      </c>
      <c r="K966" s="218">
        <f>'4. Capacity&amp;Demand'!O1043</f>
        <v>0</v>
      </c>
      <c r="L966" s="218">
        <f>'4. Capacity&amp;Demand'!P1043</f>
        <v>0</v>
      </c>
      <c r="M966" s="218">
        <f>'4. Capacity&amp;Demand'!Q1043</f>
        <v>0</v>
      </c>
      <c r="N966" s="218">
        <f>'4. Capacity&amp;Demand'!R1043</f>
        <v>0</v>
      </c>
      <c r="O966" s="218">
        <f>'4. Capacity&amp;Demand'!S1043</f>
        <v>0</v>
      </c>
    </row>
    <row r="967" spans="2:15" ht="15.75" thickBot="1" x14ac:dyDescent="0.3">
      <c r="B967" s="218" t="s">
        <v>809</v>
      </c>
      <c r="C967" s="315" t="s">
        <v>901</v>
      </c>
      <c r="D967" s="218">
        <f>'4. Capacity&amp;Demand'!H1044</f>
        <v>0</v>
      </c>
      <c r="E967" s="218">
        <f>'4. Capacity&amp;Demand'!I1044</f>
        <v>0</v>
      </c>
      <c r="F967" s="218">
        <f>'4. Capacity&amp;Demand'!J1044</f>
        <v>0</v>
      </c>
      <c r="G967" s="218">
        <f>'4. Capacity&amp;Demand'!K1044</f>
        <v>0</v>
      </c>
      <c r="H967" s="218">
        <f>'4. Capacity&amp;Demand'!L1044</f>
        <v>0</v>
      </c>
      <c r="I967" s="218">
        <f>'4. Capacity&amp;Demand'!M1044</f>
        <v>0</v>
      </c>
      <c r="J967" s="218">
        <f>'4. Capacity&amp;Demand'!N1044</f>
        <v>0</v>
      </c>
      <c r="K967" s="218">
        <f>'4. Capacity&amp;Demand'!O1044</f>
        <v>0</v>
      </c>
      <c r="L967" s="218">
        <f>'4. Capacity&amp;Demand'!P1044</f>
        <v>0</v>
      </c>
      <c r="M967" s="218">
        <f>'4. Capacity&amp;Demand'!Q1044</f>
        <v>0</v>
      </c>
      <c r="N967" s="218">
        <f>'4. Capacity&amp;Demand'!R1044</f>
        <v>0</v>
      </c>
      <c r="O967" s="218">
        <f>'4. Capacity&amp;Demand'!S1044</f>
        <v>0</v>
      </c>
    </row>
    <row r="968" spans="2:15" ht="15.75" thickBot="1" x14ac:dyDescent="0.3">
      <c r="B968" s="218" t="s">
        <v>811</v>
      </c>
      <c r="C968" s="315" t="s">
        <v>901</v>
      </c>
      <c r="D968" s="218">
        <f>'4. Capacity&amp;Demand'!H1045</f>
        <v>0</v>
      </c>
      <c r="E968" s="218">
        <f>'4. Capacity&amp;Demand'!I1045</f>
        <v>0</v>
      </c>
      <c r="F968" s="218">
        <f>'4. Capacity&amp;Demand'!J1045</f>
        <v>0</v>
      </c>
      <c r="G968" s="218">
        <f>'4. Capacity&amp;Demand'!K1045</f>
        <v>0</v>
      </c>
      <c r="H968" s="218">
        <f>'4. Capacity&amp;Demand'!L1045</f>
        <v>0</v>
      </c>
      <c r="I968" s="218">
        <f>'4. Capacity&amp;Demand'!M1045</f>
        <v>0</v>
      </c>
      <c r="J968" s="218">
        <f>'4. Capacity&amp;Demand'!N1045</f>
        <v>0</v>
      </c>
      <c r="K968" s="218">
        <f>'4. Capacity&amp;Demand'!O1045</f>
        <v>0</v>
      </c>
      <c r="L968" s="218">
        <f>'4. Capacity&amp;Demand'!P1045</f>
        <v>0</v>
      </c>
      <c r="M968" s="218">
        <f>'4. Capacity&amp;Demand'!Q1045</f>
        <v>0</v>
      </c>
      <c r="N968" s="218">
        <f>'4. Capacity&amp;Demand'!R1045</f>
        <v>0</v>
      </c>
      <c r="O968" s="218">
        <f>'4. Capacity&amp;Demand'!S1045</f>
        <v>0</v>
      </c>
    </row>
    <row r="969" spans="2:15" ht="15.75" thickBot="1" x14ac:dyDescent="0.3">
      <c r="B969" s="218" t="s">
        <v>813</v>
      </c>
      <c r="C969" s="315" t="s">
        <v>901</v>
      </c>
      <c r="D969" s="218">
        <f>'4. Capacity&amp;Demand'!H1046</f>
        <v>0</v>
      </c>
      <c r="E969" s="218">
        <f>'4. Capacity&amp;Demand'!I1046</f>
        <v>0</v>
      </c>
      <c r="F969" s="218">
        <f>'4. Capacity&amp;Demand'!J1046</f>
        <v>0</v>
      </c>
      <c r="G969" s="218">
        <f>'4. Capacity&amp;Demand'!K1046</f>
        <v>0</v>
      </c>
      <c r="H969" s="218">
        <f>'4. Capacity&amp;Demand'!L1046</f>
        <v>0</v>
      </c>
      <c r="I969" s="218">
        <f>'4. Capacity&amp;Demand'!M1046</f>
        <v>0</v>
      </c>
      <c r="J969" s="218">
        <f>'4. Capacity&amp;Demand'!N1046</f>
        <v>0</v>
      </c>
      <c r="K969" s="218">
        <f>'4. Capacity&amp;Demand'!O1046</f>
        <v>0</v>
      </c>
      <c r="L969" s="218">
        <f>'4. Capacity&amp;Demand'!P1046</f>
        <v>0</v>
      </c>
      <c r="M969" s="218">
        <f>'4. Capacity&amp;Demand'!Q1046</f>
        <v>0</v>
      </c>
      <c r="N969" s="218">
        <f>'4. Capacity&amp;Demand'!R1046</f>
        <v>0</v>
      </c>
      <c r="O969" s="218">
        <f>'4. Capacity&amp;Demand'!S1046</f>
        <v>0</v>
      </c>
    </row>
    <row r="970" spans="2:15" ht="15.75" thickBot="1" x14ac:dyDescent="0.3">
      <c r="B970" s="218" t="s">
        <v>815</v>
      </c>
      <c r="C970" s="315" t="s">
        <v>901</v>
      </c>
      <c r="D970" s="218">
        <f>'4. Capacity&amp;Demand'!H1047</f>
        <v>0</v>
      </c>
      <c r="E970" s="218">
        <f>'4. Capacity&amp;Demand'!I1047</f>
        <v>0</v>
      </c>
      <c r="F970" s="218">
        <f>'4. Capacity&amp;Demand'!J1047</f>
        <v>0</v>
      </c>
      <c r="G970" s="218">
        <f>'4. Capacity&amp;Demand'!K1047</f>
        <v>0</v>
      </c>
      <c r="H970" s="218">
        <f>'4. Capacity&amp;Demand'!L1047</f>
        <v>0</v>
      </c>
      <c r="I970" s="218">
        <f>'4. Capacity&amp;Demand'!M1047</f>
        <v>0</v>
      </c>
      <c r="J970" s="218">
        <f>'4. Capacity&amp;Demand'!N1047</f>
        <v>0</v>
      </c>
      <c r="K970" s="218">
        <f>'4. Capacity&amp;Demand'!O1047</f>
        <v>0</v>
      </c>
      <c r="L970" s="218">
        <f>'4. Capacity&amp;Demand'!P1047</f>
        <v>0</v>
      </c>
      <c r="M970" s="218">
        <f>'4. Capacity&amp;Demand'!Q1047</f>
        <v>0</v>
      </c>
      <c r="N970" s="218">
        <f>'4. Capacity&amp;Demand'!R1047</f>
        <v>0</v>
      </c>
      <c r="O970" s="218">
        <f>'4. Capacity&amp;Demand'!S1047</f>
        <v>0</v>
      </c>
    </row>
    <row r="971" spans="2:15" ht="15.75" thickBot="1" x14ac:dyDescent="0.3">
      <c r="B971" s="218" t="s">
        <v>817</v>
      </c>
      <c r="C971" s="315" t="s">
        <v>901</v>
      </c>
      <c r="D971" s="218">
        <f>'4. Capacity&amp;Demand'!H1048</f>
        <v>0</v>
      </c>
      <c r="E971" s="218">
        <f>'4. Capacity&amp;Demand'!I1048</f>
        <v>0</v>
      </c>
      <c r="F971" s="218">
        <f>'4. Capacity&amp;Demand'!J1048</f>
        <v>0</v>
      </c>
      <c r="G971" s="218">
        <f>'4. Capacity&amp;Demand'!K1048</f>
        <v>0</v>
      </c>
      <c r="H971" s="218">
        <f>'4. Capacity&amp;Demand'!L1048</f>
        <v>0</v>
      </c>
      <c r="I971" s="218">
        <f>'4. Capacity&amp;Demand'!M1048</f>
        <v>0</v>
      </c>
      <c r="J971" s="218">
        <f>'4. Capacity&amp;Demand'!N1048</f>
        <v>0</v>
      </c>
      <c r="K971" s="218">
        <f>'4. Capacity&amp;Demand'!O1048</f>
        <v>0</v>
      </c>
      <c r="L971" s="218">
        <f>'4. Capacity&amp;Demand'!P1048</f>
        <v>0</v>
      </c>
      <c r="M971" s="218">
        <f>'4. Capacity&amp;Demand'!Q1048</f>
        <v>0</v>
      </c>
      <c r="N971" s="218">
        <f>'4. Capacity&amp;Demand'!R1048</f>
        <v>0</v>
      </c>
      <c r="O971" s="218">
        <f>'4. Capacity&amp;Demand'!S1048</f>
        <v>0</v>
      </c>
    </row>
    <row r="972" spans="2:15" ht="15.75" thickBot="1" x14ac:dyDescent="0.3">
      <c r="B972" s="218" t="s">
        <v>819</v>
      </c>
      <c r="C972" s="315" t="s">
        <v>901</v>
      </c>
      <c r="D972" s="218">
        <f>'4. Capacity&amp;Demand'!H1049</f>
        <v>0</v>
      </c>
      <c r="E972" s="218">
        <f>'4. Capacity&amp;Demand'!I1049</f>
        <v>0</v>
      </c>
      <c r="F972" s="218">
        <f>'4. Capacity&amp;Demand'!J1049</f>
        <v>0</v>
      </c>
      <c r="G972" s="218">
        <f>'4. Capacity&amp;Demand'!K1049</f>
        <v>0</v>
      </c>
      <c r="H972" s="218">
        <f>'4. Capacity&amp;Demand'!L1049</f>
        <v>0</v>
      </c>
      <c r="I972" s="218">
        <f>'4. Capacity&amp;Demand'!M1049</f>
        <v>0</v>
      </c>
      <c r="J972" s="218">
        <f>'4. Capacity&amp;Demand'!N1049</f>
        <v>0</v>
      </c>
      <c r="K972" s="218">
        <f>'4. Capacity&amp;Demand'!O1049</f>
        <v>0</v>
      </c>
      <c r="L972" s="218">
        <f>'4. Capacity&amp;Demand'!P1049</f>
        <v>0</v>
      </c>
      <c r="M972" s="218">
        <f>'4. Capacity&amp;Demand'!Q1049</f>
        <v>0</v>
      </c>
      <c r="N972" s="218">
        <f>'4. Capacity&amp;Demand'!R1049</f>
        <v>0</v>
      </c>
      <c r="O972" s="218">
        <f>'4. Capacity&amp;Demand'!S1049</f>
        <v>0</v>
      </c>
    </row>
    <row r="973" spans="2:15" ht="15.75" thickBot="1" x14ac:dyDescent="0.3">
      <c r="B973" s="218" t="s">
        <v>821</v>
      </c>
      <c r="C973" s="315" t="s">
        <v>901</v>
      </c>
      <c r="D973" s="218">
        <f>'4. Capacity&amp;Demand'!H1050</f>
        <v>0</v>
      </c>
      <c r="E973" s="218">
        <f>'4. Capacity&amp;Demand'!I1050</f>
        <v>0</v>
      </c>
      <c r="F973" s="218">
        <f>'4. Capacity&amp;Demand'!J1050</f>
        <v>0</v>
      </c>
      <c r="G973" s="218">
        <f>'4. Capacity&amp;Demand'!K1050</f>
        <v>0</v>
      </c>
      <c r="H973" s="218">
        <f>'4. Capacity&amp;Demand'!L1050</f>
        <v>0</v>
      </c>
      <c r="I973" s="218">
        <f>'4. Capacity&amp;Demand'!M1050</f>
        <v>0</v>
      </c>
      <c r="J973" s="218">
        <f>'4. Capacity&amp;Demand'!N1050</f>
        <v>0</v>
      </c>
      <c r="K973" s="218">
        <f>'4. Capacity&amp;Demand'!O1050</f>
        <v>0</v>
      </c>
      <c r="L973" s="218">
        <f>'4. Capacity&amp;Demand'!P1050</f>
        <v>0</v>
      </c>
      <c r="M973" s="218">
        <f>'4. Capacity&amp;Demand'!Q1050</f>
        <v>0</v>
      </c>
      <c r="N973" s="218">
        <f>'4. Capacity&amp;Demand'!R1050</f>
        <v>0</v>
      </c>
      <c r="O973" s="218">
        <f>'4. Capacity&amp;Demand'!S1050</f>
        <v>0</v>
      </c>
    </row>
    <row r="974" spans="2:15" ht="15.75" thickBot="1" x14ac:dyDescent="0.3">
      <c r="B974" s="218" t="s">
        <v>823</v>
      </c>
      <c r="C974" s="315" t="s">
        <v>901</v>
      </c>
      <c r="D974" s="218">
        <f>'4. Capacity&amp;Demand'!H1051</f>
        <v>0</v>
      </c>
      <c r="E974" s="218">
        <f>'4. Capacity&amp;Demand'!I1051</f>
        <v>0</v>
      </c>
      <c r="F974" s="218">
        <f>'4. Capacity&amp;Demand'!J1051</f>
        <v>0</v>
      </c>
      <c r="G974" s="218">
        <f>'4. Capacity&amp;Demand'!K1051</f>
        <v>0</v>
      </c>
      <c r="H974" s="218">
        <f>'4. Capacity&amp;Demand'!L1051</f>
        <v>0</v>
      </c>
      <c r="I974" s="218">
        <f>'4. Capacity&amp;Demand'!M1051</f>
        <v>0</v>
      </c>
      <c r="J974" s="218">
        <f>'4. Capacity&amp;Demand'!N1051</f>
        <v>0</v>
      </c>
      <c r="K974" s="218">
        <f>'4. Capacity&amp;Demand'!O1051</f>
        <v>0</v>
      </c>
      <c r="L974" s="218">
        <f>'4. Capacity&amp;Demand'!P1051</f>
        <v>0</v>
      </c>
      <c r="M974" s="218">
        <f>'4. Capacity&amp;Demand'!Q1051</f>
        <v>0</v>
      </c>
      <c r="N974" s="218">
        <f>'4. Capacity&amp;Demand'!R1051</f>
        <v>0</v>
      </c>
      <c r="O974" s="218">
        <f>'4. Capacity&amp;Demand'!S1051</f>
        <v>0</v>
      </c>
    </row>
    <row r="975" spans="2:15" ht="15.75" thickBot="1" x14ac:dyDescent="0.3">
      <c r="B975" s="218" t="s">
        <v>825</v>
      </c>
      <c r="C975" s="315" t="s">
        <v>901</v>
      </c>
      <c r="D975" s="218">
        <f>'4. Capacity&amp;Demand'!H1052</f>
        <v>0</v>
      </c>
      <c r="E975" s="218">
        <f>'4. Capacity&amp;Demand'!I1052</f>
        <v>0</v>
      </c>
      <c r="F975" s="218">
        <f>'4. Capacity&amp;Demand'!J1052</f>
        <v>0</v>
      </c>
      <c r="G975" s="218">
        <f>'4. Capacity&amp;Demand'!K1052</f>
        <v>0</v>
      </c>
      <c r="H975" s="218">
        <f>'4. Capacity&amp;Demand'!L1052</f>
        <v>0</v>
      </c>
      <c r="I975" s="218">
        <f>'4. Capacity&amp;Demand'!M1052</f>
        <v>0</v>
      </c>
      <c r="J975" s="218">
        <f>'4. Capacity&amp;Demand'!N1052</f>
        <v>0</v>
      </c>
      <c r="K975" s="218">
        <f>'4. Capacity&amp;Demand'!O1052</f>
        <v>0</v>
      </c>
      <c r="L975" s="218">
        <f>'4. Capacity&amp;Demand'!P1052</f>
        <v>0</v>
      </c>
      <c r="M975" s="218">
        <f>'4. Capacity&amp;Demand'!Q1052</f>
        <v>0</v>
      </c>
      <c r="N975" s="218">
        <f>'4. Capacity&amp;Demand'!R1052</f>
        <v>0</v>
      </c>
      <c r="O975" s="218">
        <f>'4. Capacity&amp;Demand'!S1052</f>
        <v>0</v>
      </c>
    </row>
    <row r="976" spans="2:15" ht="15.75" thickBot="1" x14ac:dyDescent="0.3">
      <c r="B976" s="218" t="s">
        <v>827</v>
      </c>
      <c r="C976" s="315" t="s">
        <v>901</v>
      </c>
      <c r="D976" s="218">
        <f>'4. Capacity&amp;Demand'!H1053</f>
        <v>0</v>
      </c>
      <c r="E976" s="218">
        <f>'4. Capacity&amp;Demand'!I1053</f>
        <v>0</v>
      </c>
      <c r="F976" s="218">
        <f>'4. Capacity&amp;Demand'!J1053</f>
        <v>0</v>
      </c>
      <c r="G976" s="218">
        <f>'4. Capacity&amp;Demand'!K1053</f>
        <v>0</v>
      </c>
      <c r="H976" s="218">
        <f>'4. Capacity&amp;Demand'!L1053</f>
        <v>0</v>
      </c>
      <c r="I976" s="218">
        <f>'4. Capacity&amp;Demand'!M1053</f>
        <v>0</v>
      </c>
      <c r="J976" s="218">
        <f>'4. Capacity&amp;Demand'!N1053</f>
        <v>0</v>
      </c>
      <c r="K976" s="218">
        <f>'4. Capacity&amp;Demand'!O1053</f>
        <v>0</v>
      </c>
      <c r="L976" s="218">
        <f>'4. Capacity&amp;Demand'!P1053</f>
        <v>0</v>
      </c>
      <c r="M976" s="218">
        <f>'4. Capacity&amp;Demand'!Q1053</f>
        <v>0</v>
      </c>
      <c r="N976" s="218">
        <f>'4. Capacity&amp;Demand'!R1053</f>
        <v>0</v>
      </c>
      <c r="O976" s="218">
        <f>'4. Capacity&amp;Demand'!S1053</f>
        <v>0</v>
      </c>
    </row>
    <row r="977" spans="2:15" ht="15.75" thickBot="1" x14ac:dyDescent="0.3">
      <c r="B977" s="218" t="s">
        <v>829</v>
      </c>
      <c r="C977" s="315" t="s">
        <v>901</v>
      </c>
      <c r="D977" s="218">
        <f>'4. Capacity&amp;Demand'!H1054</f>
        <v>0</v>
      </c>
      <c r="E977" s="218">
        <f>'4. Capacity&amp;Demand'!I1054</f>
        <v>0</v>
      </c>
      <c r="F977" s="218">
        <f>'4. Capacity&amp;Demand'!J1054</f>
        <v>0</v>
      </c>
      <c r="G977" s="218">
        <f>'4. Capacity&amp;Demand'!K1054</f>
        <v>0</v>
      </c>
      <c r="H977" s="218">
        <f>'4. Capacity&amp;Demand'!L1054</f>
        <v>0</v>
      </c>
      <c r="I977" s="218">
        <f>'4. Capacity&amp;Demand'!M1054</f>
        <v>0</v>
      </c>
      <c r="J977" s="218">
        <f>'4. Capacity&amp;Demand'!N1054</f>
        <v>0</v>
      </c>
      <c r="K977" s="218">
        <f>'4. Capacity&amp;Demand'!O1054</f>
        <v>0</v>
      </c>
      <c r="L977" s="218">
        <f>'4. Capacity&amp;Demand'!P1054</f>
        <v>0</v>
      </c>
      <c r="M977" s="218">
        <f>'4. Capacity&amp;Demand'!Q1054</f>
        <v>0</v>
      </c>
      <c r="N977" s="218">
        <f>'4. Capacity&amp;Demand'!R1054</f>
        <v>0</v>
      </c>
      <c r="O977" s="218">
        <f>'4. Capacity&amp;Demand'!S1054</f>
        <v>0</v>
      </c>
    </row>
    <row r="978" spans="2:15" ht="15.75" thickBot="1" x14ac:dyDescent="0.3">
      <c r="B978" s="218" t="s">
        <v>831</v>
      </c>
      <c r="C978" s="315" t="s">
        <v>901</v>
      </c>
      <c r="D978" s="218">
        <f>'4. Capacity&amp;Demand'!H1055</f>
        <v>0</v>
      </c>
      <c r="E978" s="218">
        <f>'4. Capacity&amp;Demand'!I1055</f>
        <v>0</v>
      </c>
      <c r="F978" s="218">
        <f>'4. Capacity&amp;Demand'!J1055</f>
        <v>0</v>
      </c>
      <c r="G978" s="218">
        <f>'4. Capacity&amp;Demand'!K1055</f>
        <v>0</v>
      </c>
      <c r="H978" s="218">
        <f>'4. Capacity&amp;Demand'!L1055</f>
        <v>0</v>
      </c>
      <c r="I978" s="218">
        <f>'4. Capacity&amp;Demand'!M1055</f>
        <v>0</v>
      </c>
      <c r="J978" s="218">
        <f>'4. Capacity&amp;Demand'!N1055</f>
        <v>0</v>
      </c>
      <c r="K978" s="218">
        <f>'4. Capacity&amp;Demand'!O1055</f>
        <v>0</v>
      </c>
      <c r="L978" s="218">
        <f>'4. Capacity&amp;Demand'!P1055</f>
        <v>0</v>
      </c>
      <c r="M978" s="218">
        <f>'4. Capacity&amp;Demand'!Q1055</f>
        <v>0</v>
      </c>
      <c r="N978" s="218">
        <f>'4. Capacity&amp;Demand'!R1055</f>
        <v>0</v>
      </c>
      <c r="O978" s="218">
        <f>'4. Capacity&amp;Demand'!S1055</f>
        <v>0</v>
      </c>
    </row>
    <row r="979" spans="2:15" ht="15.75" thickBot="1" x14ac:dyDescent="0.3">
      <c r="B979" s="218" t="s">
        <v>833</v>
      </c>
      <c r="C979" s="315" t="s">
        <v>901</v>
      </c>
      <c r="D979" s="218">
        <f>'4. Capacity&amp;Demand'!H1056</f>
        <v>0</v>
      </c>
      <c r="E979" s="218">
        <f>'4. Capacity&amp;Demand'!I1056</f>
        <v>0</v>
      </c>
      <c r="F979" s="218">
        <f>'4. Capacity&amp;Demand'!J1056</f>
        <v>0</v>
      </c>
      <c r="G979" s="218">
        <f>'4. Capacity&amp;Demand'!K1056</f>
        <v>0</v>
      </c>
      <c r="H979" s="218">
        <f>'4. Capacity&amp;Demand'!L1056</f>
        <v>0</v>
      </c>
      <c r="I979" s="218">
        <f>'4. Capacity&amp;Demand'!M1056</f>
        <v>0</v>
      </c>
      <c r="J979" s="218">
        <f>'4. Capacity&amp;Demand'!N1056</f>
        <v>0</v>
      </c>
      <c r="K979" s="218">
        <f>'4. Capacity&amp;Demand'!O1056</f>
        <v>0</v>
      </c>
      <c r="L979" s="218">
        <f>'4. Capacity&amp;Demand'!P1056</f>
        <v>0</v>
      </c>
      <c r="M979" s="218">
        <f>'4. Capacity&amp;Demand'!Q1056</f>
        <v>0</v>
      </c>
      <c r="N979" s="218">
        <f>'4. Capacity&amp;Demand'!R1056</f>
        <v>0</v>
      </c>
      <c r="O979" s="218">
        <f>'4. Capacity&amp;Demand'!S1056</f>
        <v>0</v>
      </c>
    </row>
    <row r="980" spans="2:15" ht="15.75" thickBot="1" x14ac:dyDescent="0.3">
      <c r="B980" s="218" t="s">
        <v>835</v>
      </c>
      <c r="C980" s="315" t="s">
        <v>901</v>
      </c>
      <c r="D980" s="218">
        <f>'4. Capacity&amp;Demand'!H1057</f>
        <v>0</v>
      </c>
      <c r="E980" s="218">
        <f>'4. Capacity&amp;Demand'!I1057</f>
        <v>0</v>
      </c>
      <c r="F980" s="218">
        <f>'4. Capacity&amp;Demand'!J1057</f>
        <v>0</v>
      </c>
      <c r="G980" s="218">
        <f>'4. Capacity&amp;Demand'!K1057</f>
        <v>0</v>
      </c>
      <c r="H980" s="218">
        <f>'4. Capacity&amp;Demand'!L1057</f>
        <v>0</v>
      </c>
      <c r="I980" s="218">
        <f>'4. Capacity&amp;Demand'!M1057</f>
        <v>0</v>
      </c>
      <c r="J980" s="218">
        <f>'4. Capacity&amp;Demand'!N1057</f>
        <v>0</v>
      </c>
      <c r="K980" s="218">
        <f>'4. Capacity&amp;Demand'!O1057</f>
        <v>0</v>
      </c>
      <c r="L980" s="218">
        <f>'4. Capacity&amp;Demand'!P1057</f>
        <v>0</v>
      </c>
      <c r="M980" s="218">
        <f>'4. Capacity&amp;Demand'!Q1057</f>
        <v>0</v>
      </c>
      <c r="N980" s="218">
        <f>'4. Capacity&amp;Demand'!R1057</f>
        <v>0</v>
      </c>
      <c r="O980" s="218">
        <f>'4. Capacity&amp;Demand'!S1057</f>
        <v>0</v>
      </c>
    </row>
    <row r="981" spans="2:15" ht="15.75" thickBot="1" x14ac:dyDescent="0.3">
      <c r="B981" s="218" t="s">
        <v>837</v>
      </c>
      <c r="C981" s="315" t="s">
        <v>901</v>
      </c>
      <c r="D981" s="218">
        <f>'4. Capacity&amp;Demand'!H1058</f>
        <v>0</v>
      </c>
      <c r="E981" s="218">
        <f>'4. Capacity&amp;Demand'!I1058</f>
        <v>0</v>
      </c>
      <c r="F981" s="218">
        <f>'4. Capacity&amp;Demand'!J1058</f>
        <v>0</v>
      </c>
      <c r="G981" s="218">
        <f>'4. Capacity&amp;Demand'!K1058</f>
        <v>0</v>
      </c>
      <c r="H981" s="218">
        <f>'4. Capacity&amp;Demand'!L1058</f>
        <v>0</v>
      </c>
      <c r="I981" s="218">
        <f>'4. Capacity&amp;Demand'!M1058</f>
        <v>0</v>
      </c>
      <c r="J981" s="218">
        <f>'4. Capacity&amp;Demand'!N1058</f>
        <v>0</v>
      </c>
      <c r="K981" s="218">
        <f>'4. Capacity&amp;Demand'!O1058</f>
        <v>0</v>
      </c>
      <c r="L981" s="218">
        <f>'4. Capacity&amp;Demand'!P1058</f>
        <v>0</v>
      </c>
      <c r="M981" s="218">
        <f>'4. Capacity&amp;Demand'!Q1058</f>
        <v>0</v>
      </c>
      <c r="N981" s="218">
        <f>'4. Capacity&amp;Demand'!R1058</f>
        <v>0</v>
      </c>
      <c r="O981" s="218">
        <f>'4. Capacity&amp;Demand'!S1058</f>
        <v>0</v>
      </c>
    </row>
    <row r="982" spans="2:15" ht="15.75" thickBot="1" x14ac:dyDescent="0.3">
      <c r="B982" s="218" t="s">
        <v>839</v>
      </c>
      <c r="C982" s="315" t="s">
        <v>901</v>
      </c>
      <c r="D982" s="218">
        <f>'4. Capacity&amp;Demand'!H1059</f>
        <v>0</v>
      </c>
      <c r="E982" s="218">
        <f>'4. Capacity&amp;Demand'!I1059</f>
        <v>0</v>
      </c>
      <c r="F982" s="218">
        <f>'4. Capacity&amp;Demand'!J1059</f>
        <v>0</v>
      </c>
      <c r="G982" s="218">
        <f>'4. Capacity&amp;Demand'!K1059</f>
        <v>0</v>
      </c>
      <c r="H982" s="218">
        <f>'4. Capacity&amp;Demand'!L1059</f>
        <v>0</v>
      </c>
      <c r="I982" s="218">
        <f>'4. Capacity&amp;Demand'!M1059</f>
        <v>0</v>
      </c>
      <c r="J982" s="218">
        <f>'4. Capacity&amp;Demand'!N1059</f>
        <v>0</v>
      </c>
      <c r="K982" s="218">
        <f>'4. Capacity&amp;Demand'!O1059</f>
        <v>0</v>
      </c>
      <c r="L982" s="218">
        <f>'4. Capacity&amp;Demand'!P1059</f>
        <v>0</v>
      </c>
      <c r="M982" s="218">
        <f>'4. Capacity&amp;Demand'!Q1059</f>
        <v>0</v>
      </c>
      <c r="N982" s="218">
        <f>'4. Capacity&amp;Demand'!R1059</f>
        <v>0</v>
      </c>
      <c r="O982" s="218">
        <f>'4. Capacity&amp;Demand'!S1059</f>
        <v>0</v>
      </c>
    </row>
    <row r="983" spans="2:15" ht="15.75" thickBot="1" x14ac:dyDescent="0.3">
      <c r="B983" s="218" t="s">
        <v>841</v>
      </c>
      <c r="C983" s="315" t="s">
        <v>901</v>
      </c>
      <c r="D983" s="218">
        <f>'4. Capacity&amp;Demand'!H1060</f>
        <v>0</v>
      </c>
      <c r="E983" s="218">
        <f>'4. Capacity&amp;Demand'!I1060</f>
        <v>0</v>
      </c>
      <c r="F983" s="218">
        <f>'4. Capacity&amp;Demand'!J1060</f>
        <v>0</v>
      </c>
      <c r="G983" s="218">
        <f>'4. Capacity&amp;Demand'!K1060</f>
        <v>0</v>
      </c>
      <c r="H983" s="218">
        <f>'4. Capacity&amp;Demand'!L1060</f>
        <v>0</v>
      </c>
      <c r="I983" s="218">
        <f>'4. Capacity&amp;Demand'!M1060</f>
        <v>0</v>
      </c>
      <c r="J983" s="218">
        <f>'4. Capacity&amp;Demand'!N1060</f>
        <v>0</v>
      </c>
      <c r="K983" s="218">
        <f>'4. Capacity&amp;Demand'!O1060</f>
        <v>0</v>
      </c>
      <c r="L983" s="218">
        <f>'4. Capacity&amp;Demand'!P1060</f>
        <v>0</v>
      </c>
      <c r="M983" s="218">
        <f>'4. Capacity&amp;Demand'!Q1060</f>
        <v>0</v>
      </c>
      <c r="N983" s="218">
        <f>'4. Capacity&amp;Demand'!R1060</f>
        <v>0</v>
      </c>
      <c r="O983" s="218">
        <f>'4. Capacity&amp;Demand'!S1060</f>
        <v>0</v>
      </c>
    </row>
    <row r="984" spans="2:15" ht="15.75" thickBot="1" x14ac:dyDescent="0.3">
      <c r="B984" s="218" t="s">
        <v>843</v>
      </c>
      <c r="C984" s="315" t="s">
        <v>901</v>
      </c>
      <c r="D984" s="218">
        <f>'4. Capacity&amp;Demand'!H1061</f>
        <v>0</v>
      </c>
      <c r="E984" s="218">
        <f>'4. Capacity&amp;Demand'!I1061</f>
        <v>0</v>
      </c>
      <c r="F984" s="218">
        <f>'4. Capacity&amp;Demand'!J1061</f>
        <v>0</v>
      </c>
      <c r="G984" s="218">
        <f>'4. Capacity&amp;Demand'!K1061</f>
        <v>0</v>
      </c>
      <c r="H984" s="218">
        <f>'4. Capacity&amp;Demand'!L1061</f>
        <v>0</v>
      </c>
      <c r="I984" s="218">
        <f>'4. Capacity&amp;Demand'!M1061</f>
        <v>0</v>
      </c>
      <c r="J984" s="218">
        <f>'4. Capacity&amp;Demand'!N1061</f>
        <v>0</v>
      </c>
      <c r="K984" s="218">
        <f>'4. Capacity&amp;Demand'!O1061</f>
        <v>0</v>
      </c>
      <c r="L984" s="218">
        <f>'4. Capacity&amp;Demand'!P1061</f>
        <v>0</v>
      </c>
      <c r="M984" s="218">
        <f>'4. Capacity&amp;Demand'!Q1061</f>
        <v>0</v>
      </c>
      <c r="N984" s="218">
        <f>'4. Capacity&amp;Demand'!R1061</f>
        <v>0</v>
      </c>
      <c r="O984" s="218">
        <f>'4. Capacity&amp;Demand'!S1061</f>
        <v>0</v>
      </c>
    </row>
    <row r="985" spans="2:15" ht="15.75" thickBot="1" x14ac:dyDescent="0.3">
      <c r="B985" s="218" t="s">
        <v>845</v>
      </c>
      <c r="C985" s="315" t="s">
        <v>901</v>
      </c>
      <c r="D985" s="218">
        <f>'4. Capacity&amp;Demand'!H1062</f>
        <v>4</v>
      </c>
      <c r="E985" s="218">
        <f>'4. Capacity&amp;Demand'!I1062</f>
        <v>4</v>
      </c>
      <c r="F985" s="218">
        <f>'4. Capacity&amp;Demand'!J1062</f>
        <v>4</v>
      </c>
      <c r="G985" s="218">
        <f>'4. Capacity&amp;Demand'!K1062</f>
        <v>4</v>
      </c>
      <c r="H985" s="218">
        <f>'4. Capacity&amp;Demand'!L1062</f>
        <v>4</v>
      </c>
      <c r="I985" s="218">
        <f>'4. Capacity&amp;Demand'!M1062</f>
        <v>4</v>
      </c>
      <c r="J985" s="218">
        <f>'4. Capacity&amp;Demand'!N1062</f>
        <v>4</v>
      </c>
      <c r="K985" s="218">
        <f>'4. Capacity&amp;Demand'!O1062</f>
        <v>4</v>
      </c>
      <c r="L985" s="218">
        <f>'4. Capacity&amp;Demand'!P1062</f>
        <v>4</v>
      </c>
      <c r="M985" s="218">
        <f>'4. Capacity&amp;Demand'!Q1062</f>
        <v>4</v>
      </c>
      <c r="N985" s="218">
        <f>'4. Capacity&amp;Demand'!R1062</f>
        <v>4</v>
      </c>
      <c r="O985" s="218">
        <f>'4. Capacity&amp;Demand'!S1062</f>
        <v>4</v>
      </c>
    </row>
    <row r="986" spans="2:15" ht="15.75" thickBot="1" x14ac:dyDescent="0.3">
      <c r="B986" s="218" t="s">
        <v>847</v>
      </c>
      <c r="C986" s="315" t="s">
        <v>901</v>
      </c>
      <c r="D986" s="218">
        <f>'4. Capacity&amp;Demand'!H1063</f>
        <v>0</v>
      </c>
      <c r="E986" s="218">
        <f>'4. Capacity&amp;Demand'!I1063</f>
        <v>0</v>
      </c>
      <c r="F986" s="218">
        <f>'4. Capacity&amp;Demand'!J1063</f>
        <v>0</v>
      </c>
      <c r="G986" s="218">
        <f>'4. Capacity&amp;Demand'!K1063</f>
        <v>0</v>
      </c>
      <c r="H986" s="218">
        <f>'4. Capacity&amp;Demand'!L1063</f>
        <v>0</v>
      </c>
      <c r="I986" s="218">
        <f>'4. Capacity&amp;Demand'!M1063</f>
        <v>0</v>
      </c>
      <c r="J986" s="218">
        <f>'4. Capacity&amp;Demand'!N1063</f>
        <v>0</v>
      </c>
      <c r="K986" s="218">
        <f>'4. Capacity&amp;Demand'!O1063</f>
        <v>0</v>
      </c>
      <c r="L986" s="218">
        <f>'4. Capacity&amp;Demand'!P1063</f>
        <v>0</v>
      </c>
      <c r="M986" s="218">
        <f>'4. Capacity&amp;Demand'!Q1063</f>
        <v>0</v>
      </c>
      <c r="N986" s="218">
        <f>'4. Capacity&amp;Demand'!R1063</f>
        <v>0</v>
      </c>
      <c r="O986" s="218">
        <f>'4. Capacity&amp;Demand'!S1063</f>
        <v>0</v>
      </c>
    </row>
    <row r="987" spans="2:15" ht="15.75" thickBot="1" x14ac:dyDescent="0.3">
      <c r="B987" s="218" t="s">
        <v>849</v>
      </c>
      <c r="C987" s="315" t="s">
        <v>901</v>
      </c>
      <c r="D987" s="218">
        <f>'4. Capacity&amp;Demand'!H1064</f>
        <v>0</v>
      </c>
      <c r="E987" s="218">
        <f>'4. Capacity&amp;Demand'!I1064</f>
        <v>0</v>
      </c>
      <c r="F987" s="218">
        <f>'4. Capacity&amp;Demand'!J1064</f>
        <v>0</v>
      </c>
      <c r="G987" s="218">
        <f>'4. Capacity&amp;Demand'!K1064</f>
        <v>0</v>
      </c>
      <c r="H987" s="218">
        <f>'4. Capacity&amp;Demand'!L1064</f>
        <v>0</v>
      </c>
      <c r="I987" s="218">
        <f>'4. Capacity&amp;Demand'!M1064</f>
        <v>0</v>
      </c>
      <c r="J987" s="218">
        <f>'4. Capacity&amp;Demand'!N1064</f>
        <v>0</v>
      </c>
      <c r="K987" s="218">
        <f>'4. Capacity&amp;Demand'!O1064</f>
        <v>0</v>
      </c>
      <c r="L987" s="218">
        <f>'4. Capacity&amp;Demand'!P1064</f>
        <v>0</v>
      </c>
      <c r="M987" s="218">
        <f>'4. Capacity&amp;Demand'!Q1064</f>
        <v>0</v>
      </c>
      <c r="N987" s="218">
        <f>'4. Capacity&amp;Demand'!R1064</f>
        <v>0</v>
      </c>
      <c r="O987" s="218">
        <f>'4. Capacity&amp;Demand'!S1064</f>
        <v>0</v>
      </c>
    </row>
    <row r="988" spans="2:15" ht="15.75" thickBot="1" x14ac:dyDescent="0.3">
      <c r="B988" s="218" t="s">
        <v>851</v>
      </c>
      <c r="C988" s="315" t="s">
        <v>901</v>
      </c>
      <c r="D988" s="218">
        <f>'4. Capacity&amp;Demand'!H1065</f>
        <v>0</v>
      </c>
      <c r="E988" s="218">
        <f>'4. Capacity&amp;Demand'!I1065</f>
        <v>0</v>
      </c>
      <c r="F988" s="218">
        <f>'4. Capacity&amp;Demand'!J1065</f>
        <v>0</v>
      </c>
      <c r="G988" s="218">
        <f>'4. Capacity&amp;Demand'!K1065</f>
        <v>0</v>
      </c>
      <c r="H988" s="218">
        <f>'4. Capacity&amp;Demand'!L1065</f>
        <v>0</v>
      </c>
      <c r="I988" s="218">
        <f>'4. Capacity&amp;Demand'!M1065</f>
        <v>0</v>
      </c>
      <c r="J988" s="218">
        <f>'4. Capacity&amp;Demand'!N1065</f>
        <v>0</v>
      </c>
      <c r="K988" s="218">
        <f>'4. Capacity&amp;Demand'!O1065</f>
        <v>0</v>
      </c>
      <c r="L988" s="218">
        <f>'4. Capacity&amp;Demand'!P1065</f>
        <v>0</v>
      </c>
      <c r="M988" s="218">
        <f>'4. Capacity&amp;Demand'!Q1065</f>
        <v>0</v>
      </c>
      <c r="N988" s="218">
        <f>'4. Capacity&amp;Demand'!R1065</f>
        <v>0</v>
      </c>
      <c r="O988" s="218">
        <f>'4. Capacity&amp;Demand'!S1065</f>
        <v>0</v>
      </c>
    </row>
    <row r="989" spans="2:15" ht="15.75" thickBot="1" x14ac:dyDescent="0.3">
      <c r="B989" s="218" t="s">
        <v>853</v>
      </c>
      <c r="C989" s="315" t="s">
        <v>901</v>
      </c>
      <c r="D989" s="218">
        <f>'4. Capacity&amp;Demand'!H1066</f>
        <v>0</v>
      </c>
      <c r="E989" s="218">
        <f>'4. Capacity&amp;Demand'!I1066</f>
        <v>0</v>
      </c>
      <c r="F989" s="218">
        <f>'4. Capacity&amp;Demand'!J1066</f>
        <v>0</v>
      </c>
      <c r="G989" s="218">
        <f>'4. Capacity&amp;Demand'!K1066</f>
        <v>0</v>
      </c>
      <c r="H989" s="218">
        <f>'4. Capacity&amp;Demand'!L1066</f>
        <v>0</v>
      </c>
      <c r="I989" s="218">
        <f>'4. Capacity&amp;Demand'!M1066</f>
        <v>0</v>
      </c>
      <c r="J989" s="218">
        <f>'4. Capacity&amp;Demand'!N1066</f>
        <v>0</v>
      </c>
      <c r="K989" s="218">
        <f>'4. Capacity&amp;Demand'!O1066</f>
        <v>0</v>
      </c>
      <c r="L989" s="218">
        <f>'4. Capacity&amp;Demand'!P1066</f>
        <v>0</v>
      </c>
      <c r="M989" s="218">
        <f>'4. Capacity&amp;Demand'!Q1066</f>
        <v>0</v>
      </c>
      <c r="N989" s="218">
        <f>'4. Capacity&amp;Demand'!R1066</f>
        <v>0</v>
      </c>
      <c r="O989" s="218">
        <f>'4. Capacity&amp;Demand'!S1066</f>
        <v>0</v>
      </c>
    </row>
    <row r="990" spans="2:15" ht="15.75" thickBot="1" x14ac:dyDescent="0.3">
      <c r="B990" s="218" t="s">
        <v>855</v>
      </c>
      <c r="C990" s="315" t="s">
        <v>901</v>
      </c>
      <c r="D990" s="218">
        <f>'4. Capacity&amp;Demand'!H1067</f>
        <v>0</v>
      </c>
      <c r="E990" s="218">
        <f>'4. Capacity&amp;Demand'!I1067</f>
        <v>0</v>
      </c>
      <c r="F990" s="218">
        <f>'4. Capacity&amp;Demand'!J1067</f>
        <v>0</v>
      </c>
      <c r="G990" s="218">
        <f>'4. Capacity&amp;Demand'!K1067</f>
        <v>0</v>
      </c>
      <c r="H990" s="218">
        <f>'4. Capacity&amp;Demand'!L1067</f>
        <v>0</v>
      </c>
      <c r="I990" s="218">
        <f>'4. Capacity&amp;Demand'!M1067</f>
        <v>0</v>
      </c>
      <c r="J990" s="218">
        <f>'4. Capacity&amp;Demand'!N1067</f>
        <v>0</v>
      </c>
      <c r="K990" s="218">
        <f>'4. Capacity&amp;Demand'!O1067</f>
        <v>0</v>
      </c>
      <c r="L990" s="218">
        <f>'4. Capacity&amp;Demand'!P1067</f>
        <v>0</v>
      </c>
      <c r="M990" s="218">
        <f>'4. Capacity&amp;Demand'!Q1067</f>
        <v>0</v>
      </c>
      <c r="N990" s="218">
        <f>'4. Capacity&amp;Demand'!R1067</f>
        <v>0</v>
      </c>
      <c r="O990" s="218">
        <f>'4. Capacity&amp;Demand'!S1067</f>
        <v>0</v>
      </c>
    </row>
    <row r="991" spans="2:15" ht="15.75" thickBot="1" x14ac:dyDescent="0.3">
      <c r="B991" s="218" t="s">
        <v>857</v>
      </c>
      <c r="C991" s="315" t="s">
        <v>901</v>
      </c>
      <c r="D991" s="218">
        <f>'4. Capacity&amp;Demand'!H1068</f>
        <v>0</v>
      </c>
      <c r="E991" s="218">
        <f>'4. Capacity&amp;Demand'!I1068</f>
        <v>0</v>
      </c>
      <c r="F991" s="218">
        <f>'4. Capacity&amp;Demand'!J1068</f>
        <v>0</v>
      </c>
      <c r="G991" s="218">
        <f>'4. Capacity&amp;Demand'!K1068</f>
        <v>0</v>
      </c>
      <c r="H991" s="218">
        <f>'4. Capacity&amp;Demand'!L1068</f>
        <v>0</v>
      </c>
      <c r="I991" s="218">
        <f>'4. Capacity&amp;Demand'!M1068</f>
        <v>0</v>
      </c>
      <c r="J991" s="218">
        <f>'4. Capacity&amp;Demand'!N1068</f>
        <v>0</v>
      </c>
      <c r="K991" s="218">
        <f>'4. Capacity&amp;Demand'!O1068</f>
        <v>0</v>
      </c>
      <c r="L991" s="218">
        <f>'4. Capacity&amp;Demand'!P1068</f>
        <v>0</v>
      </c>
      <c r="M991" s="218">
        <f>'4. Capacity&amp;Demand'!Q1068</f>
        <v>0</v>
      </c>
      <c r="N991" s="218">
        <f>'4. Capacity&amp;Demand'!R1068</f>
        <v>0</v>
      </c>
      <c r="O991" s="218">
        <f>'4. Capacity&amp;Demand'!S1068</f>
        <v>0</v>
      </c>
    </row>
    <row r="992" spans="2:15" ht="15.75" thickBot="1" x14ac:dyDescent="0.3">
      <c r="B992" s="218" t="s">
        <v>859</v>
      </c>
      <c r="C992" s="315" t="s">
        <v>901</v>
      </c>
      <c r="D992" s="218">
        <f>'4. Capacity&amp;Demand'!H1069</f>
        <v>0</v>
      </c>
      <c r="E992" s="218">
        <f>'4. Capacity&amp;Demand'!I1069</f>
        <v>0</v>
      </c>
      <c r="F992" s="218">
        <f>'4. Capacity&amp;Demand'!J1069</f>
        <v>0</v>
      </c>
      <c r="G992" s="218">
        <f>'4. Capacity&amp;Demand'!K1069</f>
        <v>0</v>
      </c>
      <c r="H992" s="218">
        <f>'4. Capacity&amp;Demand'!L1069</f>
        <v>0</v>
      </c>
      <c r="I992" s="218">
        <f>'4. Capacity&amp;Demand'!M1069</f>
        <v>0</v>
      </c>
      <c r="J992" s="218">
        <f>'4. Capacity&amp;Demand'!N1069</f>
        <v>0</v>
      </c>
      <c r="K992" s="218">
        <f>'4. Capacity&amp;Demand'!O1069</f>
        <v>0</v>
      </c>
      <c r="L992" s="218">
        <f>'4. Capacity&amp;Demand'!P1069</f>
        <v>0</v>
      </c>
      <c r="M992" s="218">
        <f>'4. Capacity&amp;Demand'!Q1069</f>
        <v>0</v>
      </c>
      <c r="N992" s="218">
        <f>'4. Capacity&amp;Demand'!R1069</f>
        <v>0</v>
      </c>
      <c r="O992" s="218">
        <f>'4. Capacity&amp;Demand'!S1069</f>
        <v>0</v>
      </c>
    </row>
    <row r="993" spans="2:15" ht="15.75" thickBot="1" x14ac:dyDescent="0.3">
      <c r="B993" s="218" t="s">
        <v>861</v>
      </c>
      <c r="C993" s="315" t="s">
        <v>901</v>
      </c>
      <c r="D993" s="218">
        <f>'4. Capacity&amp;Demand'!H1070</f>
        <v>0</v>
      </c>
      <c r="E993" s="218">
        <f>'4. Capacity&amp;Demand'!I1070</f>
        <v>0</v>
      </c>
      <c r="F993" s="218">
        <f>'4. Capacity&amp;Demand'!J1070</f>
        <v>0</v>
      </c>
      <c r="G993" s="218">
        <f>'4. Capacity&amp;Demand'!K1070</f>
        <v>0</v>
      </c>
      <c r="H993" s="218">
        <f>'4. Capacity&amp;Demand'!L1070</f>
        <v>0</v>
      </c>
      <c r="I993" s="218">
        <f>'4. Capacity&amp;Demand'!M1070</f>
        <v>0</v>
      </c>
      <c r="J993" s="218">
        <f>'4. Capacity&amp;Demand'!N1070</f>
        <v>0</v>
      </c>
      <c r="K993" s="218">
        <f>'4. Capacity&amp;Demand'!O1070</f>
        <v>0</v>
      </c>
      <c r="L993" s="218">
        <f>'4. Capacity&amp;Demand'!P1070</f>
        <v>0</v>
      </c>
      <c r="M993" s="218">
        <f>'4. Capacity&amp;Demand'!Q1070</f>
        <v>0</v>
      </c>
      <c r="N993" s="218">
        <f>'4. Capacity&amp;Demand'!R1070</f>
        <v>0</v>
      </c>
      <c r="O993" s="218">
        <f>'4. Capacity&amp;Demand'!S1070</f>
        <v>0</v>
      </c>
    </row>
    <row r="994" spans="2:15" ht="15.75" thickBot="1" x14ac:dyDescent="0.3">
      <c r="B994" s="218" t="s">
        <v>863</v>
      </c>
      <c r="C994" s="315" t="s">
        <v>901</v>
      </c>
      <c r="D994" s="218">
        <f>'4. Capacity&amp;Demand'!H1071</f>
        <v>0</v>
      </c>
      <c r="E994" s="218">
        <f>'4. Capacity&amp;Demand'!I1071</f>
        <v>0</v>
      </c>
      <c r="F994" s="218">
        <f>'4. Capacity&amp;Demand'!J1071</f>
        <v>0</v>
      </c>
      <c r="G994" s="218">
        <f>'4. Capacity&amp;Demand'!K1071</f>
        <v>0</v>
      </c>
      <c r="H994" s="218">
        <f>'4. Capacity&amp;Demand'!L1071</f>
        <v>0</v>
      </c>
      <c r="I994" s="218">
        <f>'4. Capacity&amp;Demand'!M1071</f>
        <v>0</v>
      </c>
      <c r="J994" s="218">
        <f>'4. Capacity&amp;Demand'!N1071</f>
        <v>0</v>
      </c>
      <c r="K994" s="218">
        <f>'4. Capacity&amp;Demand'!O1071</f>
        <v>0</v>
      </c>
      <c r="L994" s="218">
        <f>'4. Capacity&amp;Demand'!P1071</f>
        <v>0</v>
      </c>
      <c r="M994" s="218">
        <f>'4. Capacity&amp;Demand'!Q1071</f>
        <v>0</v>
      </c>
      <c r="N994" s="218">
        <f>'4. Capacity&amp;Demand'!R1071</f>
        <v>0</v>
      </c>
      <c r="O994" s="218">
        <f>'4. Capacity&amp;Demand'!S1071</f>
        <v>0</v>
      </c>
    </row>
    <row r="995" spans="2:15" ht="15.75" thickBot="1" x14ac:dyDescent="0.3">
      <c r="B995" s="218" t="s">
        <v>865</v>
      </c>
      <c r="C995" s="315" t="s">
        <v>901</v>
      </c>
      <c r="D995" s="218">
        <f>'4. Capacity&amp;Demand'!H1072</f>
        <v>0</v>
      </c>
      <c r="E995" s="218">
        <f>'4. Capacity&amp;Demand'!I1072</f>
        <v>0</v>
      </c>
      <c r="F995" s="218">
        <f>'4. Capacity&amp;Demand'!J1072</f>
        <v>0</v>
      </c>
      <c r="G995" s="218">
        <f>'4. Capacity&amp;Demand'!K1072</f>
        <v>0</v>
      </c>
      <c r="H995" s="218">
        <f>'4. Capacity&amp;Demand'!L1072</f>
        <v>0</v>
      </c>
      <c r="I995" s="218">
        <f>'4. Capacity&amp;Demand'!M1072</f>
        <v>0</v>
      </c>
      <c r="J995" s="218">
        <f>'4. Capacity&amp;Demand'!N1072</f>
        <v>0</v>
      </c>
      <c r="K995" s="218">
        <f>'4. Capacity&amp;Demand'!O1072</f>
        <v>0</v>
      </c>
      <c r="L995" s="218">
        <f>'4. Capacity&amp;Demand'!P1072</f>
        <v>0</v>
      </c>
      <c r="M995" s="218">
        <f>'4. Capacity&amp;Demand'!Q1072</f>
        <v>0</v>
      </c>
      <c r="N995" s="218">
        <f>'4. Capacity&amp;Demand'!R1072</f>
        <v>0</v>
      </c>
      <c r="O995" s="218">
        <f>'4. Capacity&amp;Demand'!S1072</f>
        <v>0</v>
      </c>
    </row>
    <row r="996" spans="2:15" ht="15.75" thickBot="1" x14ac:dyDescent="0.3">
      <c r="B996" s="218" t="s">
        <v>867</v>
      </c>
      <c r="C996" s="315" t="s">
        <v>901</v>
      </c>
      <c r="D996" s="218">
        <f>'4. Capacity&amp;Demand'!H1073</f>
        <v>0</v>
      </c>
      <c r="E996" s="218">
        <f>'4. Capacity&amp;Demand'!I1073</f>
        <v>0</v>
      </c>
      <c r="F996" s="218">
        <f>'4. Capacity&amp;Demand'!J1073</f>
        <v>0</v>
      </c>
      <c r="G996" s="218">
        <f>'4. Capacity&amp;Demand'!K1073</f>
        <v>0</v>
      </c>
      <c r="H996" s="218">
        <f>'4. Capacity&amp;Demand'!L1073</f>
        <v>0</v>
      </c>
      <c r="I996" s="218">
        <f>'4. Capacity&amp;Demand'!M1073</f>
        <v>0</v>
      </c>
      <c r="J996" s="218">
        <f>'4. Capacity&amp;Demand'!N1073</f>
        <v>0</v>
      </c>
      <c r="K996" s="218">
        <f>'4. Capacity&amp;Demand'!O1073</f>
        <v>0</v>
      </c>
      <c r="L996" s="218">
        <f>'4. Capacity&amp;Demand'!P1073</f>
        <v>0</v>
      </c>
      <c r="M996" s="218">
        <f>'4. Capacity&amp;Demand'!Q1073</f>
        <v>0</v>
      </c>
      <c r="N996" s="218">
        <f>'4. Capacity&amp;Demand'!R1073</f>
        <v>0</v>
      </c>
      <c r="O996" s="218">
        <f>'4. Capacity&amp;Demand'!S1073</f>
        <v>0</v>
      </c>
    </row>
    <row r="997" spans="2:15" ht="15.75" thickBot="1" x14ac:dyDescent="0.3">
      <c r="B997" s="218" t="s">
        <v>869</v>
      </c>
      <c r="C997" s="315" t="s">
        <v>901</v>
      </c>
      <c r="D997" s="218">
        <f>'4. Capacity&amp;Demand'!H1074</f>
        <v>0</v>
      </c>
      <c r="E997" s="218">
        <f>'4. Capacity&amp;Demand'!I1074</f>
        <v>0</v>
      </c>
      <c r="F997" s="218">
        <f>'4. Capacity&amp;Demand'!J1074</f>
        <v>0</v>
      </c>
      <c r="G997" s="218">
        <f>'4. Capacity&amp;Demand'!K1074</f>
        <v>0</v>
      </c>
      <c r="H997" s="218">
        <f>'4. Capacity&amp;Demand'!L1074</f>
        <v>0</v>
      </c>
      <c r="I997" s="218">
        <f>'4. Capacity&amp;Demand'!M1074</f>
        <v>0</v>
      </c>
      <c r="J997" s="218">
        <f>'4. Capacity&amp;Demand'!N1074</f>
        <v>0</v>
      </c>
      <c r="K997" s="218">
        <f>'4. Capacity&amp;Demand'!O1074</f>
        <v>0</v>
      </c>
      <c r="L997" s="218">
        <f>'4. Capacity&amp;Demand'!P1074</f>
        <v>0</v>
      </c>
      <c r="M997" s="218">
        <f>'4. Capacity&amp;Demand'!Q1074</f>
        <v>0</v>
      </c>
      <c r="N997" s="218">
        <f>'4. Capacity&amp;Demand'!R1074</f>
        <v>0</v>
      </c>
      <c r="O997" s="218">
        <f>'4. Capacity&amp;Demand'!S1074</f>
        <v>0</v>
      </c>
    </row>
    <row r="998" spans="2:15" ht="15.75" thickBot="1" x14ac:dyDescent="0.3">
      <c r="B998" s="218" t="s">
        <v>871</v>
      </c>
      <c r="C998" s="315" t="s">
        <v>901</v>
      </c>
      <c r="D998" s="218">
        <f>'4. Capacity&amp;Demand'!H1075</f>
        <v>0</v>
      </c>
      <c r="E998" s="218">
        <f>'4. Capacity&amp;Demand'!I1075</f>
        <v>0</v>
      </c>
      <c r="F998" s="218">
        <f>'4. Capacity&amp;Demand'!J1075</f>
        <v>0</v>
      </c>
      <c r="G998" s="218">
        <f>'4. Capacity&amp;Demand'!K1075</f>
        <v>0</v>
      </c>
      <c r="H998" s="218">
        <f>'4. Capacity&amp;Demand'!L1075</f>
        <v>0</v>
      </c>
      <c r="I998" s="218">
        <f>'4. Capacity&amp;Demand'!M1075</f>
        <v>0</v>
      </c>
      <c r="J998" s="218">
        <f>'4. Capacity&amp;Demand'!N1075</f>
        <v>0</v>
      </c>
      <c r="K998" s="218">
        <f>'4. Capacity&amp;Demand'!O1075</f>
        <v>0</v>
      </c>
      <c r="L998" s="218">
        <f>'4. Capacity&amp;Demand'!P1075</f>
        <v>0</v>
      </c>
      <c r="M998" s="218">
        <f>'4. Capacity&amp;Demand'!Q1075</f>
        <v>0</v>
      </c>
      <c r="N998" s="218">
        <f>'4. Capacity&amp;Demand'!R1075</f>
        <v>0</v>
      </c>
      <c r="O998" s="218">
        <f>'4. Capacity&amp;Demand'!S1075</f>
        <v>0</v>
      </c>
    </row>
    <row r="999" spans="2:15" ht="15.75" thickBot="1" x14ac:dyDescent="0.3">
      <c r="B999" s="218" t="s">
        <v>873</v>
      </c>
      <c r="C999" s="315" t="s">
        <v>901</v>
      </c>
      <c r="D999" s="218">
        <f>'4. Capacity&amp;Demand'!H1076</f>
        <v>0</v>
      </c>
      <c r="E999" s="218">
        <f>'4. Capacity&amp;Demand'!I1076</f>
        <v>0</v>
      </c>
      <c r="F999" s="218">
        <f>'4. Capacity&amp;Demand'!J1076</f>
        <v>0</v>
      </c>
      <c r="G999" s="218">
        <f>'4. Capacity&amp;Demand'!K1076</f>
        <v>0</v>
      </c>
      <c r="H999" s="218">
        <f>'4. Capacity&amp;Demand'!L1076</f>
        <v>0</v>
      </c>
      <c r="I999" s="218">
        <f>'4. Capacity&amp;Demand'!M1076</f>
        <v>0</v>
      </c>
      <c r="J999" s="218">
        <f>'4. Capacity&amp;Demand'!N1076</f>
        <v>0</v>
      </c>
      <c r="K999" s="218">
        <f>'4. Capacity&amp;Demand'!O1076</f>
        <v>0</v>
      </c>
      <c r="L999" s="218">
        <f>'4. Capacity&amp;Demand'!P1076</f>
        <v>0</v>
      </c>
      <c r="M999" s="218">
        <f>'4. Capacity&amp;Demand'!Q1076</f>
        <v>0</v>
      </c>
      <c r="N999" s="218">
        <f>'4. Capacity&amp;Demand'!R1076</f>
        <v>0</v>
      </c>
      <c r="O999" s="218">
        <f>'4. Capacity&amp;Demand'!S1076</f>
        <v>0</v>
      </c>
    </row>
    <row r="1000" spans="2:15" ht="15.75" thickBot="1" x14ac:dyDescent="0.3">
      <c r="B1000" s="218" t="s">
        <v>875</v>
      </c>
      <c r="C1000" s="315" t="s">
        <v>901</v>
      </c>
      <c r="D1000" s="218">
        <f>'4. Capacity&amp;Demand'!H1077</f>
        <v>0</v>
      </c>
      <c r="E1000" s="218">
        <f>'4. Capacity&amp;Demand'!I1077</f>
        <v>0</v>
      </c>
      <c r="F1000" s="218">
        <f>'4. Capacity&amp;Demand'!J1077</f>
        <v>0</v>
      </c>
      <c r="G1000" s="218">
        <f>'4. Capacity&amp;Demand'!K1077</f>
        <v>0</v>
      </c>
      <c r="H1000" s="218">
        <f>'4. Capacity&amp;Demand'!L1077</f>
        <v>0</v>
      </c>
      <c r="I1000" s="218">
        <f>'4. Capacity&amp;Demand'!M1077</f>
        <v>0</v>
      </c>
      <c r="J1000" s="218">
        <f>'4. Capacity&amp;Demand'!N1077</f>
        <v>0</v>
      </c>
      <c r="K1000" s="218">
        <f>'4. Capacity&amp;Demand'!O1077</f>
        <v>0</v>
      </c>
      <c r="L1000" s="218">
        <f>'4. Capacity&amp;Demand'!P1077</f>
        <v>0</v>
      </c>
      <c r="M1000" s="218">
        <f>'4. Capacity&amp;Demand'!Q1077</f>
        <v>0</v>
      </c>
      <c r="N1000" s="218">
        <f>'4. Capacity&amp;Demand'!R1077</f>
        <v>0</v>
      </c>
      <c r="O1000" s="218">
        <f>'4. Capacity&amp;Demand'!S1077</f>
        <v>0</v>
      </c>
    </row>
    <row r="1001" spans="2:15" ht="15.75" thickBot="1" x14ac:dyDescent="0.3">
      <c r="B1001" s="218" t="s">
        <v>876</v>
      </c>
      <c r="C1001" s="315" t="s">
        <v>901</v>
      </c>
      <c r="D1001" s="218">
        <f>'4. Capacity&amp;Demand'!H1078</f>
        <v>0</v>
      </c>
      <c r="E1001" s="218">
        <f>'4. Capacity&amp;Demand'!I1078</f>
        <v>0</v>
      </c>
      <c r="F1001" s="218">
        <f>'4. Capacity&amp;Demand'!J1078</f>
        <v>0</v>
      </c>
      <c r="G1001" s="218">
        <f>'4. Capacity&amp;Demand'!K1078</f>
        <v>0</v>
      </c>
      <c r="H1001" s="218">
        <f>'4. Capacity&amp;Demand'!L1078</f>
        <v>0</v>
      </c>
      <c r="I1001" s="218">
        <f>'4. Capacity&amp;Demand'!M1078</f>
        <v>0</v>
      </c>
      <c r="J1001" s="218">
        <f>'4. Capacity&amp;Demand'!N1078</f>
        <v>0</v>
      </c>
      <c r="K1001" s="218">
        <f>'4. Capacity&amp;Demand'!O1078</f>
        <v>0</v>
      </c>
      <c r="L1001" s="218">
        <f>'4. Capacity&amp;Demand'!P1078</f>
        <v>0</v>
      </c>
      <c r="M1001" s="218">
        <f>'4. Capacity&amp;Demand'!Q1078</f>
        <v>0</v>
      </c>
      <c r="N1001" s="218">
        <f>'4. Capacity&amp;Demand'!R1078</f>
        <v>0</v>
      </c>
      <c r="O1001" s="218">
        <f>'4. Capacity&amp;Demand'!S1078</f>
        <v>0</v>
      </c>
    </row>
    <row r="1002" spans="2:15" ht="15.75" thickBot="1" x14ac:dyDescent="0.3">
      <c r="B1002" s="218" t="s">
        <v>877</v>
      </c>
      <c r="C1002" s="315" t="s">
        <v>901</v>
      </c>
      <c r="D1002" s="218">
        <f>'4. Capacity&amp;Demand'!H1079</f>
        <v>0</v>
      </c>
      <c r="E1002" s="218">
        <f>'4. Capacity&amp;Demand'!I1079</f>
        <v>0</v>
      </c>
      <c r="F1002" s="218">
        <f>'4. Capacity&amp;Demand'!J1079</f>
        <v>0</v>
      </c>
      <c r="G1002" s="218">
        <f>'4. Capacity&amp;Demand'!K1079</f>
        <v>0</v>
      </c>
      <c r="H1002" s="218">
        <f>'4. Capacity&amp;Demand'!L1079</f>
        <v>0</v>
      </c>
      <c r="I1002" s="218">
        <f>'4. Capacity&amp;Demand'!M1079</f>
        <v>0</v>
      </c>
      <c r="J1002" s="218">
        <f>'4. Capacity&amp;Demand'!N1079</f>
        <v>0</v>
      </c>
      <c r="K1002" s="218">
        <f>'4. Capacity&amp;Demand'!O1079</f>
        <v>0</v>
      </c>
      <c r="L1002" s="218">
        <f>'4. Capacity&amp;Demand'!P1079</f>
        <v>0</v>
      </c>
      <c r="M1002" s="218">
        <f>'4. Capacity&amp;Demand'!Q1079</f>
        <v>0</v>
      </c>
      <c r="N1002" s="218">
        <f>'4. Capacity&amp;Demand'!R1079</f>
        <v>0</v>
      </c>
      <c r="O1002" s="218">
        <f>'4. Capacity&amp;Demand'!S1079</f>
        <v>0</v>
      </c>
    </row>
    <row r="1003" spans="2:15" ht="15.75" thickBot="1" x14ac:dyDescent="0.3">
      <c r="B1003" s="218" t="s">
        <v>878</v>
      </c>
      <c r="C1003" s="315" t="s">
        <v>901</v>
      </c>
      <c r="D1003" s="218">
        <f>'4. Capacity&amp;Demand'!H1080</f>
        <v>0</v>
      </c>
      <c r="E1003" s="218">
        <f>'4. Capacity&amp;Demand'!I1080</f>
        <v>0</v>
      </c>
      <c r="F1003" s="218">
        <f>'4. Capacity&amp;Demand'!J1080</f>
        <v>0</v>
      </c>
      <c r="G1003" s="218">
        <f>'4. Capacity&amp;Demand'!K1080</f>
        <v>0</v>
      </c>
      <c r="H1003" s="218">
        <f>'4. Capacity&amp;Demand'!L1080</f>
        <v>0</v>
      </c>
      <c r="I1003" s="218">
        <f>'4. Capacity&amp;Demand'!M1080</f>
        <v>0</v>
      </c>
      <c r="J1003" s="218">
        <f>'4. Capacity&amp;Demand'!N1080</f>
        <v>0</v>
      </c>
      <c r="K1003" s="218">
        <f>'4. Capacity&amp;Demand'!O1080</f>
        <v>0</v>
      </c>
      <c r="L1003" s="218">
        <f>'4. Capacity&amp;Demand'!P1080</f>
        <v>0</v>
      </c>
      <c r="M1003" s="218">
        <f>'4. Capacity&amp;Demand'!Q1080</f>
        <v>0</v>
      </c>
      <c r="N1003" s="218">
        <f>'4. Capacity&amp;Demand'!R1080</f>
        <v>0</v>
      </c>
      <c r="O1003" s="218">
        <f>'4. Capacity&amp;Demand'!S1080</f>
        <v>0</v>
      </c>
    </row>
    <row r="1004" spans="2:15" ht="15.75" thickBot="1" x14ac:dyDescent="0.3">
      <c r="B1004" s="218" t="s">
        <v>879</v>
      </c>
      <c r="C1004" s="315" t="s">
        <v>901</v>
      </c>
      <c r="D1004" s="218">
        <f>'4. Capacity&amp;Demand'!H1081</f>
        <v>0</v>
      </c>
      <c r="E1004" s="218">
        <f>'4. Capacity&amp;Demand'!I1081</f>
        <v>0</v>
      </c>
      <c r="F1004" s="218">
        <f>'4. Capacity&amp;Demand'!J1081</f>
        <v>0</v>
      </c>
      <c r="G1004" s="218">
        <f>'4. Capacity&amp;Demand'!K1081</f>
        <v>0</v>
      </c>
      <c r="H1004" s="218">
        <f>'4. Capacity&amp;Demand'!L1081</f>
        <v>0</v>
      </c>
      <c r="I1004" s="218">
        <f>'4. Capacity&amp;Demand'!M1081</f>
        <v>0</v>
      </c>
      <c r="J1004" s="218">
        <f>'4. Capacity&amp;Demand'!N1081</f>
        <v>0</v>
      </c>
      <c r="K1004" s="218">
        <f>'4. Capacity&amp;Demand'!O1081</f>
        <v>0</v>
      </c>
      <c r="L1004" s="218">
        <f>'4. Capacity&amp;Demand'!P1081</f>
        <v>0</v>
      </c>
      <c r="M1004" s="218">
        <f>'4. Capacity&amp;Demand'!Q1081</f>
        <v>0</v>
      </c>
      <c r="N1004" s="218">
        <f>'4. Capacity&amp;Demand'!R1081</f>
        <v>0</v>
      </c>
      <c r="O1004" s="218">
        <f>'4. Capacity&amp;Demand'!S1081</f>
        <v>0</v>
      </c>
    </row>
    <row r="1005" spans="2:15" ht="15.75" thickBot="1" x14ac:dyDescent="0.3">
      <c r="B1005" s="218" t="s">
        <v>880</v>
      </c>
      <c r="C1005" s="315" t="s">
        <v>901</v>
      </c>
      <c r="D1005" s="218">
        <f>'4. Capacity&amp;Demand'!H1082</f>
        <v>0</v>
      </c>
      <c r="E1005" s="218">
        <f>'4. Capacity&amp;Demand'!I1082</f>
        <v>0</v>
      </c>
      <c r="F1005" s="218">
        <f>'4. Capacity&amp;Demand'!J1082</f>
        <v>0</v>
      </c>
      <c r="G1005" s="218">
        <f>'4. Capacity&amp;Demand'!K1082</f>
        <v>0</v>
      </c>
      <c r="H1005" s="218">
        <f>'4. Capacity&amp;Demand'!L1082</f>
        <v>0</v>
      </c>
      <c r="I1005" s="218">
        <f>'4. Capacity&amp;Demand'!M1082</f>
        <v>0</v>
      </c>
      <c r="J1005" s="218">
        <f>'4. Capacity&amp;Demand'!N1082</f>
        <v>0</v>
      </c>
      <c r="K1005" s="218">
        <f>'4. Capacity&amp;Demand'!O1082</f>
        <v>0</v>
      </c>
      <c r="L1005" s="218">
        <f>'4. Capacity&amp;Demand'!P1082</f>
        <v>0</v>
      </c>
      <c r="M1005" s="218">
        <f>'4. Capacity&amp;Demand'!Q1082</f>
        <v>0</v>
      </c>
      <c r="N1005" s="218">
        <f>'4. Capacity&amp;Demand'!R1082</f>
        <v>0</v>
      </c>
      <c r="O1005" s="218">
        <f>'4. Capacity&amp;Demand'!S1082</f>
        <v>0</v>
      </c>
    </row>
    <row r="1006" spans="2:15" ht="15.75" thickBot="1" x14ac:dyDescent="0.3">
      <c r="B1006" s="218" t="s">
        <v>881</v>
      </c>
      <c r="C1006" s="315" t="s">
        <v>901</v>
      </c>
      <c r="D1006" s="218">
        <f>'4. Capacity&amp;Demand'!H1083</f>
        <v>0</v>
      </c>
      <c r="E1006" s="218">
        <f>'4. Capacity&amp;Demand'!I1083</f>
        <v>0</v>
      </c>
      <c r="F1006" s="218">
        <f>'4. Capacity&amp;Demand'!J1083</f>
        <v>0</v>
      </c>
      <c r="G1006" s="218">
        <f>'4. Capacity&amp;Demand'!K1083</f>
        <v>0</v>
      </c>
      <c r="H1006" s="218">
        <f>'4. Capacity&amp;Demand'!L1083</f>
        <v>0</v>
      </c>
      <c r="I1006" s="218">
        <f>'4. Capacity&amp;Demand'!M1083</f>
        <v>0</v>
      </c>
      <c r="J1006" s="218">
        <f>'4. Capacity&amp;Demand'!N1083</f>
        <v>0</v>
      </c>
      <c r="K1006" s="218">
        <f>'4. Capacity&amp;Demand'!O1083</f>
        <v>0</v>
      </c>
      <c r="L1006" s="218">
        <f>'4. Capacity&amp;Demand'!P1083</f>
        <v>0</v>
      </c>
      <c r="M1006" s="218">
        <f>'4. Capacity&amp;Demand'!Q1083</f>
        <v>0</v>
      </c>
      <c r="N1006" s="218">
        <f>'4. Capacity&amp;Demand'!R1083</f>
        <v>0</v>
      </c>
      <c r="O1006" s="218">
        <f>'4. Capacity&amp;Demand'!S1083</f>
        <v>0</v>
      </c>
    </row>
    <row r="1007" spans="2:15" ht="15.75" thickBot="1" x14ac:dyDescent="0.3">
      <c r="B1007" s="218" t="s">
        <v>882</v>
      </c>
      <c r="C1007" s="315" t="s">
        <v>901</v>
      </c>
      <c r="D1007" s="218">
        <f>'4. Capacity&amp;Demand'!H1084</f>
        <v>0</v>
      </c>
      <c r="E1007" s="218">
        <f>'4. Capacity&amp;Demand'!I1084</f>
        <v>0</v>
      </c>
      <c r="F1007" s="218">
        <f>'4. Capacity&amp;Demand'!J1084</f>
        <v>0</v>
      </c>
      <c r="G1007" s="218">
        <f>'4. Capacity&amp;Demand'!K1084</f>
        <v>0</v>
      </c>
      <c r="H1007" s="218">
        <f>'4. Capacity&amp;Demand'!L1084</f>
        <v>0</v>
      </c>
      <c r="I1007" s="218">
        <f>'4. Capacity&amp;Demand'!M1084</f>
        <v>0</v>
      </c>
      <c r="J1007" s="218">
        <f>'4. Capacity&amp;Demand'!N1084</f>
        <v>0</v>
      </c>
      <c r="K1007" s="218">
        <f>'4. Capacity&amp;Demand'!O1084</f>
        <v>0</v>
      </c>
      <c r="L1007" s="218">
        <f>'4. Capacity&amp;Demand'!P1084</f>
        <v>0</v>
      </c>
      <c r="M1007" s="218">
        <f>'4. Capacity&amp;Demand'!Q1084</f>
        <v>0</v>
      </c>
      <c r="N1007" s="218">
        <f>'4. Capacity&amp;Demand'!R1084</f>
        <v>0</v>
      </c>
      <c r="O1007" s="218">
        <f>'4. Capacity&amp;Demand'!S1084</f>
        <v>0</v>
      </c>
    </row>
    <row r="1008" spans="2:15" ht="15.75" thickBot="1" x14ac:dyDescent="0.3">
      <c r="B1008" s="218" t="s">
        <v>883</v>
      </c>
      <c r="C1008" s="315" t="s">
        <v>901</v>
      </c>
      <c r="D1008" s="218">
        <f>'4. Capacity&amp;Demand'!H1085</f>
        <v>0</v>
      </c>
      <c r="E1008" s="218">
        <f>'4. Capacity&amp;Demand'!I1085</f>
        <v>0</v>
      </c>
      <c r="F1008" s="218">
        <f>'4. Capacity&amp;Demand'!J1085</f>
        <v>0</v>
      </c>
      <c r="G1008" s="218">
        <f>'4. Capacity&amp;Demand'!K1085</f>
        <v>0</v>
      </c>
      <c r="H1008" s="218">
        <f>'4. Capacity&amp;Demand'!L1085</f>
        <v>0</v>
      </c>
      <c r="I1008" s="218">
        <f>'4. Capacity&amp;Demand'!M1085</f>
        <v>0</v>
      </c>
      <c r="J1008" s="218">
        <f>'4. Capacity&amp;Demand'!N1085</f>
        <v>0</v>
      </c>
      <c r="K1008" s="218">
        <f>'4. Capacity&amp;Demand'!O1085</f>
        <v>0</v>
      </c>
      <c r="L1008" s="218">
        <f>'4. Capacity&amp;Demand'!P1085</f>
        <v>0</v>
      </c>
      <c r="M1008" s="218">
        <f>'4. Capacity&amp;Demand'!Q1085</f>
        <v>0</v>
      </c>
      <c r="N1008" s="218">
        <f>'4. Capacity&amp;Demand'!R1085</f>
        <v>0</v>
      </c>
      <c r="O1008" s="218">
        <f>'4. Capacity&amp;Demand'!S1085</f>
        <v>0</v>
      </c>
    </row>
    <row r="1009" spans="2:15" ht="15.75" thickBot="1" x14ac:dyDescent="0.3">
      <c r="B1009" s="218" t="s">
        <v>884</v>
      </c>
      <c r="C1009" s="315" t="s">
        <v>901</v>
      </c>
      <c r="D1009" s="218">
        <f>'4. Capacity&amp;Demand'!H1086</f>
        <v>0</v>
      </c>
      <c r="E1009" s="218">
        <f>'4. Capacity&amp;Demand'!I1086</f>
        <v>0</v>
      </c>
      <c r="F1009" s="218">
        <f>'4. Capacity&amp;Demand'!J1086</f>
        <v>0</v>
      </c>
      <c r="G1009" s="218">
        <f>'4. Capacity&amp;Demand'!K1086</f>
        <v>0</v>
      </c>
      <c r="H1009" s="218">
        <f>'4. Capacity&amp;Demand'!L1086</f>
        <v>0</v>
      </c>
      <c r="I1009" s="218">
        <f>'4. Capacity&amp;Demand'!M1086</f>
        <v>0</v>
      </c>
      <c r="J1009" s="218">
        <f>'4. Capacity&amp;Demand'!N1086</f>
        <v>0</v>
      </c>
      <c r="K1009" s="218">
        <f>'4. Capacity&amp;Demand'!O1086</f>
        <v>0</v>
      </c>
      <c r="L1009" s="218">
        <f>'4. Capacity&amp;Demand'!P1086</f>
        <v>0</v>
      </c>
      <c r="M1009" s="218">
        <f>'4. Capacity&amp;Demand'!Q1086</f>
        <v>0</v>
      </c>
      <c r="N1009" s="218">
        <f>'4. Capacity&amp;Demand'!R1086</f>
        <v>0</v>
      </c>
      <c r="O1009" s="218">
        <f>'4. Capacity&amp;Demand'!S1086</f>
        <v>0</v>
      </c>
    </row>
    <row r="1010" spans="2:15" ht="15.75" thickBot="1" x14ac:dyDescent="0.3">
      <c r="B1010" s="218" t="s">
        <v>885</v>
      </c>
      <c r="C1010" s="315" t="s">
        <v>901</v>
      </c>
      <c r="D1010" s="218">
        <f>'4. Capacity&amp;Demand'!H1087</f>
        <v>0</v>
      </c>
      <c r="E1010" s="218">
        <f>'4. Capacity&amp;Demand'!I1087</f>
        <v>0</v>
      </c>
      <c r="F1010" s="218">
        <f>'4. Capacity&amp;Demand'!J1087</f>
        <v>0</v>
      </c>
      <c r="G1010" s="218">
        <f>'4. Capacity&amp;Demand'!K1087</f>
        <v>0</v>
      </c>
      <c r="H1010" s="218">
        <f>'4. Capacity&amp;Demand'!L1087</f>
        <v>0</v>
      </c>
      <c r="I1010" s="218">
        <f>'4. Capacity&amp;Demand'!M1087</f>
        <v>0</v>
      </c>
      <c r="J1010" s="218">
        <f>'4. Capacity&amp;Demand'!N1087</f>
        <v>0</v>
      </c>
      <c r="K1010" s="218">
        <f>'4. Capacity&amp;Demand'!O1087</f>
        <v>0</v>
      </c>
      <c r="L1010" s="218">
        <f>'4. Capacity&amp;Demand'!P1087</f>
        <v>0</v>
      </c>
      <c r="M1010" s="218">
        <f>'4. Capacity&amp;Demand'!Q1087</f>
        <v>0</v>
      </c>
      <c r="N1010" s="218">
        <f>'4. Capacity&amp;Demand'!R1087</f>
        <v>0</v>
      </c>
      <c r="O1010" s="218">
        <f>'4. Capacity&amp;Demand'!S1087</f>
        <v>0</v>
      </c>
    </row>
    <row r="1011" spans="2:15" ht="15.75" thickBot="1" x14ac:dyDescent="0.3">
      <c r="B1011" s="218" t="s">
        <v>886</v>
      </c>
      <c r="C1011" s="315" t="s">
        <v>901</v>
      </c>
      <c r="D1011" s="218">
        <f>'4. Capacity&amp;Demand'!H1088</f>
        <v>0</v>
      </c>
      <c r="E1011" s="218">
        <f>'4. Capacity&amp;Demand'!I1088</f>
        <v>0</v>
      </c>
      <c r="F1011" s="218">
        <f>'4. Capacity&amp;Demand'!J1088</f>
        <v>0</v>
      </c>
      <c r="G1011" s="218">
        <f>'4. Capacity&amp;Demand'!K1088</f>
        <v>0</v>
      </c>
      <c r="H1011" s="218">
        <f>'4. Capacity&amp;Demand'!L1088</f>
        <v>0</v>
      </c>
      <c r="I1011" s="218">
        <f>'4. Capacity&amp;Demand'!M1088</f>
        <v>0</v>
      </c>
      <c r="J1011" s="218">
        <f>'4. Capacity&amp;Demand'!N1088</f>
        <v>0</v>
      </c>
      <c r="K1011" s="218">
        <f>'4. Capacity&amp;Demand'!O1088</f>
        <v>0</v>
      </c>
      <c r="L1011" s="218">
        <f>'4. Capacity&amp;Demand'!P1088</f>
        <v>0</v>
      </c>
      <c r="M1011" s="218">
        <f>'4. Capacity&amp;Demand'!Q1088</f>
        <v>0</v>
      </c>
      <c r="N1011" s="218">
        <f>'4. Capacity&amp;Demand'!R1088</f>
        <v>0</v>
      </c>
      <c r="O1011" s="218">
        <f>'4. Capacity&amp;Demand'!S1088</f>
        <v>0</v>
      </c>
    </row>
    <row r="1012" spans="2:15" ht="15.75" thickBot="1" x14ac:dyDescent="0.3">
      <c r="B1012" s="218" t="s">
        <v>887</v>
      </c>
      <c r="C1012" s="315" t="s">
        <v>901</v>
      </c>
      <c r="D1012" s="218">
        <f>'4. Capacity&amp;Demand'!H1089</f>
        <v>0</v>
      </c>
      <c r="E1012" s="218">
        <f>'4. Capacity&amp;Demand'!I1089</f>
        <v>0</v>
      </c>
      <c r="F1012" s="218">
        <f>'4. Capacity&amp;Demand'!J1089</f>
        <v>0</v>
      </c>
      <c r="G1012" s="218">
        <f>'4. Capacity&amp;Demand'!K1089</f>
        <v>0</v>
      </c>
      <c r="H1012" s="218">
        <f>'4. Capacity&amp;Demand'!L1089</f>
        <v>0</v>
      </c>
      <c r="I1012" s="218">
        <f>'4. Capacity&amp;Demand'!M1089</f>
        <v>0</v>
      </c>
      <c r="J1012" s="218">
        <f>'4. Capacity&amp;Demand'!N1089</f>
        <v>0</v>
      </c>
      <c r="K1012" s="218">
        <f>'4. Capacity&amp;Demand'!O1089</f>
        <v>0</v>
      </c>
      <c r="L1012" s="218">
        <f>'4. Capacity&amp;Demand'!P1089</f>
        <v>0</v>
      </c>
      <c r="M1012" s="218">
        <f>'4. Capacity&amp;Demand'!Q1089</f>
        <v>0</v>
      </c>
      <c r="N1012" s="218">
        <f>'4. Capacity&amp;Demand'!R1089</f>
        <v>0</v>
      </c>
      <c r="O1012" s="218">
        <f>'4. Capacity&amp;Demand'!S1089</f>
        <v>0</v>
      </c>
    </row>
    <row r="1013" spans="2:15" ht="15.75" thickBot="1" x14ac:dyDescent="0.3">
      <c r="B1013" s="218" t="s">
        <v>888</v>
      </c>
      <c r="C1013" s="315" t="s">
        <v>901</v>
      </c>
      <c r="D1013" s="218">
        <f>'4. Capacity&amp;Demand'!H1090</f>
        <v>0</v>
      </c>
      <c r="E1013" s="218">
        <f>'4. Capacity&amp;Demand'!I1090</f>
        <v>0</v>
      </c>
      <c r="F1013" s="218">
        <f>'4. Capacity&amp;Demand'!J1090</f>
        <v>0</v>
      </c>
      <c r="G1013" s="218">
        <f>'4. Capacity&amp;Demand'!K1090</f>
        <v>0</v>
      </c>
      <c r="H1013" s="218">
        <f>'4. Capacity&amp;Demand'!L1090</f>
        <v>0</v>
      </c>
      <c r="I1013" s="218">
        <f>'4. Capacity&amp;Demand'!M1090</f>
        <v>0</v>
      </c>
      <c r="J1013" s="218">
        <f>'4. Capacity&amp;Demand'!N1090</f>
        <v>0</v>
      </c>
      <c r="K1013" s="218">
        <f>'4. Capacity&amp;Demand'!O1090</f>
        <v>0</v>
      </c>
      <c r="L1013" s="218">
        <f>'4. Capacity&amp;Demand'!P1090</f>
        <v>0</v>
      </c>
      <c r="M1013" s="218">
        <f>'4. Capacity&amp;Demand'!Q1090</f>
        <v>0</v>
      </c>
      <c r="N1013" s="218">
        <f>'4. Capacity&amp;Demand'!R1090</f>
        <v>0</v>
      </c>
      <c r="O1013" s="218">
        <f>'4. Capacity&amp;Demand'!S1090</f>
        <v>0</v>
      </c>
    </row>
    <row r="1014" spans="2:15" ht="15.75" thickBot="1" x14ac:dyDescent="0.3">
      <c r="B1014" s="218" t="s">
        <v>889</v>
      </c>
      <c r="C1014" s="315" t="s">
        <v>901</v>
      </c>
      <c r="D1014" s="218">
        <f>'4. Capacity&amp;Demand'!H1091</f>
        <v>0</v>
      </c>
      <c r="E1014" s="218">
        <f>'4. Capacity&amp;Demand'!I1091</f>
        <v>0</v>
      </c>
      <c r="F1014" s="218">
        <f>'4. Capacity&amp;Demand'!J1091</f>
        <v>0</v>
      </c>
      <c r="G1014" s="218">
        <f>'4. Capacity&amp;Demand'!K1091</f>
        <v>0</v>
      </c>
      <c r="H1014" s="218">
        <f>'4. Capacity&amp;Demand'!L1091</f>
        <v>0</v>
      </c>
      <c r="I1014" s="218">
        <f>'4. Capacity&amp;Demand'!M1091</f>
        <v>0</v>
      </c>
      <c r="J1014" s="218">
        <f>'4. Capacity&amp;Demand'!N1091</f>
        <v>0</v>
      </c>
      <c r="K1014" s="218">
        <f>'4. Capacity&amp;Demand'!O1091</f>
        <v>0</v>
      </c>
      <c r="L1014" s="218">
        <f>'4. Capacity&amp;Demand'!P1091</f>
        <v>0</v>
      </c>
      <c r="M1014" s="218">
        <f>'4. Capacity&amp;Demand'!Q1091</f>
        <v>0</v>
      </c>
      <c r="N1014" s="218">
        <f>'4. Capacity&amp;Demand'!R1091</f>
        <v>0</v>
      </c>
      <c r="O1014" s="218">
        <f>'4. Capacity&amp;Demand'!S1091</f>
        <v>0</v>
      </c>
    </row>
    <row r="1015" spans="2:15" ht="15.75" thickBot="1" x14ac:dyDescent="0.3">
      <c r="B1015" s="218" t="s">
        <v>890</v>
      </c>
      <c r="C1015" s="315" t="s">
        <v>901</v>
      </c>
      <c r="D1015" s="218">
        <f>'4. Capacity&amp;Demand'!H1092</f>
        <v>0</v>
      </c>
      <c r="E1015" s="218">
        <f>'4. Capacity&amp;Demand'!I1092</f>
        <v>0</v>
      </c>
      <c r="F1015" s="218">
        <f>'4. Capacity&amp;Demand'!J1092</f>
        <v>0</v>
      </c>
      <c r="G1015" s="218">
        <f>'4. Capacity&amp;Demand'!K1092</f>
        <v>0</v>
      </c>
      <c r="H1015" s="218">
        <f>'4. Capacity&amp;Demand'!L1092</f>
        <v>0</v>
      </c>
      <c r="I1015" s="218">
        <f>'4. Capacity&amp;Demand'!M1092</f>
        <v>0</v>
      </c>
      <c r="J1015" s="218">
        <f>'4. Capacity&amp;Demand'!N1092</f>
        <v>0</v>
      </c>
      <c r="K1015" s="218">
        <f>'4. Capacity&amp;Demand'!O1092</f>
        <v>0</v>
      </c>
      <c r="L1015" s="218">
        <f>'4. Capacity&amp;Demand'!P1092</f>
        <v>0</v>
      </c>
      <c r="M1015" s="218">
        <f>'4. Capacity&amp;Demand'!Q1092</f>
        <v>0</v>
      </c>
      <c r="N1015" s="218">
        <f>'4. Capacity&amp;Demand'!R1092</f>
        <v>0</v>
      </c>
      <c r="O1015" s="218">
        <f>'4. Capacity&amp;Demand'!S1092</f>
        <v>0</v>
      </c>
    </row>
    <row r="1016" spans="2:15" ht="15.75" thickBot="1" x14ac:dyDescent="0.3">
      <c r="B1016" s="218" t="s">
        <v>891</v>
      </c>
      <c r="C1016" s="315" t="s">
        <v>901</v>
      </c>
      <c r="D1016" s="218">
        <f>'4. Capacity&amp;Demand'!H1093</f>
        <v>0</v>
      </c>
      <c r="E1016" s="218">
        <f>'4. Capacity&amp;Demand'!I1093</f>
        <v>0</v>
      </c>
      <c r="F1016" s="218">
        <f>'4. Capacity&amp;Demand'!J1093</f>
        <v>0</v>
      </c>
      <c r="G1016" s="218">
        <f>'4. Capacity&amp;Demand'!K1093</f>
        <v>0</v>
      </c>
      <c r="H1016" s="218">
        <f>'4. Capacity&amp;Demand'!L1093</f>
        <v>0</v>
      </c>
      <c r="I1016" s="218">
        <f>'4. Capacity&amp;Demand'!M1093</f>
        <v>0</v>
      </c>
      <c r="J1016" s="218">
        <f>'4. Capacity&amp;Demand'!N1093</f>
        <v>0</v>
      </c>
      <c r="K1016" s="218">
        <f>'4. Capacity&amp;Demand'!O1093</f>
        <v>0</v>
      </c>
      <c r="L1016" s="218">
        <f>'4. Capacity&amp;Demand'!P1093</f>
        <v>0</v>
      </c>
      <c r="M1016" s="218">
        <f>'4. Capacity&amp;Demand'!Q1093</f>
        <v>0</v>
      </c>
      <c r="N1016" s="218">
        <f>'4. Capacity&amp;Demand'!R1093</f>
        <v>0</v>
      </c>
      <c r="O1016" s="218">
        <f>'4. Capacity&amp;Demand'!S1093</f>
        <v>0</v>
      </c>
    </row>
    <row r="1017" spans="2:15" ht="15.75" thickBot="1" x14ac:dyDescent="0.3">
      <c r="B1017" s="218" t="s">
        <v>892</v>
      </c>
      <c r="C1017" s="315" t="s">
        <v>901</v>
      </c>
      <c r="D1017" s="218">
        <f>'4. Capacity&amp;Demand'!H1094</f>
        <v>0</v>
      </c>
      <c r="E1017" s="218">
        <f>'4. Capacity&amp;Demand'!I1094</f>
        <v>0</v>
      </c>
      <c r="F1017" s="218">
        <f>'4. Capacity&amp;Demand'!J1094</f>
        <v>0</v>
      </c>
      <c r="G1017" s="218">
        <f>'4. Capacity&amp;Demand'!K1094</f>
        <v>0</v>
      </c>
      <c r="H1017" s="218">
        <f>'4. Capacity&amp;Demand'!L1094</f>
        <v>0</v>
      </c>
      <c r="I1017" s="218">
        <f>'4. Capacity&amp;Demand'!M1094</f>
        <v>0</v>
      </c>
      <c r="J1017" s="218">
        <f>'4. Capacity&amp;Demand'!N1094</f>
        <v>0</v>
      </c>
      <c r="K1017" s="218">
        <f>'4. Capacity&amp;Demand'!O1094</f>
        <v>0</v>
      </c>
      <c r="L1017" s="218">
        <f>'4. Capacity&amp;Demand'!P1094</f>
        <v>0</v>
      </c>
      <c r="M1017" s="218">
        <f>'4. Capacity&amp;Demand'!Q1094</f>
        <v>0</v>
      </c>
      <c r="N1017" s="218">
        <f>'4. Capacity&amp;Demand'!R1094</f>
        <v>0</v>
      </c>
      <c r="O1017" s="218">
        <f>'4. Capacity&amp;Demand'!S1094</f>
        <v>0</v>
      </c>
    </row>
    <row r="1018" spans="2:15" ht="15.75" thickBot="1" x14ac:dyDescent="0.3">
      <c r="B1018" s="218" t="s">
        <v>893</v>
      </c>
      <c r="C1018" s="315" t="s">
        <v>901</v>
      </c>
      <c r="D1018" s="218">
        <f>'4. Capacity&amp;Demand'!H1095</f>
        <v>0</v>
      </c>
      <c r="E1018" s="218">
        <f>'4. Capacity&amp;Demand'!I1095</f>
        <v>0</v>
      </c>
      <c r="F1018" s="218">
        <f>'4. Capacity&amp;Demand'!J1095</f>
        <v>0</v>
      </c>
      <c r="G1018" s="218">
        <f>'4. Capacity&amp;Demand'!K1095</f>
        <v>0</v>
      </c>
      <c r="H1018" s="218">
        <f>'4. Capacity&amp;Demand'!L1095</f>
        <v>0</v>
      </c>
      <c r="I1018" s="218">
        <f>'4. Capacity&amp;Demand'!M1095</f>
        <v>0</v>
      </c>
      <c r="J1018" s="218">
        <f>'4. Capacity&amp;Demand'!N1095</f>
        <v>0</v>
      </c>
      <c r="K1018" s="218">
        <f>'4. Capacity&amp;Demand'!O1095</f>
        <v>0</v>
      </c>
      <c r="L1018" s="218">
        <f>'4. Capacity&amp;Demand'!P1095</f>
        <v>0</v>
      </c>
      <c r="M1018" s="218">
        <f>'4. Capacity&amp;Demand'!Q1095</f>
        <v>0</v>
      </c>
      <c r="N1018" s="218">
        <f>'4. Capacity&amp;Demand'!R1095</f>
        <v>0</v>
      </c>
      <c r="O1018" s="218">
        <f>'4. Capacity&amp;Demand'!S1095</f>
        <v>0</v>
      </c>
    </row>
    <row r="1019" spans="2:15" ht="15.75" thickBot="1" x14ac:dyDescent="0.3">
      <c r="B1019" s="218" t="s">
        <v>894</v>
      </c>
      <c r="C1019" s="315" t="s">
        <v>901</v>
      </c>
      <c r="D1019" s="218">
        <f>'4. Capacity&amp;Demand'!H1096</f>
        <v>0</v>
      </c>
      <c r="E1019" s="218">
        <f>'4. Capacity&amp;Demand'!I1096</f>
        <v>0</v>
      </c>
      <c r="F1019" s="218">
        <f>'4. Capacity&amp;Demand'!J1096</f>
        <v>0</v>
      </c>
      <c r="G1019" s="218">
        <f>'4. Capacity&amp;Demand'!K1096</f>
        <v>0</v>
      </c>
      <c r="H1019" s="218">
        <f>'4. Capacity&amp;Demand'!L1096</f>
        <v>0</v>
      </c>
      <c r="I1019" s="218">
        <f>'4. Capacity&amp;Demand'!M1096</f>
        <v>0</v>
      </c>
      <c r="J1019" s="218">
        <f>'4. Capacity&amp;Demand'!N1096</f>
        <v>0</v>
      </c>
      <c r="K1019" s="218">
        <f>'4. Capacity&amp;Demand'!O1096</f>
        <v>0</v>
      </c>
      <c r="L1019" s="218">
        <f>'4. Capacity&amp;Demand'!P1096</f>
        <v>0</v>
      </c>
      <c r="M1019" s="218">
        <f>'4. Capacity&amp;Demand'!Q1096</f>
        <v>0</v>
      </c>
      <c r="N1019" s="218">
        <f>'4. Capacity&amp;Demand'!R1096</f>
        <v>0</v>
      </c>
      <c r="O1019" s="218">
        <f>'4. Capacity&amp;Demand'!S1096</f>
        <v>0</v>
      </c>
    </row>
    <row r="1020" spans="2:15" ht="15.75" thickBot="1" x14ac:dyDescent="0.3">
      <c r="B1020" s="218" t="s">
        <v>895</v>
      </c>
      <c r="C1020" s="315" t="s">
        <v>901</v>
      </c>
      <c r="D1020" s="218">
        <f>'4. Capacity&amp;Demand'!H1097</f>
        <v>0</v>
      </c>
      <c r="E1020" s="218">
        <f>'4. Capacity&amp;Demand'!I1097</f>
        <v>0</v>
      </c>
      <c r="F1020" s="218">
        <f>'4. Capacity&amp;Demand'!J1097</f>
        <v>0</v>
      </c>
      <c r="G1020" s="218">
        <f>'4. Capacity&amp;Demand'!K1097</f>
        <v>0</v>
      </c>
      <c r="H1020" s="218">
        <f>'4. Capacity&amp;Demand'!L1097</f>
        <v>0</v>
      </c>
      <c r="I1020" s="218">
        <f>'4. Capacity&amp;Demand'!M1097</f>
        <v>0</v>
      </c>
      <c r="J1020" s="218">
        <f>'4. Capacity&amp;Demand'!N1097</f>
        <v>0</v>
      </c>
      <c r="K1020" s="218">
        <f>'4. Capacity&amp;Demand'!O1097</f>
        <v>0</v>
      </c>
      <c r="L1020" s="218">
        <f>'4. Capacity&amp;Demand'!P1097</f>
        <v>0</v>
      </c>
      <c r="M1020" s="218">
        <f>'4. Capacity&amp;Demand'!Q1097</f>
        <v>0</v>
      </c>
      <c r="N1020" s="218">
        <f>'4. Capacity&amp;Demand'!R1097</f>
        <v>0</v>
      </c>
      <c r="O1020" s="218">
        <f>'4. Capacity&amp;Demand'!S1097</f>
        <v>0</v>
      </c>
    </row>
    <row r="1021" spans="2:15" ht="15.75" thickBot="1" x14ac:dyDescent="0.3">
      <c r="B1021" s="218" t="s">
        <v>896</v>
      </c>
      <c r="C1021" s="315" t="s">
        <v>901</v>
      </c>
      <c r="D1021" s="218">
        <f>'4. Capacity&amp;Demand'!H1098</f>
        <v>0</v>
      </c>
      <c r="E1021" s="218">
        <f>'4. Capacity&amp;Demand'!I1098</f>
        <v>0</v>
      </c>
      <c r="F1021" s="218">
        <f>'4. Capacity&amp;Demand'!J1098</f>
        <v>0</v>
      </c>
      <c r="G1021" s="218">
        <f>'4. Capacity&amp;Demand'!K1098</f>
        <v>0</v>
      </c>
      <c r="H1021" s="218">
        <f>'4. Capacity&amp;Demand'!L1098</f>
        <v>0</v>
      </c>
      <c r="I1021" s="218">
        <f>'4. Capacity&amp;Demand'!M1098</f>
        <v>0</v>
      </c>
      <c r="J1021" s="218">
        <f>'4. Capacity&amp;Demand'!N1098</f>
        <v>0</v>
      </c>
      <c r="K1021" s="218">
        <f>'4. Capacity&amp;Demand'!O1098</f>
        <v>0</v>
      </c>
      <c r="L1021" s="218">
        <f>'4. Capacity&amp;Demand'!P1098</f>
        <v>0</v>
      </c>
      <c r="M1021" s="218">
        <f>'4. Capacity&amp;Demand'!Q1098</f>
        <v>0</v>
      </c>
      <c r="N1021" s="218">
        <f>'4. Capacity&amp;Demand'!R1098</f>
        <v>0</v>
      </c>
      <c r="O1021" s="218">
        <f>'4. Capacity&amp;Demand'!S1098</f>
        <v>0</v>
      </c>
    </row>
    <row r="1022" spans="2:15" ht="15.75" thickBot="1" x14ac:dyDescent="0.3">
      <c r="B1022" s="218" t="s">
        <v>897</v>
      </c>
      <c r="C1022" s="315" t="s">
        <v>901</v>
      </c>
      <c r="D1022" s="218">
        <f>'4. Capacity&amp;Demand'!H1099</f>
        <v>0</v>
      </c>
      <c r="E1022" s="218">
        <f>'4. Capacity&amp;Demand'!I1099</f>
        <v>0</v>
      </c>
      <c r="F1022" s="218">
        <f>'4. Capacity&amp;Demand'!J1099</f>
        <v>0</v>
      </c>
      <c r="G1022" s="218">
        <f>'4. Capacity&amp;Demand'!K1099</f>
        <v>0</v>
      </c>
      <c r="H1022" s="218">
        <f>'4. Capacity&amp;Demand'!L1099</f>
        <v>0</v>
      </c>
      <c r="I1022" s="218">
        <f>'4. Capacity&amp;Demand'!M1099</f>
        <v>0</v>
      </c>
      <c r="J1022" s="218">
        <f>'4. Capacity&amp;Demand'!N1099</f>
        <v>0</v>
      </c>
      <c r="K1022" s="218">
        <f>'4. Capacity&amp;Demand'!O1099</f>
        <v>0</v>
      </c>
      <c r="L1022" s="218">
        <f>'4. Capacity&amp;Demand'!P1099</f>
        <v>0</v>
      </c>
      <c r="M1022" s="218">
        <f>'4. Capacity&amp;Demand'!Q1099</f>
        <v>0</v>
      </c>
      <c r="N1022" s="218">
        <f>'4. Capacity&amp;Demand'!R1099</f>
        <v>0</v>
      </c>
      <c r="O1022" s="218">
        <f>'4. Capacity&amp;Demand'!S1099</f>
        <v>0</v>
      </c>
    </row>
    <row r="1023" spans="2:15" ht="15.75" thickBot="1" x14ac:dyDescent="0.3">
      <c r="B1023" s="217" t="s">
        <v>512</v>
      </c>
      <c r="C1023" s="315" t="s">
        <v>902</v>
      </c>
      <c r="D1023" s="218">
        <f>'4. Capacity&amp;Demand'!H1100</f>
        <v>0</v>
      </c>
      <c r="E1023" s="218">
        <f>'4. Capacity&amp;Demand'!I1100</f>
        <v>0</v>
      </c>
      <c r="F1023" s="218">
        <f>'4. Capacity&amp;Demand'!J1100</f>
        <v>0</v>
      </c>
      <c r="G1023" s="218">
        <f>'4. Capacity&amp;Demand'!K1100</f>
        <v>0</v>
      </c>
      <c r="H1023" s="218">
        <f>'4. Capacity&amp;Demand'!L1100</f>
        <v>0</v>
      </c>
      <c r="I1023" s="218">
        <f>'4. Capacity&amp;Demand'!M1100</f>
        <v>0</v>
      </c>
      <c r="J1023" s="218">
        <f>'4. Capacity&amp;Demand'!N1100</f>
        <v>0</v>
      </c>
      <c r="K1023" s="218">
        <f>'4. Capacity&amp;Demand'!O1100</f>
        <v>0</v>
      </c>
      <c r="L1023" s="218">
        <f>'4. Capacity&amp;Demand'!P1100</f>
        <v>0</v>
      </c>
      <c r="M1023" s="218">
        <f>'4. Capacity&amp;Demand'!Q1100</f>
        <v>0</v>
      </c>
      <c r="N1023" s="218">
        <f>'4. Capacity&amp;Demand'!R1100</f>
        <v>0</v>
      </c>
      <c r="O1023" s="218">
        <f>'4. Capacity&amp;Demand'!S1100</f>
        <v>0</v>
      </c>
    </row>
    <row r="1024" spans="2:15" ht="15.75" thickBot="1" x14ac:dyDescent="0.3">
      <c r="B1024" s="218" t="s">
        <v>515</v>
      </c>
      <c r="C1024" s="315" t="s">
        <v>902</v>
      </c>
      <c r="D1024" s="218">
        <f>'4. Capacity&amp;Demand'!H1101</f>
        <v>0</v>
      </c>
      <c r="E1024" s="218">
        <f>'4. Capacity&amp;Demand'!I1101</f>
        <v>0</v>
      </c>
      <c r="F1024" s="218">
        <f>'4. Capacity&amp;Demand'!J1101</f>
        <v>0</v>
      </c>
      <c r="G1024" s="218">
        <f>'4. Capacity&amp;Demand'!K1101</f>
        <v>0</v>
      </c>
      <c r="H1024" s="218">
        <f>'4. Capacity&amp;Demand'!L1101</f>
        <v>0</v>
      </c>
      <c r="I1024" s="218">
        <f>'4. Capacity&amp;Demand'!M1101</f>
        <v>0</v>
      </c>
      <c r="J1024" s="218">
        <f>'4. Capacity&amp;Demand'!N1101</f>
        <v>0</v>
      </c>
      <c r="K1024" s="218">
        <f>'4. Capacity&amp;Demand'!O1101</f>
        <v>0</v>
      </c>
      <c r="L1024" s="218">
        <f>'4. Capacity&amp;Demand'!P1101</f>
        <v>0</v>
      </c>
      <c r="M1024" s="218">
        <f>'4. Capacity&amp;Demand'!Q1101</f>
        <v>0</v>
      </c>
      <c r="N1024" s="218">
        <f>'4. Capacity&amp;Demand'!R1101</f>
        <v>0</v>
      </c>
      <c r="O1024" s="218">
        <f>'4. Capacity&amp;Demand'!S1101</f>
        <v>0</v>
      </c>
    </row>
    <row r="1025" spans="2:15" ht="15.75" thickBot="1" x14ac:dyDescent="0.3">
      <c r="B1025" s="218" t="s">
        <v>517</v>
      </c>
      <c r="C1025" s="315" t="s">
        <v>902</v>
      </c>
      <c r="D1025" s="218">
        <f>'4. Capacity&amp;Demand'!H1102</f>
        <v>0</v>
      </c>
      <c r="E1025" s="218">
        <f>'4. Capacity&amp;Demand'!I1102</f>
        <v>0</v>
      </c>
      <c r="F1025" s="218">
        <f>'4. Capacity&amp;Demand'!J1102</f>
        <v>0</v>
      </c>
      <c r="G1025" s="218">
        <f>'4. Capacity&amp;Demand'!K1102</f>
        <v>0</v>
      </c>
      <c r="H1025" s="218">
        <f>'4. Capacity&amp;Demand'!L1102</f>
        <v>0</v>
      </c>
      <c r="I1025" s="218">
        <f>'4. Capacity&amp;Demand'!M1102</f>
        <v>0</v>
      </c>
      <c r="J1025" s="218">
        <f>'4. Capacity&amp;Demand'!N1102</f>
        <v>0</v>
      </c>
      <c r="K1025" s="218">
        <f>'4. Capacity&amp;Demand'!O1102</f>
        <v>0</v>
      </c>
      <c r="L1025" s="218">
        <f>'4. Capacity&amp;Demand'!P1102</f>
        <v>0</v>
      </c>
      <c r="M1025" s="218">
        <f>'4. Capacity&amp;Demand'!Q1102</f>
        <v>0</v>
      </c>
      <c r="N1025" s="218">
        <f>'4. Capacity&amp;Demand'!R1102</f>
        <v>0</v>
      </c>
      <c r="O1025" s="218">
        <f>'4. Capacity&amp;Demand'!S1102</f>
        <v>0</v>
      </c>
    </row>
    <row r="1026" spans="2:15" ht="15.75" thickBot="1" x14ac:dyDescent="0.3">
      <c r="B1026" s="218" t="s">
        <v>519</v>
      </c>
      <c r="C1026" s="315" t="s">
        <v>902</v>
      </c>
      <c r="D1026" s="218">
        <f>'4. Capacity&amp;Demand'!H1103</f>
        <v>0</v>
      </c>
      <c r="E1026" s="218">
        <f>'4. Capacity&amp;Demand'!I1103</f>
        <v>0</v>
      </c>
      <c r="F1026" s="218">
        <f>'4. Capacity&amp;Demand'!J1103</f>
        <v>0</v>
      </c>
      <c r="G1026" s="218">
        <f>'4. Capacity&amp;Demand'!K1103</f>
        <v>0</v>
      </c>
      <c r="H1026" s="218">
        <f>'4. Capacity&amp;Demand'!L1103</f>
        <v>0</v>
      </c>
      <c r="I1026" s="218">
        <f>'4. Capacity&amp;Demand'!M1103</f>
        <v>0</v>
      </c>
      <c r="J1026" s="218">
        <f>'4. Capacity&amp;Demand'!N1103</f>
        <v>0</v>
      </c>
      <c r="K1026" s="218">
        <f>'4. Capacity&amp;Demand'!O1103</f>
        <v>0</v>
      </c>
      <c r="L1026" s="218">
        <f>'4. Capacity&amp;Demand'!P1103</f>
        <v>0</v>
      </c>
      <c r="M1026" s="218">
        <f>'4. Capacity&amp;Demand'!Q1103</f>
        <v>0</v>
      </c>
      <c r="N1026" s="218">
        <f>'4. Capacity&amp;Demand'!R1103</f>
        <v>0</v>
      </c>
      <c r="O1026" s="218">
        <f>'4. Capacity&amp;Demand'!S1103</f>
        <v>0</v>
      </c>
    </row>
    <row r="1027" spans="2:15" ht="15.75" thickBot="1" x14ac:dyDescent="0.3">
      <c r="B1027" s="218" t="s">
        <v>521</v>
      </c>
      <c r="C1027" s="315" t="s">
        <v>902</v>
      </c>
      <c r="D1027" s="218">
        <f>'4. Capacity&amp;Demand'!H1104</f>
        <v>0</v>
      </c>
      <c r="E1027" s="218">
        <f>'4. Capacity&amp;Demand'!I1104</f>
        <v>0</v>
      </c>
      <c r="F1027" s="218">
        <f>'4. Capacity&amp;Demand'!J1104</f>
        <v>0</v>
      </c>
      <c r="G1027" s="218">
        <f>'4. Capacity&amp;Demand'!K1104</f>
        <v>0</v>
      </c>
      <c r="H1027" s="218">
        <f>'4. Capacity&amp;Demand'!L1104</f>
        <v>0</v>
      </c>
      <c r="I1027" s="218">
        <f>'4. Capacity&amp;Demand'!M1104</f>
        <v>0</v>
      </c>
      <c r="J1027" s="218">
        <f>'4. Capacity&amp;Demand'!N1104</f>
        <v>0</v>
      </c>
      <c r="K1027" s="218">
        <f>'4. Capacity&amp;Demand'!O1104</f>
        <v>0</v>
      </c>
      <c r="L1027" s="218">
        <f>'4. Capacity&amp;Demand'!P1104</f>
        <v>0</v>
      </c>
      <c r="M1027" s="218">
        <f>'4. Capacity&amp;Demand'!Q1104</f>
        <v>0</v>
      </c>
      <c r="N1027" s="218">
        <f>'4. Capacity&amp;Demand'!R1104</f>
        <v>0</v>
      </c>
      <c r="O1027" s="218">
        <f>'4. Capacity&amp;Demand'!S1104</f>
        <v>0</v>
      </c>
    </row>
    <row r="1028" spans="2:15" ht="15.75" thickBot="1" x14ac:dyDescent="0.3">
      <c r="B1028" s="218" t="s">
        <v>523</v>
      </c>
      <c r="C1028" s="315" t="s">
        <v>902</v>
      </c>
      <c r="D1028" s="218">
        <f>'4. Capacity&amp;Demand'!H1105</f>
        <v>0</v>
      </c>
      <c r="E1028" s="218">
        <f>'4. Capacity&amp;Demand'!I1105</f>
        <v>0</v>
      </c>
      <c r="F1028" s="218">
        <f>'4. Capacity&amp;Demand'!J1105</f>
        <v>0</v>
      </c>
      <c r="G1028" s="218">
        <f>'4. Capacity&amp;Demand'!K1105</f>
        <v>0</v>
      </c>
      <c r="H1028" s="218">
        <f>'4. Capacity&amp;Demand'!L1105</f>
        <v>0</v>
      </c>
      <c r="I1028" s="218">
        <f>'4. Capacity&amp;Demand'!M1105</f>
        <v>0</v>
      </c>
      <c r="J1028" s="218">
        <f>'4. Capacity&amp;Demand'!N1105</f>
        <v>0</v>
      </c>
      <c r="K1028" s="218">
        <f>'4. Capacity&amp;Demand'!O1105</f>
        <v>0</v>
      </c>
      <c r="L1028" s="218">
        <f>'4. Capacity&amp;Demand'!P1105</f>
        <v>0</v>
      </c>
      <c r="M1028" s="218">
        <f>'4. Capacity&amp;Demand'!Q1105</f>
        <v>0</v>
      </c>
      <c r="N1028" s="218">
        <f>'4. Capacity&amp;Demand'!R1105</f>
        <v>0</v>
      </c>
      <c r="O1028" s="218">
        <f>'4. Capacity&amp;Demand'!S1105</f>
        <v>0</v>
      </c>
    </row>
    <row r="1029" spans="2:15" ht="15.75" thickBot="1" x14ac:dyDescent="0.3">
      <c r="B1029" s="218" t="s">
        <v>525</v>
      </c>
      <c r="C1029" s="315" t="s">
        <v>902</v>
      </c>
      <c r="D1029" s="218">
        <f>'4. Capacity&amp;Demand'!H1106</f>
        <v>0</v>
      </c>
      <c r="E1029" s="218">
        <f>'4. Capacity&amp;Demand'!I1106</f>
        <v>0</v>
      </c>
      <c r="F1029" s="218">
        <f>'4. Capacity&amp;Demand'!J1106</f>
        <v>0</v>
      </c>
      <c r="G1029" s="218">
        <f>'4. Capacity&amp;Demand'!K1106</f>
        <v>0</v>
      </c>
      <c r="H1029" s="218">
        <f>'4. Capacity&amp;Demand'!L1106</f>
        <v>0</v>
      </c>
      <c r="I1029" s="218">
        <f>'4. Capacity&amp;Demand'!M1106</f>
        <v>0</v>
      </c>
      <c r="J1029" s="218">
        <f>'4. Capacity&amp;Demand'!N1106</f>
        <v>0</v>
      </c>
      <c r="K1029" s="218">
        <f>'4. Capacity&amp;Demand'!O1106</f>
        <v>0</v>
      </c>
      <c r="L1029" s="218">
        <f>'4. Capacity&amp;Demand'!P1106</f>
        <v>0</v>
      </c>
      <c r="M1029" s="218">
        <f>'4. Capacity&amp;Demand'!Q1106</f>
        <v>0</v>
      </c>
      <c r="N1029" s="218">
        <f>'4. Capacity&amp;Demand'!R1106</f>
        <v>0</v>
      </c>
      <c r="O1029" s="218">
        <f>'4. Capacity&amp;Demand'!S1106</f>
        <v>0</v>
      </c>
    </row>
    <row r="1030" spans="2:15" ht="15.75" thickBot="1" x14ac:dyDescent="0.3">
      <c r="B1030" s="218" t="s">
        <v>527</v>
      </c>
      <c r="C1030" s="315" t="s">
        <v>902</v>
      </c>
      <c r="D1030" s="218">
        <f>'4. Capacity&amp;Demand'!H1107</f>
        <v>0</v>
      </c>
      <c r="E1030" s="218">
        <f>'4. Capacity&amp;Demand'!I1107</f>
        <v>0</v>
      </c>
      <c r="F1030" s="218">
        <f>'4. Capacity&amp;Demand'!J1107</f>
        <v>0</v>
      </c>
      <c r="G1030" s="218">
        <f>'4. Capacity&amp;Demand'!K1107</f>
        <v>0</v>
      </c>
      <c r="H1030" s="218">
        <f>'4. Capacity&amp;Demand'!L1107</f>
        <v>0</v>
      </c>
      <c r="I1030" s="218">
        <f>'4. Capacity&amp;Demand'!M1107</f>
        <v>0</v>
      </c>
      <c r="J1030" s="218">
        <f>'4. Capacity&amp;Demand'!N1107</f>
        <v>0</v>
      </c>
      <c r="K1030" s="218">
        <f>'4. Capacity&amp;Demand'!O1107</f>
        <v>0</v>
      </c>
      <c r="L1030" s="218">
        <f>'4. Capacity&amp;Demand'!P1107</f>
        <v>0</v>
      </c>
      <c r="M1030" s="218">
        <f>'4. Capacity&amp;Demand'!Q1107</f>
        <v>0</v>
      </c>
      <c r="N1030" s="218">
        <f>'4. Capacity&amp;Demand'!R1107</f>
        <v>0</v>
      </c>
      <c r="O1030" s="218">
        <f>'4. Capacity&amp;Demand'!S1107</f>
        <v>0</v>
      </c>
    </row>
    <row r="1031" spans="2:15" ht="15.75" thickBot="1" x14ac:dyDescent="0.3">
      <c r="B1031" s="218" t="s">
        <v>529</v>
      </c>
      <c r="C1031" s="315" t="s">
        <v>902</v>
      </c>
      <c r="D1031" s="218">
        <f>'4. Capacity&amp;Demand'!H1108</f>
        <v>0</v>
      </c>
      <c r="E1031" s="218">
        <f>'4. Capacity&amp;Demand'!I1108</f>
        <v>0</v>
      </c>
      <c r="F1031" s="218">
        <f>'4. Capacity&amp;Demand'!J1108</f>
        <v>0</v>
      </c>
      <c r="G1031" s="218">
        <f>'4. Capacity&amp;Demand'!K1108</f>
        <v>0</v>
      </c>
      <c r="H1031" s="218">
        <f>'4. Capacity&amp;Demand'!L1108</f>
        <v>0</v>
      </c>
      <c r="I1031" s="218">
        <f>'4. Capacity&amp;Demand'!M1108</f>
        <v>0</v>
      </c>
      <c r="J1031" s="218">
        <f>'4. Capacity&amp;Demand'!N1108</f>
        <v>0</v>
      </c>
      <c r="K1031" s="218">
        <f>'4. Capacity&amp;Demand'!O1108</f>
        <v>0</v>
      </c>
      <c r="L1031" s="218">
        <f>'4. Capacity&amp;Demand'!P1108</f>
        <v>0</v>
      </c>
      <c r="M1031" s="218">
        <f>'4. Capacity&amp;Demand'!Q1108</f>
        <v>0</v>
      </c>
      <c r="N1031" s="218">
        <f>'4. Capacity&amp;Demand'!R1108</f>
        <v>0</v>
      </c>
      <c r="O1031" s="218">
        <f>'4. Capacity&amp;Demand'!S1108</f>
        <v>0</v>
      </c>
    </row>
    <row r="1032" spans="2:15" ht="15.75" thickBot="1" x14ac:dyDescent="0.3">
      <c r="B1032" s="218" t="s">
        <v>531</v>
      </c>
      <c r="C1032" s="315" t="s">
        <v>902</v>
      </c>
      <c r="D1032" s="218">
        <f>'4. Capacity&amp;Demand'!H1109</f>
        <v>0</v>
      </c>
      <c r="E1032" s="218">
        <f>'4. Capacity&amp;Demand'!I1109</f>
        <v>0</v>
      </c>
      <c r="F1032" s="218">
        <f>'4. Capacity&amp;Demand'!J1109</f>
        <v>0</v>
      </c>
      <c r="G1032" s="218">
        <f>'4. Capacity&amp;Demand'!K1109</f>
        <v>0</v>
      </c>
      <c r="H1032" s="218">
        <f>'4. Capacity&amp;Demand'!L1109</f>
        <v>0</v>
      </c>
      <c r="I1032" s="218">
        <f>'4. Capacity&amp;Demand'!M1109</f>
        <v>0</v>
      </c>
      <c r="J1032" s="218">
        <f>'4. Capacity&amp;Demand'!N1109</f>
        <v>0</v>
      </c>
      <c r="K1032" s="218">
        <f>'4. Capacity&amp;Demand'!O1109</f>
        <v>0</v>
      </c>
      <c r="L1032" s="218">
        <f>'4. Capacity&amp;Demand'!P1109</f>
        <v>0</v>
      </c>
      <c r="M1032" s="218">
        <f>'4. Capacity&amp;Demand'!Q1109</f>
        <v>0</v>
      </c>
      <c r="N1032" s="218">
        <f>'4. Capacity&amp;Demand'!R1109</f>
        <v>0</v>
      </c>
      <c r="O1032" s="218">
        <f>'4. Capacity&amp;Demand'!S1109</f>
        <v>0</v>
      </c>
    </row>
    <row r="1033" spans="2:15" ht="15.75" thickBot="1" x14ac:dyDescent="0.3">
      <c r="B1033" s="218" t="s">
        <v>533</v>
      </c>
      <c r="C1033" s="315" t="s">
        <v>902</v>
      </c>
      <c r="D1033" s="218">
        <f>'4. Capacity&amp;Demand'!H1110</f>
        <v>0</v>
      </c>
      <c r="E1033" s="218">
        <f>'4. Capacity&amp;Demand'!I1110</f>
        <v>0</v>
      </c>
      <c r="F1033" s="218">
        <f>'4. Capacity&amp;Demand'!J1110</f>
        <v>0</v>
      </c>
      <c r="G1033" s="218">
        <f>'4. Capacity&amp;Demand'!K1110</f>
        <v>0</v>
      </c>
      <c r="H1033" s="218">
        <f>'4. Capacity&amp;Demand'!L1110</f>
        <v>0</v>
      </c>
      <c r="I1033" s="218">
        <f>'4. Capacity&amp;Demand'!M1110</f>
        <v>0</v>
      </c>
      <c r="J1033" s="218">
        <f>'4. Capacity&amp;Demand'!N1110</f>
        <v>0</v>
      </c>
      <c r="K1033" s="218">
        <f>'4. Capacity&amp;Demand'!O1110</f>
        <v>0</v>
      </c>
      <c r="L1033" s="218">
        <f>'4. Capacity&amp;Demand'!P1110</f>
        <v>0</v>
      </c>
      <c r="M1033" s="218">
        <f>'4. Capacity&amp;Demand'!Q1110</f>
        <v>0</v>
      </c>
      <c r="N1033" s="218">
        <f>'4. Capacity&amp;Demand'!R1110</f>
        <v>0</v>
      </c>
      <c r="O1033" s="218">
        <f>'4. Capacity&amp;Demand'!S1110</f>
        <v>0</v>
      </c>
    </row>
    <row r="1034" spans="2:15" ht="15.75" thickBot="1" x14ac:dyDescent="0.3">
      <c r="B1034" s="218" t="s">
        <v>535</v>
      </c>
      <c r="C1034" s="315" t="s">
        <v>902</v>
      </c>
      <c r="D1034" s="218">
        <f>'4. Capacity&amp;Demand'!H1111</f>
        <v>0</v>
      </c>
      <c r="E1034" s="218">
        <f>'4. Capacity&amp;Demand'!I1111</f>
        <v>0</v>
      </c>
      <c r="F1034" s="218">
        <f>'4. Capacity&amp;Demand'!J1111</f>
        <v>0</v>
      </c>
      <c r="G1034" s="218">
        <f>'4. Capacity&amp;Demand'!K1111</f>
        <v>0</v>
      </c>
      <c r="H1034" s="218">
        <f>'4. Capacity&amp;Demand'!L1111</f>
        <v>0</v>
      </c>
      <c r="I1034" s="218">
        <f>'4. Capacity&amp;Demand'!M1111</f>
        <v>0</v>
      </c>
      <c r="J1034" s="218">
        <f>'4. Capacity&amp;Demand'!N1111</f>
        <v>0</v>
      </c>
      <c r="K1034" s="218">
        <f>'4. Capacity&amp;Demand'!O1111</f>
        <v>0</v>
      </c>
      <c r="L1034" s="218">
        <f>'4. Capacity&amp;Demand'!P1111</f>
        <v>0</v>
      </c>
      <c r="M1034" s="218">
        <f>'4. Capacity&amp;Demand'!Q1111</f>
        <v>0</v>
      </c>
      <c r="N1034" s="218">
        <f>'4. Capacity&amp;Demand'!R1111</f>
        <v>0</v>
      </c>
      <c r="O1034" s="218">
        <f>'4. Capacity&amp;Demand'!S1111</f>
        <v>0</v>
      </c>
    </row>
    <row r="1035" spans="2:15" ht="15.75" thickBot="1" x14ac:dyDescent="0.3">
      <c r="B1035" s="218" t="s">
        <v>537</v>
      </c>
      <c r="C1035" s="315" t="s">
        <v>902</v>
      </c>
      <c r="D1035" s="218">
        <f>'4. Capacity&amp;Demand'!H1112</f>
        <v>0</v>
      </c>
      <c r="E1035" s="218">
        <f>'4. Capacity&amp;Demand'!I1112</f>
        <v>0</v>
      </c>
      <c r="F1035" s="218">
        <f>'4. Capacity&amp;Demand'!J1112</f>
        <v>0</v>
      </c>
      <c r="G1035" s="218">
        <f>'4. Capacity&amp;Demand'!K1112</f>
        <v>0</v>
      </c>
      <c r="H1035" s="218">
        <f>'4. Capacity&amp;Demand'!L1112</f>
        <v>0</v>
      </c>
      <c r="I1035" s="218">
        <f>'4. Capacity&amp;Demand'!M1112</f>
        <v>0</v>
      </c>
      <c r="J1035" s="218">
        <f>'4. Capacity&amp;Demand'!N1112</f>
        <v>0</v>
      </c>
      <c r="K1035" s="218">
        <f>'4. Capacity&amp;Demand'!O1112</f>
        <v>0</v>
      </c>
      <c r="L1035" s="218">
        <f>'4. Capacity&amp;Demand'!P1112</f>
        <v>0</v>
      </c>
      <c r="M1035" s="218">
        <f>'4. Capacity&amp;Demand'!Q1112</f>
        <v>0</v>
      </c>
      <c r="N1035" s="218">
        <f>'4. Capacity&amp;Demand'!R1112</f>
        <v>0</v>
      </c>
      <c r="O1035" s="218">
        <f>'4. Capacity&amp;Demand'!S1112</f>
        <v>0</v>
      </c>
    </row>
    <row r="1036" spans="2:15" ht="15.75" thickBot="1" x14ac:dyDescent="0.3">
      <c r="B1036" s="218" t="s">
        <v>539</v>
      </c>
      <c r="C1036" s="315" t="s">
        <v>902</v>
      </c>
      <c r="D1036" s="218">
        <f>'4. Capacity&amp;Demand'!H1113</f>
        <v>0</v>
      </c>
      <c r="E1036" s="218">
        <f>'4. Capacity&amp;Demand'!I1113</f>
        <v>0</v>
      </c>
      <c r="F1036" s="218">
        <f>'4. Capacity&amp;Demand'!J1113</f>
        <v>0</v>
      </c>
      <c r="G1036" s="218">
        <f>'4. Capacity&amp;Demand'!K1113</f>
        <v>0</v>
      </c>
      <c r="H1036" s="218">
        <f>'4. Capacity&amp;Demand'!L1113</f>
        <v>0</v>
      </c>
      <c r="I1036" s="218">
        <f>'4. Capacity&amp;Demand'!M1113</f>
        <v>0</v>
      </c>
      <c r="J1036" s="218">
        <f>'4. Capacity&amp;Demand'!N1113</f>
        <v>0</v>
      </c>
      <c r="K1036" s="218">
        <f>'4. Capacity&amp;Demand'!O1113</f>
        <v>0</v>
      </c>
      <c r="L1036" s="218">
        <f>'4. Capacity&amp;Demand'!P1113</f>
        <v>0</v>
      </c>
      <c r="M1036" s="218">
        <f>'4. Capacity&amp;Demand'!Q1113</f>
        <v>0</v>
      </c>
      <c r="N1036" s="218">
        <f>'4. Capacity&amp;Demand'!R1113</f>
        <v>0</v>
      </c>
      <c r="O1036" s="218">
        <f>'4. Capacity&amp;Demand'!S1113</f>
        <v>0</v>
      </c>
    </row>
    <row r="1037" spans="2:15" ht="15.75" thickBot="1" x14ac:dyDescent="0.3">
      <c r="B1037" s="218" t="s">
        <v>541</v>
      </c>
      <c r="C1037" s="315" t="s">
        <v>902</v>
      </c>
      <c r="D1037" s="218">
        <f>'4. Capacity&amp;Demand'!H1114</f>
        <v>0</v>
      </c>
      <c r="E1037" s="218">
        <f>'4. Capacity&amp;Demand'!I1114</f>
        <v>0</v>
      </c>
      <c r="F1037" s="218">
        <f>'4. Capacity&amp;Demand'!J1114</f>
        <v>0</v>
      </c>
      <c r="G1037" s="218">
        <f>'4. Capacity&amp;Demand'!K1114</f>
        <v>0</v>
      </c>
      <c r="H1037" s="218">
        <f>'4. Capacity&amp;Demand'!L1114</f>
        <v>0</v>
      </c>
      <c r="I1037" s="218">
        <f>'4. Capacity&amp;Demand'!M1114</f>
        <v>0</v>
      </c>
      <c r="J1037" s="218">
        <f>'4. Capacity&amp;Demand'!N1114</f>
        <v>0</v>
      </c>
      <c r="K1037" s="218">
        <f>'4. Capacity&amp;Demand'!O1114</f>
        <v>0</v>
      </c>
      <c r="L1037" s="218">
        <f>'4. Capacity&amp;Demand'!P1114</f>
        <v>0</v>
      </c>
      <c r="M1037" s="218">
        <f>'4. Capacity&amp;Demand'!Q1114</f>
        <v>0</v>
      </c>
      <c r="N1037" s="218">
        <f>'4. Capacity&amp;Demand'!R1114</f>
        <v>0</v>
      </c>
      <c r="O1037" s="218">
        <f>'4. Capacity&amp;Demand'!S1114</f>
        <v>0</v>
      </c>
    </row>
    <row r="1038" spans="2:15" ht="15.75" thickBot="1" x14ac:dyDescent="0.3">
      <c r="B1038" s="218" t="s">
        <v>543</v>
      </c>
      <c r="C1038" s="315" t="s">
        <v>902</v>
      </c>
      <c r="D1038" s="218">
        <f>'4. Capacity&amp;Demand'!H1115</f>
        <v>0</v>
      </c>
      <c r="E1038" s="218">
        <f>'4. Capacity&amp;Demand'!I1115</f>
        <v>0</v>
      </c>
      <c r="F1038" s="218">
        <f>'4. Capacity&amp;Demand'!J1115</f>
        <v>0</v>
      </c>
      <c r="G1038" s="218">
        <f>'4. Capacity&amp;Demand'!K1115</f>
        <v>0</v>
      </c>
      <c r="H1038" s="218">
        <f>'4. Capacity&amp;Demand'!L1115</f>
        <v>0</v>
      </c>
      <c r="I1038" s="218">
        <f>'4. Capacity&amp;Demand'!M1115</f>
        <v>0</v>
      </c>
      <c r="J1038" s="218">
        <f>'4. Capacity&amp;Demand'!N1115</f>
        <v>0</v>
      </c>
      <c r="K1038" s="218">
        <f>'4. Capacity&amp;Demand'!O1115</f>
        <v>0</v>
      </c>
      <c r="L1038" s="218">
        <f>'4. Capacity&amp;Demand'!P1115</f>
        <v>0</v>
      </c>
      <c r="M1038" s="218">
        <f>'4. Capacity&amp;Demand'!Q1115</f>
        <v>0</v>
      </c>
      <c r="N1038" s="218">
        <f>'4. Capacity&amp;Demand'!R1115</f>
        <v>0</v>
      </c>
      <c r="O1038" s="218">
        <f>'4. Capacity&amp;Demand'!S1115</f>
        <v>0</v>
      </c>
    </row>
    <row r="1039" spans="2:15" ht="15.75" thickBot="1" x14ac:dyDescent="0.3">
      <c r="B1039" s="218" t="s">
        <v>545</v>
      </c>
      <c r="C1039" s="315" t="s">
        <v>902</v>
      </c>
      <c r="D1039" s="218">
        <f>'4. Capacity&amp;Demand'!H1116</f>
        <v>0</v>
      </c>
      <c r="E1039" s="218">
        <f>'4. Capacity&amp;Demand'!I1116</f>
        <v>0</v>
      </c>
      <c r="F1039" s="218">
        <f>'4. Capacity&amp;Demand'!J1116</f>
        <v>0</v>
      </c>
      <c r="G1039" s="218">
        <f>'4. Capacity&amp;Demand'!K1116</f>
        <v>0</v>
      </c>
      <c r="H1039" s="218">
        <f>'4. Capacity&amp;Demand'!L1116</f>
        <v>0</v>
      </c>
      <c r="I1039" s="218">
        <f>'4. Capacity&amp;Demand'!M1116</f>
        <v>0</v>
      </c>
      <c r="J1039" s="218">
        <f>'4. Capacity&amp;Demand'!N1116</f>
        <v>0</v>
      </c>
      <c r="K1039" s="218">
        <f>'4. Capacity&amp;Demand'!O1116</f>
        <v>0</v>
      </c>
      <c r="L1039" s="218">
        <f>'4. Capacity&amp;Demand'!P1116</f>
        <v>0</v>
      </c>
      <c r="M1039" s="218">
        <f>'4. Capacity&amp;Demand'!Q1116</f>
        <v>0</v>
      </c>
      <c r="N1039" s="218">
        <f>'4. Capacity&amp;Demand'!R1116</f>
        <v>0</v>
      </c>
      <c r="O1039" s="218">
        <f>'4. Capacity&amp;Demand'!S1116</f>
        <v>0</v>
      </c>
    </row>
    <row r="1040" spans="2:15" ht="15.75" thickBot="1" x14ac:dyDescent="0.3">
      <c r="B1040" s="218" t="s">
        <v>547</v>
      </c>
      <c r="C1040" s="315" t="s">
        <v>902</v>
      </c>
      <c r="D1040" s="218">
        <f>'4. Capacity&amp;Demand'!H1117</f>
        <v>0</v>
      </c>
      <c r="E1040" s="218">
        <f>'4. Capacity&amp;Demand'!I1117</f>
        <v>0</v>
      </c>
      <c r="F1040" s="218">
        <f>'4. Capacity&amp;Demand'!J1117</f>
        <v>0</v>
      </c>
      <c r="G1040" s="218">
        <f>'4. Capacity&amp;Demand'!K1117</f>
        <v>0</v>
      </c>
      <c r="H1040" s="218">
        <f>'4. Capacity&amp;Demand'!L1117</f>
        <v>0</v>
      </c>
      <c r="I1040" s="218">
        <f>'4. Capacity&amp;Demand'!M1117</f>
        <v>0</v>
      </c>
      <c r="J1040" s="218">
        <f>'4. Capacity&amp;Demand'!N1117</f>
        <v>0</v>
      </c>
      <c r="K1040" s="218">
        <f>'4. Capacity&amp;Demand'!O1117</f>
        <v>0</v>
      </c>
      <c r="L1040" s="218">
        <f>'4. Capacity&amp;Demand'!P1117</f>
        <v>0</v>
      </c>
      <c r="M1040" s="218">
        <f>'4. Capacity&amp;Demand'!Q1117</f>
        <v>0</v>
      </c>
      <c r="N1040" s="218">
        <f>'4. Capacity&amp;Demand'!R1117</f>
        <v>0</v>
      </c>
      <c r="O1040" s="218">
        <f>'4. Capacity&amp;Demand'!S1117</f>
        <v>0</v>
      </c>
    </row>
    <row r="1041" spans="2:15" ht="15.75" thickBot="1" x14ac:dyDescent="0.3">
      <c r="B1041" s="218" t="s">
        <v>549</v>
      </c>
      <c r="C1041" s="315" t="s">
        <v>902</v>
      </c>
      <c r="D1041" s="218">
        <f>'4. Capacity&amp;Demand'!H1118</f>
        <v>0</v>
      </c>
      <c r="E1041" s="218">
        <f>'4. Capacity&amp;Demand'!I1118</f>
        <v>0</v>
      </c>
      <c r="F1041" s="218">
        <f>'4. Capacity&amp;Demand'!J1118</f>
        <v>0</v>
      </c>
      <c r="G1041" s="218">
        <f>'4. Capacity&amp;Demand'!K1118</f>
        <v>0</v>
      </c>
      <c r="H1041" s="218">
        <f>'4. Capacity&amp;Demand'!L1118</f>
        <v>0</v>
      </c>
      <c r="I1041" s="218">
        <f>'4. Capacity&amp;Demand'!M1118</f>
        <v>0</v>
      </c>
      <c r="J1041" s="218">
        <f>'4. Capacity&amp;Demand'!N1118</f>
        <v>0</v>
      </c>
      <c r="K1041" s="218">
        <f>'4. Capacity&amp;Demand'!O1118</f>
        <v>0</v>
      </c>
      <c r="L1041" s="218">
        <f>'4. Capacity&amp;Demand'!P1118</f>
        <v>0</v>
      </c>
      <c r="M1041" s="218">
        <f>'4. Capacity&amp;Demand'!Q1118</f>
        <v>0</v>
      </c>
      <c r="N1041" s="218">
        <f>'4. Capacity&amp;Demand'!R1118</f>
        <v>0</v>
      </c>
      <c r="O1041" s="218">
        <f>'4. Capacity&amp;Demand'!S1118</f>
        <v>0</v>
      </c>
    </row>
    <row r="1042" spans="2:15" ht="15.75" thickBot="1" x14ac:dyDescent="0.3">
      <c r="B1042" s="218" t="s">
        <v>551</v>
      </c>
      <c r="C1042" s="315" t="s">
        <v>902</v>
      </c>
      <c r="D1042" s="218">
        <f>'4. Capacity&amp;Demand'!H1119</f>
        <v>0</v>
      </c>
      <c r="E1042" s="218">
        <f>'4. Capacity&amp;Demand'!I1119</f>
        <v>0</v>
      </c>
      <c r="F1042" s="218">
        <f>'4. Capacity&amp;Demand'!J1119</f>
        <v>0</v>
      </c>
      <c r="G1042" s="218">
        <f>'4. Capacity&amp;Demand'!K1119</f>
        <v>0</v>
      </c>
      <c r="H1042" s="218">
        <f>'4. Capacity&amp;Demand'!L1119</f>
        <v>0</v>
      </c>
      <c r="I1042" s="218">
        <f>'4. Capacity&amp;Demand'!M1119</f>
        <v>0</v>
      </c>
      <c r="J1042" s="218">
        <f>'4. Capacity&amp;Demand'!N1119</f>
        <v>0</v>
      </c>
      <c r="K1042" s="218">
        <f>'4. Capacity&amp;Demand'!O1119</f>
        <v>0</v>
      </c>
      <c r="L1042" s="218">
        <f>'4. Capacity&amp;Demand'!P1119</f>
        <v>0</v>
      </c>
      <c r="M1042" s="218">
        <f>'4. Capacity&amp;Demand'!Q1119</f>
        <v>0</v>
      </c>
      <c r="N1042" s="218">
        <f>'4. Capacity&amp;Demand'!R1119</f>
        <v>0</v>
      </c>
      <c r="O1042" s="218">
        <f>'4. Capacity&amp;Demand'!S1119</f>
        <v>0</v>
      </c>
    </row>
    <row r="1043" spans="2:15" ht="15.75" thickBot="1" x14ac:dyDescent="0.3">
      <c r="B1043" s="218" t="s">
        <v>553</v>
      </c>
      <c r="C1043" s="315" t="s">
        <v>902</v>
      </c>
      <c r="D1043" s="218">
        <f>'4. Capacity&amp;Demand'!H1120</f>
        <v>0</v>
      </c>
      <c r="E1043" s="218">
        <f>'4. Capacity&amp;Demand'!I1120</f>
        <v>0</v>
      </c>
      <c r="F1043" s="218">
        <f>'4. Capacity&amp;Demand'!J1120</f>
        <v>0</v>
      </c>
      <c r="G1043" s="218">
        <f>'4. Capacity&amp;Demand'!K1120</f>
        <v>0</v>
      </c>
      <c r="H1043" s="218">
        <f>'4. Capacity&amp;Demand'!L1120</f>
        <v>0</v>
      </c>
      <c r="I1043" s="218">
        <f>'4. Capacity&amp;Demand'!M1120</f>
        <v>0</v>
      </c>
      <c r="J1043" s="218">
        <f>'4. Capacity&amp;Demand'!N1120</f>
        <v>0</v>
      </c>
      <c r="K1043" s="218">
        <f>'4. Capacity&amp;Demand'!O1120</f>
        <v>0</v>
      </c>
      <c r="L1043" s="218">
        <f>'4. Capacity&amp;Demand'!P1120</f>
        <v>0</v>
      </c>
      <c r="M1043" s="218">
        <f>'4. Capacity&amp;Demand'!Q1120</f>
        <v>0</v>
      </c>
      <c r="N1043" s="218">
        <f>'4. Capacity&amp;Demand'!R1120</f>
        <v>0</v>
      </c>
      <c r="O1043" s="218">
        <f>'4. Capacity&amp;Demand'!S1120</f>
        <v>0</v>
      </c>
    </row>
    <row r="1044" spans="2:15" ht="15.75" thickBot="1" x14ac:dyDescent="0.3">
      <c r="B1044" s="218" t="s">
        <v>555</v>
      </c>
      <c r="C1044" s="315" t="s">
        <v>902</v>
      </c>
      <c r="D1044" s="218">
        <f>'4. Capacity&amp;Demand'!H1121</f>
        <v>0</v>
      </c>
      <c r="E1044" s="218">
        <f>'4. Capacity&amp;Demand'!I1121</f>
        <v>0</v>
      </c>
      <c r="F1044" s="218">
        <f>'4. Capacity&amp;Demand'!J1121</f>
        <v>0</v>
      </c>
      <c r="G1044" s="218">
        <f>'4. Capacity&amp;Demand'!K1121</f>
        <v>0</v>
      </c>
      <c r="H1044" s="218">
        <f>'4. Capacity&amp;Demand'!L1121</f>
        <v>0</v>
      </c>
      <c r="I1044" s="218">
        <f>'4. Capacity&amp;Demand'!M1121</f>
        <v>0</v>
      </c>
      <c r="J1044" s="218">
        <f>'4. Capacity&amp;Demand'!N1121</f>
        <v>0</v>
      </c>
      <c r="K1044" s="218">
        <f>'4. Capacity&amp;Demand'!O1121</f>
        <v>0</v>
      </c>
      <c r="L1044" s="218">
        <f>'4. Capacity&amp;Demand'!P1121</f>
        <v>0</v>
      </c>
      <c r="M1044" s="218">
        <f>'4. Capacity&amp;Demand'!Q1121</f>
        <v>0</v>
      </c>
      <c r="N1044" s="218">
        <f>'4. Capacity&amp;Demand'!R1121</f>
        <v>0</v>
      </c>
      <c r="O1044" s="218">
        <f>'4. Capacity&amp;Demand'!S1121</f>
        <v>0</v>
      </c>
    </row>
    <row r="1045" spans="2:15" ht="15.75" thickBot="1" x14ac:dyDescent="0.3">
      <c r="B1045" s="218" t="s">
        <v>557</v>
      </c>
      <c r="C1045" s="315" t="s">
        <v>902</v>
      </c>
      <c r="D1045" s="218">
        <f>'4. Capacity&amp;Demand'!H1122</f>
        <v>0</v>
      </c>
      <c r="E1045" s="218">
        <f>'4. Capacity&amp;Demand'!I1122</f>
        <v>0</v>
      </c>
      <c r="F1045" s="218">
        <f>'4. Capacity&amp;Demand'!J1122</f>
        <v>0</v>
      </c>
      <c r="G1045" s="218">
        <f>'4. Capacity&amp;Demand'!K1122</f>
        <v>0</v>
      </c>
      <c r="H1045" s="218">
        <f>'4. Capacity&amp;Demand'!L1122</f>
        <v>0</v>
      </c>
      <c r="I1045" s="218">
        <f>'4. Capacity&amp;Demand'!M1122</f>
        <v>0</v>
      </c>
      <c r="J1045" s="218">
        <f>'4. Capacity&amp;Demand'!N1122</f>
        <v>0</v>
      </c>
      <c r="K1045" s="218">
        <f>'4. Capacity&amp;Demand'!O1122</f>
        <v>0</v>
      </c>
      <c r="L1045" s="218">
        <f>'4. Capacity&amp;Demand'!P1122</f>
        <v>0</v>
      </c>
      <c r="M1045" s="218">
        <f>'4. Capacity&amp;Demand'!Q1122</f>
        <v>0</v>
      </c>
      <c r="N1045" s="218">
        <f>'4. Capacity&amp;Demand'!R1122</f>
        <v>0</v>
      </c>
      <c r="O1045" s="218">
        <f>'4. Capacity&amp;Demand'!S1122</f>
        <v>0</v>
      </c>
    </row>
    <row r="1046" spans="2:15" ht="15.75" thickBot="1" x14ac:dyDescent="0.3">
      <c r="B1046" s="218" t="s">
        <v>559</v>
      </c>
      <c r="C1046" s="315" t="s">
        <v>902</v>
      </c>
      <c r="D1046" s="218">
        <f>'4. Capacity&amp;Demand'!H1123</f>
        <v>0</v>
      </c>
      <c r="E1046" s="218">
        <f>'4. Capacity&amp;Demand'!I1123</f>
        <v>0</v>
      </c>
      <c r="F1046" s="218">
        <f>'4. Capacity&amp;Demand'!J1123</f>
        <v>0</v>
      </c>
      <c r="G1046" s="218">
        <f>'4. Capacity&amp;Demand'!K1123</f>
        <v>0</v>
      </c>
      <c r="H1046" s="218">
        <f>'4. Capacity&amp;Demand'!L1123</f>
        <v>0</v>
      </c>
      <c r="I1046" s="218">
        <f>'4. Capacity&amp;Demand'!M1123</f>
        <v>0</v>
      </c>
      <c r="J1046" s="218">
        <f>'4. Capacity&amp;Demand'!N1123</f>
        <v>0</v>
      </c>
      <c r="K1046" s="218">
        <f>'4. Capacity&amp;Demand'!O1123</f>
        <v>0</v>
      </c>
      <c r="L1046" s="218">
        <f>'4. Capacity&amp;Demand'!P1123</f>
        <v>0</v>
      </c>
      <c r="M1046" s="218">
        <f>'4. Capacity&amp;Demand'!Q1123</f>
        <v>0</v>
      </c>
      <c r="N1046" s="218">
        <f>'4. Capacity&amp;Demand'!R1123</f>
        <v>0</v>
      </c>
      <c r="O1046" s="218">
        <f>'4. Capacity&amp;Demand'!S1123</f>
        <v>0</v>
      </c>
    </row>
    <row r="1047" spans="2:15" ht="15.75" thickBot="1" x14ac:dyDescent="0.3">
      <c r="B1047" s="218" t="s">
        <v>561</v>
      </c>
      <c r="C1047" s="315" t="s">
        <v>902</v>
      </c>
      <c r="D1047" s="218">
        <f>'4. Capacity&amp;Demand'!H1124</f>
        <v>0</v>
      </c>
      <c r="E1047" s="218">
        <f>'4. Capacity&amp;Demand'!I1124</f>
        <v>0</v>
      </c>
      <c r="F1047" s="218">
        <f>'4. Capacity&amp;Demand'!J1124</f>
        <v>0</v>
      </c>
      <c r="G1047" s="218">
        <f>'4. Capacity&amp;Demand'!K1124</f>
        <v>0</v>
      </c>
      <c r="H1047" s="218">
        <f>'4. Capacity&amp;Demand'!L1124</f>
        <v>0</v>
      </c>
      <c r="I1047" s="218">
        <f>'4. Capacity&amp;Demand'!M1124</f>
        <v>0</v>
      </c>
      <c r="J1047" s="218">
        <f>'4. Capacity&amp;Demand'!N1124</f>
        <v>0</v>
      </c>
      <c r="K1047" s="218">
        <f>'4. Capacity&amp;Demand'!O1124</f>
        <v>0</v>
      </c>
      <c r="L1047" s="218">
        <f>'4. Capacity&amp;Demand'!P1124</f>
        <v>0</v>
      </c>
      <c r="M1047" s="218">
        <f>'4. Capacity&amp;Demand'!Q1124</f>
        <v>0</v>
      </c>
      <c r="N1047" s="218">
        <f>'4. Capacity&amp;Demand'!R1124</f>
        <v>0</v>
      </c>
      <c r="O1047" s="218">
        <f>'4. Capacity&amp;Demand'!S1124</f>
        <v>0</v>
      </c>
    </row>
    <row r="1048" spans="2:15" ht="15.75" thickBot="1" x14ac:dyDescent="0.3">
      <c r="B1048" s="218" t="s">
        <v>563</v>
      </c>
      <c r="C1048" s="315" t="s">
        <v>902</v>
      </c>
      <c r="D1048" s="218">
        <f>'4. Capacity&amp;Demand'!H1125</f>
        <v>0</v>
      </c>
      <c r="E1048" s="218">
        <f>'4. Capacity&amp;Demand'!I1125</f>
        <v>0</v>
      </c>
      <c r="F1048" s="218">
        <f>'4. Capacity&amp;Demand'!J1125</f>
        <v>0</v>
      </c>
      <c r="G1048" s="218">
        <f>'4. Capacity&amp;Demand'!K1125</f>
        <v>0</v>
      </c>
      <c r="H1048" s="218">
        <f>'4. Capacity&amp;Demand'!L1125</f>
        <v>0</v>
      </c>
      <c r="I1048" s="218">
        <f>'4. Capacity&amp;Demand'!M1125</f>
        <v>0</v>
      </c>
      <c r="J1048" s="218">
        <f>'4. Capacity&amp;Demand'!N1125</f>
        <v>0</v>
      </c>
      <c r="K1048" s="218">
        <f>'4. Capacity&amp;Demand'!O1125</f>
        <v>0</v>
      </c>
      <c r="L1048" s="218">
        <f>'4. Capacity&amp;Demand'!P1125</f>
        <v>0</v>
      </c>
      <c r="M1048" s="218">
        <f>'4. Capacity&amp;Demand'!Q1125</f>
        <v>0</v>
      </c>
      <c r="N1048" s="218">
        <f>'4. Capacity&amp;Demand'!R1125</f>
        <v>0</v>
      </c>
      <c r="O1048" s="218">
        <f>'4. Capacity&amp;Demand'!S1125</f>
        <v>0</v>
      </c>
    </row>
    <row r="1049" spans="2:15" ht="15.75" thickBot="1" x14ac:dyDescent="0.3">
      <c r="B1049" s="218" t="s">
        <v>565</v>
      </c>
      <c r="C1049" s="315" t="s">
        <v>902</v>
      </c>
      <c r="D1049" s="218">
        <f>'4. Capacity&amp;Demand'!H1126</f>
        <v>0</v>
      </c>
      <c r="E1049" s="218">
        <f>'4. Capacity&amp;Demand'!I1126</f>
        <v>0</v>
      </c>
      <c r="F1049" s="218">
        <f>'4. Capacity&amp;Demand'!J1126</f>
        <v>0</v>
      </c>
      <c r="G1049" s="218">
        <f>'4. Capacity&amp;Demand'!K1126</f>
        <v>0</v>
      </c>
      <c r="H1049" s="218">
        <f>'4. Capacity&amp;Demand'!L1126</f>
        <v>0</v>
      </c>
      <c r="I1049" s="218">
        <f>'4. Capacity&amp;Demand'!M1126</f>
        <v>0</v>
      </c>
      <c r="J1049" s="218">
        <f>'4. Capacity&amp;Demand'!N1126</f>
        <v>0</v>
      </c>
      <c r="K1049" s="218">
        <f>'4. Capacity&amp;Demand'!O1126</f>
        <v>0</v>
      </c>
      <c r="L1049" s="218">
        <f>'4. Capacity&amp;Demand'!P1126</f>
        <v>0</v>
      </c>
      <c r="M1049" s="218">
        <f>'4. Capacity&amp;Demand'!Q1126</f>
        <v>0</v>
      </c>
      <c r="N1049" s="218">
        <f>'4. Capacity&amp;Demand'!R1126</f>
        <v>0</v>
      </c>
      <c r="O1049" s="218">
        <f>'4. Capacity&amp;Demand'!S1126</f>
        <v>0</v>
      </c>
    </row>
    <row r="1050" spans="2:15" ht="15.75" thickBot="1" x14ac:dyDescent="0.3">
      <c r="B1050" s="218" t="s">
        <v>567</v>
      </c>
      <c r="C1050" s="315" t="s">
        <v>902</v>
      </c>
      <c r="D1050" s="218">
        <f>'4. Capacity&amp;Demand'!H1127</f>
        <v>0</v>
      </c>
      <c r="E1050" s="218">
        <f>'4. Capacity&amp;Demand'!I1127</f>
        <v>0</v>
      </c>
      <c r="F1050" s="218">
        <f>'4. Capacity&amp;Demand'!J1127</f>
        <v>0</v>
      </c>
      <c r="G1050" s="218">
        <f>'4. Capacity&amp;Demand'!K1127</f>
        <v>0</v>
      </c>
      <c r="H1050" s="218">
        <f>'4. Capacity&amp;Demand'!L1127</f>
        <v>0</v>
      </c>
      <c r="I1050" s="218">
        <f>'4. Capacity&amp;Demand'!M1127</f>
        <v>0</v>
      </c>
      <c r="J1050" s="218">
        <f>'4. Capacity&amp;Demand'!N1127</f>
        <v>0</v>
      </c>
      <c r="K1050" s="218">
        <f>'4. Capacity&amp;Demand'!O1127</f>
        <v>0</v>
      </c>
      <c r="L1050" s="218">
        <f>'4. Capacity&amp;Demand'!P1127</f>
        <v>0</v>
      </c>
      <c r="M1050" s="218">
        <f>'4. Capacity&amp;Demand'!Q1127</f>
        <v>0</v>
      </c>
      <c r="N1050" s="218">
        <f>'4. Capacity&amp;Demand'!R1127</f>
        <v>0</v>
      </c>
      <c r="O1050" s="218">
        <f>'4. Capacity&amp;Demand'!S1127</f>
        <v>0</v>
      </c>
    </row>
    <row r="1051" spans="2:15" ht="15.75" thickBot="1" x14ac:dyDescent="0.3">
      <c r="B1051" s="218" t="s">
        <v>569</v>
      </c>
      <c r="C1051" s="315" t="s">
        <v>902</v>
      </c>
      <c r="D1051" s="218">
        <f>'4. Capacity&amp;Demand'!H1128</f>
        <v>0</v>
      </c>
      <c r="E1051" s="218">
        <f>'4. Capacity&amp;Demand'!I1128</f>
        <v>0</v>
      </c>
      <c r="F1051" s="218">
        <f>'4. Capacity&amp;Demand'!J1128</f>
        <v>0</v>
      </c>
      <c r="G1051" s="218">
        <f>'4. Capacity&amp;Demand'!K1128</f>
        <v>0</v>
      </c>
      <c r="H1051" s="218">
        <f>'4. Capacity&amp;Demand'!L1128</f>
        <v>0</v>
      </c>
      <c r="I1051" s="218">
        <f>'4. Capacity&amp;Demand'!M1128</f>
        <v>0</v>
      </c>
      <c r="J1051" s="218">
        <f>'4. Capacity&amp;Demand'!N1128</f>
        <v>0</v>
      </c>
      <c r="K1051" s="218">
        <f>'4. Capacity&amp;Demand'!O1128</f>
        <v>0</v>
      </c>
      <c r="L1051" s="218">
        <f>'4. Capacity&amp;Demand'!P1128</f>
        <v>0</v>
      </c>
      <c r="M1051" s="218">
        <f>'4. Capacity&amp;Demand'!Q1128</f>
        <v>0</v>
      </c>
      <c r="N1051" s="218">
        <f>'4. Capacity&amp;Demand'!R1128</f>
        <v>0</v>
      </c>
      <c r="O1051" s="218">
        <f>'4. Capacity&amp;Demand'!S1128</f>
        <v>0</v>
      </c>
    </row>
    <row r="1052" spans="2:15" ht="15.75" thickBot="1" x14ac:dyDescent="0.3">
      <c r="B1052" s="218" t="s">
        <v>571</v>
      </c>
      <c r="C1052" s="315" t="s">
        <v>902</v>
      </c>
      <c r="D1052" s="218">
        <f>'4. Capacity&amp;Demand'!H1129</f>
        <v>0</v>
      </c>
      <c r="E1052" s="218">
        <f>'4. Capacity&amp;Demand'!I1129</f>
        <v>0</v>
      </c>
      <c r="F1052" s="218">
        <f>'4. Capacity&amp;Demand'!J1129</f>
        <v>0</v>
      </c>
      <c r="G1052" s="218">
        <f>'4. Capacity&amp;Demand'!K1129</f>
        <v>0</v>
      </c>
      <c r="H1052" s="218">
        <f>'4. Capacity&amp;Demand'!L1129</f>
        <v>0</v>
      </c>
      <c r="I1052" s="218">
        <f>'4. Capacity&amp;Demand'!M1129</f>
        <v>0</v>
      </c>
      <c r="J1052" s="218">
        <f>'4. Capacity&amp;Demand'!N1129</f>
        <v>0</v>
      </c>
      <c r="K1052" s="218">
        <f>'4. Capacity&amp;Demand'!O1129</f>
        <v>0</v>
      </c>
      <c r="L1052" s="218">
        <f>'4. Capacity&amp;Demand'!P1129</f>
        <v>0</v>
      </c>
      <c r="M1052" s="218">
        <f>'4. Capacity&amp;Demand'!Q1129</f>
        <v>0</v>
      </c>
      <c r="N1052" s="218">
        <f>'4. Capacity&amp;Demand'!R1129</f>
        <v>0</v>
      </c>
      <c r="O1052" s="218">
        <f>'4. Capacity&amp;Demand'!S1129</f>
        <v>0</v>
      </c>
    </row>
    <row r="1053" spans="2:15" ht="15.75" thickBot="1" x14ac:dyDescent="0.3">
      <c r="B1053" s="218" t="s">
        <v>573</v>
      </c>
      <c r="C1053" s="315" t="s">
        <v>902</v>
      </c>
      <c r="D1053" s="218">
        <f>'4. Capacity&amp;Demand'!H1130</f>
        <v>0</v>
      </c>
      <c r="E1053" s="218">
        <f>'4. Capacity&amp;Demand'!I1130</f>
        <v>0</v>
      </c>
      <c r="F1053" s="218">
        <f>'4. Capacity&amp;Demand'!J1130</f>
        <v>0</v>
      </c>
      <c r="G1053" s="218">
        <f>'4. Capacity&amp;Demand'!K1130</f>
        <v>0</v>
      </c>
      <c r="H1053" s="218">
        <f>'4. Capacity&amp;Demand'!L1130</f>
        <v>0</v>
      </c>
      <c r="I1053" s="218">
        <f>'4. Capacity&amp;Demand'!M1130</f>
        <v>0</v>
      </c>
      <c r="J1053" s="218">
        <f>'4. Capacity&amp;Demand'!N1130</f>
        <v>0</v>
      </c>
      <c r="K1053" s="218">
        <f>'4. Capacity&amp;Demand'!O1130</f>
        <v>0</v>
      </c>
      <c r="L1053" s="218">
        <f>'4. Capacity&amp;Demand'!P1130</f>
        <v>0</v>
      </c>
      <c r="M1053" s="218">
        <f>'4. Capacity&amp;Demand'!Q1130</f>
        <v>0</v>
      </c>
      <c r="N1053" s="218">
        <f>'4. Capacity&amp;Demand'!R1130</f>
        <v>0</v>
      </c>
      <c r="O1053" s="218">
        <f>'4. Capacity&amp;Demand'!S1130</f>
        <v>0</v>
      </c>
    </row>
    <row r="1054" spans="2:15" ht="15.75" thickBot="1" x14ac:dyDescent="0.3">
      <c r="B1054" s="218" t="s">
        <v>575</v>
      </c>
      <c r="C1054" s="315" t="s">
        <v>902</v>
      </c>
      <c r="D1054" s="218">
        <f>'4. Capacity&amp;Demand'!H1131</f>
        <v>0</v>
      </c>
      <c r="E1054" s="218">
        <f>'4. Capacity&amp;Demand'!I1131</f>
        <v>0</v>
      </c>
      <c r="F1054" s="218">
        <f>'4. Capacity&amp;Demand'!J1131</f>
        <v>0</v>
      </c>
      <c r="G1054" s="218">
        <f>'4. Capacity&amp;Demand'!K1131</f>
        <v>0</v>
      </c>
      <c r="H1054" s="218">
        <f>'4. Capacity&amp;Demand'!L1131</f>
        <v>0</v>
      </c>
      <c r="I1054" s="218">
        <f>'4. Capacity&amp;Demand'!M1131</f>
        <v>0</v>
      </c>
      <c r="J1054" s="218">
        <f>'4. Capacity&amp;Demand'!N1131</f>
        <v>0</v>
      </c>
      <c r="K1054" s="218">
        <f>'4. Capacity&amp;Demand'!O1131</f>
        <v>0</v>
      </c>
      <c r="L1054" s="218">
        <f>'4. Capacity&amp;Demand'!P1131</f>
        <v>0</v>
      </c>
      <c r="M1054" s="218">
        <f>'4. Capacity&amp;Demand'!Q1131</f>
        <v>0</v>
      </c>
      <c r="N1054" s="218">
        <f>'4. Capacity&amp;Demand'!R1131</f>
        <v>0</v>
      </c>
      <c r="O1054" s="218">
        <f>'4. Capacity&amp;Demand'!S1131</f>
        <v>0</v>
      </c>
    </row>
    <row r="1055" spans="2:15" ht="15.75" thickBot="1" x14ac:dyDescent="0.3">
      <c r="B1055" s="218" t="s">
        <v>577</v>
      </c>
      <c r="C1055" s="315" t="s">
        <v>902</v>
      </c>
      <c r="D1055" s="218">
        <f>'4. Capacity&amp;Demand'!H1132</f>
        <v>0</v>
      </c>
      <c r="E1055" s="218">
        <f>'4. Capacity&amp;Demand'!I1132</f>
        <v>0</v>
      </c>
      <c r="F1055" s="218">
        <f>'4. Capacity&amp;Demand'!J1132</f>
        <v>0</v>
      </c>
      <c r="G1055" s="218">
        <f>'4. Capacity&amp;Demand'!K1132</f>
        <v>0</v>
      </c>
      <c r="H1055" s="218">
        <f>'4. Capacity&amp;Demand'!L1132</f>
        <v>0</v>
      </c>
      <c r="I1055" s="218">
        <f>'4. Capacity&amp;Demand'!M1132</f>
        <v>0</v>
      </c>
      <c r="J1055" s="218">
        <f>'4. Capacity&amp;Demand'!N1132</f>
        <v>0</v>
      </c>
      <c r="K1055" s="218">
        <f>'4. Capacity&amp;Demand'!O1132</f>
        <v>0</v>
      </c>
      <c r="L1055" s="218">
        <f>'4. Capacity&amp;Demand'!P1132</f>
        <v>0</v>
      </c>
      <c r="M1055" s="218">
        <f>'4. Capacity&amp;Demand'!Q1132</f>
        <v>0</v>
      </c>
      <c r="N1055" s="218">
        <f>'4. Capacity&amp;Demand'!R1132</f>
        <v>0</v>
      </c>
      <c r="O1055" s="218">
        <f>'4. Capacity&amp;Demand'!S1132</f>
        <v>0</v>
      </c>
    </row>
    <row r="1056" spans="2:15" ht="15.75" thickBot="1" x14ac:dyDescent="0.3">
      <c r="B1056" s="218" t="s">
        <v>579</v>
      </c>
      <c r="C1056" s="315" t="s">
        <v>902</v>
      </c>
      <c r="D1056" s="218">
        <f>'4. Capacity&amp;Demand'!H1133</f>
        <v>0</v>
      </c>
      <c r="E1056" s="218">
        <f>'4. Capacity&amp;Demand'!I1133</f>
        <v>0</v>
      </c>
      <c r="F1056" s="218">
        <f>'4. Capacity&amp;Demand'!J1133</f>
        <v>0</v>
      </c>
      <c r="G1056" s="218">
        <f>'4. Capacity&amp;Demand'!K1133</f>
        <v>0</v>
      </c>
      <c r="H1056" s="218">
        <f>'4. Capacity&amp;Demand'!L1133</f>
        <v>0</v>
      </c>
      <c r="I1056" s="218">
        <f>'4. Capacity&amp;Demand'!M1133</f>
        <v>0</v>
      </c>
      <c r="J1056" s="218">
        <f>'4. Capacity&amp;Demand'!N1133</f>
        <v>0</v>
      </c>
      <c r="K1056" s="218">
        <f>'4. Capacity&amp;Demand'!O1133</f>
        <v>0</v>
      </c>
      <c r="L1056" s="218">
        <f>'4. Capacity&amp;Demand'!P1133</f>
        <v>0</v>
      </c>
      <c r="M1056" s="218">
        <f>'4. Capacity&amp;Demand'!Q1133</f>
        <v>0</v>
      </c>
      <c r="N1056" s="218">
        <f>'4. Capacity&amp;Demand'!R1133</f>
        <v>0</v>
      </c>
      <c r="O1056" s="218">
        <f>'4. Capacity&amp;Demand'!S1133</f>
        <v>0</v>
      </c>
    </row>
    <row r="1057" spans="2:15" ht="15.75" thickBot="1" x14ac:dyDescent="0.3">
      <c r="B1057" s="218" t="s">
        <v>581</v>
      </c>
      <c r="C1057" s="315" t="s">
        <v>902</v>
      </c>
      <c r="D1057" s="218">
        <f>'4. Capacity&amp;Demand'!H1134</f>
        <v>0</v>
      </c>
      <c r="E1057" s="218">
        <f>'4. Capacity&amp;Demand'!I1134</f>
        <v>0</v>
      </c>
      <c r="F1057" s="218">
        <f>'4. Capacity&amp;Demand'!J1134</f>
        <v>0</v>
      </c>
      <c r="G1057" s="218">
        <f>'4. Capacity&amp;Demand'!K1134</f>
        <v>0</v>
      </c>
      <c r="H1057" s="218">
        <f>'4. Capacity&amp;Demand'!L1134</f>
        <v>0</v>
      </c>
      <c r="I1057" s="218">
        <f>'4. Capacity&amp;Demand'!M1134</f>
        <v>0</v>
      </c>
      <c r="J1057" s="218">
        <f>'4. Capacity&amp;Demand'!N1134</f>
        <v>0</v>
      </c>
      <c r="K1057" s="218">
        <f>'4. Capacity&amp;Demand'!O1134</f>
        <v>0</v>
      </c>
      <c r="L1057" s="218">
        <f>'4. Capacity&amp;Demand'!P1134</f>
        <v>0</v>
      </c>
      <c r="M1057" s="218">
        <f>'4. Capacity&amp;Demand'!Q1134</f>
        <v>0</v>
      </c>
      <c r="N1057" s="218">
        <f>'4. Capacity&amp;Demand'!R1134</f>
        <v>0</v>
      </c>
      <c r="O1057" s="218">
        <f>'4. Capacity&amp;Demand'!S1134</f>
        <v>0</v>
      </c>
    </row>
    <row r="1058" spans="2:15" ht="15.75" thickBot="1" x14ac:dyDescent="0.3">
      <c r="B1058" s="218" t="s">
        <v>583</v>
      </c>
      <c r="C1058" s="315" t="s">
        <v>902</v>
      </c>
      <c r="D1058" s="218">
        <f>'4. Capacity&amp;Demand'!H1135</f>
        <v>0</v>
      </c>
      <c r="E1058" s="218">
        <f>'4. Capacity&amp;Demand'!I1135</f>
        <v>0</v>
      </c>
      <c r="F1058" s="218">
        <f>'4. Capacity&amp;Demand'!J1135</f>
        <v>0</v>
      </c>
      <c r="G1058" s="218">
        <f>'4. Capacity&amp;Demand'!K1135</f>
        <v>0</v>
      </c>
      <c r="H1058" s="218">
        <f>'4. Capacity&amp;Demand'!L1135</f>
        <v>0</v>
      </c>
      <c r="I1058" s="218">
        <f>'4. Capacity&amp;Demand'!M1135</f>
        <v>0</v>
      </c>
      <c r="J1058" s="218">
        <f>'4. Capacity&amp;Demand'!N1135</f>
        <v>0</v>
      </c>
      <c r="K1058" s="218">
        <f>'4. Capacity&amp;Demand'!O1135</f>
        <v>0</v>
      </c>
      <c r="L1058" s="218">
        <f>'4. Capacity&amp;Demand'!P1135</f>
        <v>0</v>
      </c>
      <c r="M1058" s="218">
        <f>'4. Capacity&amp;Demand'!Q1135</f>
        <v>0</v>
      </c>
      <c r="N1058" s="218">
        <f>'4. Capacity&amp;Demand'!R1135</f>
        <v>0</v>
      </c>
      <c r="O1058" s="218">
        <f>'4. Capacity&amp;Demand'!S1135</f>
        <v>0</v>
      </c>
    </row>
    <row r="1059" spans="2:15" ht="15.75" thickBot="1" x14ac:dyDescent="0.3">
      <c r="B1059" s="218" t="s">
        <v>585</v>
      </c>
      <c r="C1059" s="315" t="s">
        <v>902</v>
      </c>
      <c r="D1059" s="218">
        <f>'4. Capacity&amp;Demand'!H1136</f>
        <v>0</v>
      </c>
      <c r="E1059" s="218">
        <f>'4. Capacity&amp;Demand'!I1136</f>
        <v>0</v>
      </c>
      <c r="F1059" s="218">
        <f>'4. Capacity&amp;Demand'!J1136</f>
        <v>0</v>
      </c>
      <c r="G1059" s="218">
        <f>'4. Capacity&amp;Demand'!K1136</f>
        <v>0</v>
      </c>
      <c r="H1059" s="218">
        <f>'4. Capacity&amp;Demand'!L1136</f>
        <v>0</v>
      </c>
      <c r="I1059" s="218">
        <f>'4. Capacity&amp;Demand'!M1136</f>
        <v>0</v>
      </c>
      <c r="J1059" s="218">
        <f>'4. Capacity&amp;Demand'!N1136</f>
        <v>0</v>
      </c>
      <c r="K1059" s="218">
        <f>'4. Capacity&amp;Demand'!O1136</f>
        <v>0</v>
      </c>
      <c r="L1059" s="218">
        <f>'4. Capacity&amp;Demand'!P1136</f>
        <v>0</v>
      </c>
      <c r="M1059" s="218">
        <f>'4. Capacity&amp;Demand'!Q1136</f>
        <v>0</v>
      </c>
      <c r="N1059" s="218">
        <f>'4. Capacity&amp;Demand'!R1136</f>
        <v>0</v>
      </c>
      <c r="O1059" s="218">
        <f>'4. Capacity&amp;Demand'!S1136</f>
        <v>0</v>
      </c>
    </row>
    <row r="1060" spans="2:15" ht="15.75" thickBot="1" x14ac:dyDescent="0.3">
      <c r="B1060" s="218" t="s">
        <v>587</v>
      </c>
      <c r="C1060" s="315" t="s">
        <v>902</v>
      </c>
      <c r="D1060" s="218">
        <f>'4. Capacity&amp;Demand'!H1137</f>
        <v>0</v>
      </c>
      <c r="E1060" s="218">
        <f>'4. Capacity&amp;Demand'!I1137</f>
        <v>0</v>
      </c>
      <c r="F1060" s="218">
        <f>'4. Capacity&amp;Demand'!J1137</f>
        <v>0</v>
      </c>
      <c r="G1060" s="218">
        <f>'4. Capacity&amp;Demand'!K1137</f>
        <v>0</v>
      </c>
      <c r="H1060" s="218">
        <f>'4. Capacity&amp;Demand'!L1137</f>
        <v>0</v>
      </c>
      <c r="I1060" s="218">
        <f>'4. Capacity&amp;Demand'!M1137</f>
        <v>0</v>
      </c>
      <c r="J1060" s="218">
        <f>'4. Capacity&amp;Demand'!N1137</f>
        <v>0</v>
      </c>
      <c r="K1060" s="218">
        <f>'4. Capacity&amp;Demand'!O1137</f>
        <v>0</v>
      </c>
      <c r="L1060" s="218">
        <f>'4. Capacity&amp;Demand'!P1137</f>
        <v>0</v>
      </c>
      <c r="M1060" s="218">
        <f>'4. Capacity&amp;Demand'!Q1137</f>
        <v>0</v>
      </c>
      <c r="N1060" s="218">
        <f>'4. Capacity&amp;Demand'!R1137</f>
        <v>0</v>
      </c>
      <c r="O1060" s="218">
        <f>'4. Capacity&amp;Demand'!S1137</f>
        <v>0</v>
      </c>
    </row>
    <row r="1061" spans="2:15" ht="15.75" thickBot="1" x14ac:dyDescent="0.3">
      <c r="B1061" s="218" t="s">
        <v>589</v>
      </c>
      <c r="C1061" s="315" t="s">
        <v>902</v>
      </c>
      <c r="D1061" s="218">
        <f>'4. Capacity&amp;Demand'!H1138</f>
        <v>0</v>
      </c>
      <c r="E1061" s="218">
        <f>'4. Capacity&amp;Demand'!I1138</f>
        <v>0</v>
      </c>
      <c r="F1061" s="218">
        <f>'4. Capacity&amp;Demand'!J1138</f>
        <v>0</v>
      </c>
      <c r="G1061" s="218">
        <f>'4. Capacity&amp;Demand'!K1138</f>
        <v>0</v>
      </c>
      <c r="H1061" s="218">
        <f>'4. Capacity&amp;Demand'!L1138</f>
        <v>0</v>
      </c>
      <c r="I1061" s="218">
        <f>'4. Capacity&amp;Demand'!M1138</f>
        <v>0</v>
      </c>
      <c r="J1061" s="218">
        <f>'4. Capacity&amp;Demand'!N1138</f>
        <v>0</v>
      </c>
      <c r="K1061" s="218">
        <f>'4. Capacity&amp;Demand'!O1138</f>
        <v>0</v>
      </c>
      <c r="L1061" s="218">
        <f>'4. Capacity&amp;Demand'!P1138</f>
        <v>0</v>
      </c>
      <c r="M1061" s="218">
        <f>'4. Capacity&amp;Demand'!Q1138</f>
        <v>0</v>
      </c>
      <c r="N1061" s="218">
        <f>'4. Capacity&amp;Demand'!R1138</f>
        <v>0</v>
      </c>
      <c r="O1061" s="218">
        <f>'4. Capacity&amp;Demand'!S1138</f>
        <v>0</v>
      </c>
    </row>
    <row r="1062" spans="2:15" ht="15.75" thickBot="1" x14ac:dyDescent="0.3">
      <c r="B1062" s="218" t="s">
        <v>591</v>
      </c>
      <c r="C1062" s="315" t="s">
        <v>902</v>
      </c>
      <c r="D1062" s="218">
        <f>'4. Capacity&amp;Demand'!H1139</f>
        <v>0</v>
      </c>
      <c r="E1062" s="218">
        <f>'4. Capacity&amp;Demand'!I1139</f>
        <v>0</v>
      </c>
      <c r="F1062" s="218">
        <f>'4. Capacity&amp;Demand'!J1139</f>
        <v>0</v>
      </c>
      <c r="G1062" s="218">
        <f>'4. Capacity&amp;Demand'!K1139</f>
        <v>0</v>
      </c>
      <c r="H1062" s="218">
        <f>'4. Capacity&amp;Demand'!L1139</f>
        <v>0</v>
      </c>
      <c r="I1062" s="218">
        <f>'4. Capacity&amp;Demand'!M1139</f>
        <v>0</v>
      </c>
      <c r="J1062" s="218">
        <f>'4. Capacity&amp;Demand'!N1139</f>
        <v>0</v>
      </c>
      <c r="K1062" s="218">
        <f>'4. Capacity&amp;Demand'!O1139</f>
        <v>0</v>
      </c>
      <c r="L1062" s="218">
        <f>'4. Capacity&amp;Demand'!P1139</f>
        <v>0</v>
      </c>
      <c r="M1062" s="218">
        <f>'4. Capacity&amp;Demand'!Q1139</f>
        <v>0</v>
      </c>
      <c r="N1062" s="218">
        <f>'4. Capacity&amp;Demand'!R1139</f>
        <v>0</v>
      </c>
      <c r="O1062" s="218">
        <f>'4. Capacity&amp;Demand'!S1139</f>
        <v>0</v>
      </c>
    </row>
    <row r="1063" spans="2:15" ht="15.75" thickBot="1" x14ac:dyDescent="0.3">
      <c r="B1063" s="218" t="s">
        <v>593</v>
      </c>
      <c r="C1063" s="315" t="s">
        <v>902</v>
      </c>
      <c r="D1063" s="218">
        <f>'4. Capacity&amp;Demand'!H1140</f>
        <v>0</v>
      </c>
      <c r="E1063" s="218">
        <f>'4. Capacity&amp;Demand'!I1140</f>
        <v>0</v>
      </c>
      <c r="F1063" s="218">
        <f>'4. Capacity&amp;Demand'!J1140</f>
        <v>0</v>
      </c>
      <c r="G1063" s="218">
        <f>'4. Capacity&amp;Demand'!K1140</f>
        <v>0</v>
      </c>
      <c r="H1063" s="218">
        <f>'4. Capacity&amp;Demand'!L1140</f>
        <v>0</v>
      </c>
      <c r="I1063" s="218">
        <f>'4. Capacity&amp;Demand'!M1140</f>
        <v>0</v>
      </c>
      <c r="J1063" s="218">
        <f>'4. Capacity&amp;Demand'!N1140</f>
        <v>0</v>
      </c>
      <c r="K1063" s="218">
        <f>'4. Capacity&amp;Demand'!O1140</f>
        <v>0</v>
      </c>
      <c r="L1063" s="218">
        <f>'4. Capacity&amp;Demand'!P1140</f>
        <v>0</v>
      </c>
      <c r="M1063" s="218">
        <f>'4. Capacity&amp;Demand'!Q1140</f>
        <v>0</v>
      </c>
      <c r="N1063" s="218">
        <f>'4. Capacity&amp;Demand'!R1140</f>
        <v>0</v>
      </c>
      <c r="O1063" s="218">
        <f>'4. Capacity&amp;Demand'!S1140</f>
        <v>0</v>
      </c>
    </row>
    <row r="1064" spans="2:15" ht="15.75" thickBot="1" x14ac:dyDescent="0.3">
      <c r="B1064" s="218" t="s">
        <v>595</v>
      </c>
      <c r="C1064" s="315" t="s">
        <v>902</v>
      </c>
      <c r="D1064" s="218">
        <f>'4. Capacity&amp;Demand'!H1141</f>
        <v>0</v>
      </c>
      <c r="E1064" s="218">
        <f>'4. Capacity&amp;Demand'!I1141</f>
        <v>0</v>
      </c>
      <c r="F1064" s="218">
        <f>'4. Capacity&amp;Demand'!J1141</f>
        <v>0</v>
      </c>
      <c r="G1064" s="218">
        <f>'4. Capacity&amp;Demand'!K1141</f>
        <v>0</v>
      </c>
      <c r="H1064" s="218">
        <f>'4. Capacity&amp;Demand'!L1141</f>
        <v>0</v>
      </c>
      <c r="I1064" s="218">
        <f>'4. Capacity&amp;Demand'!M1141</f>
        <v>0</v>
      </c>
      <c r="J1064" s="218">
        <f>'4. Capacity&amp;Demand'!N1141</f>
        <v>0</v>
      </c>
      <c r="K1064" s="218">
        <f>'4. Capacity&amp;Demand'!O1141</f>
        <v>0</v>
      </c>
      <c r="L1064" s="218">
        <f>'4. Capacity&amp;Demand'!P1141</f>
        <v>0</v>
      </c>
      <c r="M1064" s="218">
        <f>'4. Capacity&amp;Demand'!Q1141</f>
        <v>0</v>
      </c>
      <c r="N1064" s="218">
        <f>'4. Capacity&amp;Demand'!R1141</f>
        <v>0</v>
      </c>
      <c r="O1064" s="218">
        <f>'4. Capacity&amp;Demand'!S1141</f>
        <v>0</v>
      </c>
    </row>
    <row r="1065" spans="2:15" ht="15.75" thickBot="1" x14ac:dyDescent="0.3">
      <c r="B1065" s="218" t="s">
        <v>597</v>
      </c>
      <c r="C1065" s="315" t="s">
        <v>902</v>
      </c>
      <c r="D1065" s="218">
        <f>'4. Capacity&amp;Demand'!H1142</f>
        <v>0</v>
      </c>
      <c r="E1065" s="218">
        <f>'4. Capacity&amp;Demand'!I1142</f>
        <v>0</v>
      </c>
      <c r="F1065" s="218">
        <f>'4. Capacity&amp;Demand'!J1142</f>
        <v>0</v>
      </c>
      <c r="G1065" s="218">
        <f>'4. Capacity&amp;Demand'!K1142</f>
        <v>0</v>
      </c>
      <c r="H1065" s="218">
        <f>'4. Capacity&amp;Demand'!L1142</f>
        <v>0</v>
      </c>
      <c r="I1065" s="218">
        <f>'4. Capacity&amp;Demand'!M1142</f>
        <v>0</v>
      </c>
      <c r="J1065" s="218">
        <f>'4. Capacity&amp;Demand'!N1142</f>
        <v>0</v>
      </c>
      <c r="K1065" s="218">
        <f>'4. Capacity&amp;Demand'!O1142</f>
        <v>0</v>
      </c>
      <c r="L1065" s="218">
        <f>'4. Capacity&amp;Demand'!P1142</f>
        <v>0</v>
      </c>
      <c r="M1065" s="218">
        <f>'4. Capacity&amp;Demand'!Q1142</f>
        <v>0</v>
      </c>
      <c r="N1065" s="218">
        <f>'4. Capacity&amp;Demand'!R1142</f>
        <v>0</v>
      </c>
      <c r="O1065" s="218">
        <f>'4. Capacity&amp;Demand'!S1142</f>
        <v>0</v>
      </c>
    </row>
    <row r="1066" spans="2:15" ht="15.75" thickBot="1" x14ac:dyDescent="0.3">
      <c r="B1066" s="218" t="s">
        <v>599</v>
      </c>
      <c r="C1066" s="315" t="s">
        <v>902</v>
      </c>
      <c r="D1066" s="218">
        <f>'4. Capacity&amp;Demand'!H1143</f>
        <v>0</v>
      </c>
      <c r="E1066" s="218">
        <f>'4. Capacity&amp;Demand'!I1143</f>
        <v>0</v>
      </c>
      <c r="F1066" s="218">
        <f>'4. Capacity&amp;Demand'!J1143</f>
        <v>0</v>
      </c>
      <c r="G1066" s="218">
        <f>'4. Capacity&amp;Demand'!K1143</f>
        <v>0</v>
      </c>
      <c r="H1066" s="218">
        <f>'4. Capacity&amp;Demand'!L1143</f>
        <v>0</v>
      </c>
      <c r="I1066" s="218">
        <f>'4. Capacity&amp;Demand'!M1143</f>
        <v>0</v>
      </c>
      <c r="J1066" s="218">
        <f>'4. Capacity&amp;Demand'!N1143</f>
        <v>0</v>
      </c>
      <c r="K1066" s="218">
        <f>'4. Capacity&amp;Demand'!O1143</f>
        <v>0</v>
      </c>
      <c r="L1066" s="218">
        <f>'4. Capacity&amp;Demand'!P1143</f>
        <v>0</v>
      </c>
      <c r="M1066" s="218">
        <f>'4. Capacity&amp;Demand'!Q1143</f>
        <v>0</v>
      </c>
      <c r="N1066" s="218">
        <f>'4. Capacity&amp;Demand'!R1143</f>
        <v>0</v>
      </c>
      <c r="O1066" s="218">
        <f>'4. Capacity&amp;Demand'!S1143</f>
        <v>0</v>
      </c>
    </row>
    <row r="1067" spans="2:15" ht="15.75" thickBot="1" x14ac:dyDescent="0.3">
      <c r="B1067" s="218" t="s">
        <v>601</v>
      </c>
      <c r="C1067" s="315" t="s">
        <v>902</v>
      </c>
      <c r="D1067" s="218">
        <f>'4. Capacity&amp;Demand'!H1144</f>
        <v>0</v>
      </c>
      <c r="E1067" s="218">
        <f>'4. Capacity&amp;Demand'!I1144</f>
        <v>0</v>
      </c>
      <c r="F1067" s="218">
        <f>'4. Capacity&amp;Demand'!J1144</f>
        <v>0</v>
      </c>
      <c r="G1067" s="218">
        <f>'4. Capacity&amp;Demand'!K1144</f>
        <v>0</v>
      </c>
      <c r="H1067" s="218">
        <f>'4. Capacity&amp;Demand'!L1144</f>
        <v>0</v>
      </c>
      <c r="I1067" s="218">
        <f>'4. Capacity&amp;Demand'!M1144</f>
        <v>0</v>
      </c>
      <c r="J1067" s="218">
        <f>'4. Capacity&amp;Demand'!N1144</f>
        <v>0</v>
      </c>
      <c r="K1067" s="218">
        <f>'4. Capacity&amp;Demand'!O1144</f>
        <v>0</v>
      </c>
      <c r="L1067" s="218">
        <f>'4. Capacity&amp;Demand'!P1144</f>
        <v>0</v>
      </c>
      <c r="M1067" s="218">
        <f>'4. Capacity&amp;Demand'!Q1144</f>
        <v>0</v>
      </c>
      <c r="N1067" s="218">
        <f>'4. Capacity&amp;Demand'!R1144</f>
        <v>0</v>
      </c>
      <c r="O1067" s="218">
        <f>'4. Capacity&amp;Demand'!S1144</f>
        <v>0</v>
      </c>
    </row>
    <row r="1068" spans="2:15" ht="15.75" thickBot="1" x14ac:dyDescent="0.3">
      <c r="B1068" s="218" t="s">
        <v>603</v>
      </c>
      <c r="C1068" s="315" t="s">
        <v>902</v>
      </c>
      <c r="D1068" s="218">
        <f>'4. Capacity&amp;Demand'!H1145</f>
        <v>0</v>
      </c>
      <c r="E1068" s="218">
        <f>'4. Capacity&amp;Demand'!I1145</f>
        <v>0</v>
      </c>
      <c r="F1068" s="218">
        <f>'4. Capacity&amp;Demand'!J1145</f>
        <v>0</v>
      </c>
      <c r="G1068" s="218">
        <f>'4. Capacity&amp;Demand'!K1145</f>
        <v>0</v>
      </c>
      <c r="H1068" s="218">
        <f>'4. Capacity&amp;Demand'!L1145</f>
        <v>0</v>
      </c>
      <c r="I1068" s="218">
        <f>'4. Capacity&amp;Demand'!M1145</f>
        <v>0</v>
      </c>
      <c r="J1068" s="218">
        <f>'4. Capacity&amp;Demand'!N1145</f>
        <v>0</v>
      </c>
      <c r="K1068" s="218">
        <f>'4. Capacity&amp;Demand'!O1145</f>
        <v>0</v>
      </c>
      <c r="L1068" s="218">
        <f>'4. Capacity&amp;Demand'!P1145</f>
        <v>0</v>
      </c>
      <c r="M1068" s="218">
        <f>'4. Capacity&amp;Demand'!Q1145</f>
        <v>0</v>
      </c>
      <c r="N1068" s="218">
        <f>'4. Capacity&amp;Demand'!R1145</f>
        <v>0</v>
      </c>
      <c r="O1068" s="218">
        <f>'4. Capacity&amp;Demand'!S1145</f>
        <v>0</v>
      </c>
    </row>
    <row r="1069" spans="2:15" ht="15.75" thickBot="1" x14ac:dyDescent="0.3">
      <c r="B1069" s="218" t="s">
        <v>605</v>
      </c>
      <c r="C1069" s="315" t="s">
        <v>902</v>
      </c>
      <c r="D1069" s="218">
        <f>'4. Capacity&amp;Demand'!H1146</f>
        <v>0</v>
      </c>
      <c r="E1069" s="218">
        <f>'4. Capacity&amp;Demand'!I1146</f>
        <v>0</v>
      </c>
      <c r="F1069" s="218">
        <f>'4. Capacity&amp;Demand'!J1146</f>
        <v>0</v>
      </c>
      <c r="G1069" s="218">
        <f>'4. Capacity&amp;Demand'!K1146</f>
        <v>0</v>
      </c>
      <c r="H1069" s="218">
        <f>'4. Capacity&amp;Demand'!L1146</f>
        <v>0</v>
      </c>
      <c r="I1069" s="218">
        <f>'4. Capacity&amp;Demand'!M1146</f>
        <v>0</v>
      </c>
      <c r="J1069" s="218">
        <f>'4. Capacity&amp;Demand'!N1146</f>
        <v>0</v>
      </c>
      <c r="K1069" s="218">
        <f>'4. Capacity&amp;Demand'!O1146</f>
        <v>0</v>
      </c>
      <c r="L1069" s="218">
        <f>'4. Capacity&amp;Demand'!P1146</f>
        <v>0</v>
      </c>
      <c r="M1069" s="218">
        <f>'4. Capacity&amp;Demand'!Q1146</f>
        <v>0</v>
      </c>
      <c r="N1069" s="218">
        <f>'4. Capacity&amp;Demand'!R1146</f>
        <v>0</v>
      </c>
      <c r="O1069" s="218">
        <f>'4. Capacity&amp;Demand'!S1146</f>
        <v>0</v>
      </c>
    </row>
    <row r="1070" spans="2:15" ht="15.75" thickBot="1" x14ac:dyDescent="0.3">
      <c r="B1070" s="218" t="s">
        <v>607</v>
      </c>
      <c r="C1070" s="315" t="s">
        <v>902</v>
      </c>
      <c r="D1070" s="218">
        <f>'4. Capacity&amp;Demand'!H1147</f>
        <v>0</v>
      </c>
      <c r="E1070" s="218">
        <f>'4. Capacity&amp;Demand'!I1147</f>
        <v>0</v>
      </c>
      <c r="F1070" s="218">
        <f>'4. Capacity&amp;Demand'!J1147</f>
        <v>0</v>
      </c>
      <c r="G1070" s="218">
        <f>'4. Capacity&amp;Demand'!K1147</f>
        <v>0</v>
      </c>
      <c r="H1070" s="218">
        <f>'4. Capacity&amp;Demand'!L1147</f>
        <v>0</v>
      </c>
      <c r="I1070" s="218">
        <f>'4. Capacity&amp;Demand'!M1147</f>
        <v>0</v>
      </c>
      <c r="J1070" s="218">
        <f>'4. Capacity&amp;Demand'!N1147</f>
        <v>0</v>
      </c>
      <c r="K1070" s="218">
        <f>'4. Capacity&amp;Demand'!O1147</f>
        <v>0</v>
      </c>
      <c r="L1070" s="218">
        <f>'4. Capacity&amp;Demand'!P1147</f>
        <v>0</v>
      </c>
      <c r="M1070" s="218">
        <f>'4. Capacity&amp;Demand'!Q1147</f>
        <v>0</v>
      </c>
      <c r="N1070" s="218">
        <f>'4. Capacity&amp;Demand'!R1147</f>
        <v>0</v>
      </c>
      <c r="O1070" s="218">
        <f>'4. Capacity&amp;Demand'!S1147</f>
        <v>0</v>
      </c>
    </row>
    <row r="1071" spans="2:15" ht="15.75" thickBot="1" x14ac:dyDescent="0.3">
      <c r="B1071" s="218" t="s">
        <v>609</v>
      </c>
      <c r="C1071" s="315" t="s">
        <v>902</v>
      </c>
      <c r="D1071" s="218">
        <f>'4. Capacity&amp;Demand'!H1148</f>
        <v>0</v>
      </c>
      <c r="E1071" s="218">
        <f>'4. Capacity&amp;Demand'!I1148</f>
        <v>0</v>
      </c>
      <c r="F1071" s="218">
        <f>'4. Capacity&amp;Demand'!J1148</f>
        <v>0</v>
      </c>
      <c r="G1071" s="218">
        <f>'4. Capacity&amp;Demand'!K1148</f>
        <v>0</v>
      </c>
      <c r="H1071" s="218">
        <f>'4. Capacity&amp;Demand'!L1148</f>
        <v>0</v>
      </c>
      <c r="I1071" s="218">
        <f>'4. Capacity&amp;Demand'!M1148</f>
        <v>0</v>
      </c>
      <c r="J1071" s="218">
        <f>'4. Capacity&amp;Demand'!N1148</f>
        <v>0</v>
      </c>
      <c r="K1071" s="218">
        <f>'4. Capacity&amp;Demand'!O1148</f>
        <v>0</v>
      </c>
      <c r="L1071" s="218">
        <f>'4. Capacity&amp;Demand'!P1148</f>
        <v>0</v>
      </c>
      <c r="M1071" s="218">
        <f>'4. Capacity&amp;Demand'!Q1148</f>
        <v>0</v>
      </c>
      <c r="N1071" s="218">
        <f>'4. Capacity&amp;Demand'!R1148</f>
        <v>0</v>
      </c>
      <c r="O1071" s="218">
        <f>'4. Capacity&amp;Demand'!S1148</f>
        <v>0</v>
      </c>
    </row>
    <row r="1072" spans="2:15" ht="15.75" thickBot="1" x14ac:dyDescent="0.3">
      <c r="B1072" s="218" t="s">
        <v>611</v>
      </c>
      <c r="C1072" s="315" t="s">
        <v>902</v>
      </c>
      <c r="D1072" s="218">
        <f>'4. Capacity&amp;Demand'!H1149</f>
        <v>0</v>
      </c>
      <c r="E1072" s="218">
        <f>'4. Capacity&amp;Demand'!I1149</f>
        <v>0</v>
      </c>
      <c r="F1072" s="218">
        <f>'4. Capacity&amp;Demand'!J1149</f>
        <v>0</v>
      </c>
      <c r="G1072" s="218">
        <f>'4. Capacity&amp;Demand'!K1149</f>
        <v>0</v>
      </c>
      <c r="H1072" s="218">
        <f>'4. Capacity&amp;Demand'!L1149</f>
        <v>0</v>
      </c>
      <c r="I1072" s="218">
        <f>'4. Capacity&amp;Demand'!M1149</f>
        <v>0</v>
      </c>
      <c r="J1072" s="218">
        <f>'4. Capacity&amp;Demand'!N1149</f>
        <v>0</v>
      </c>
      <c r="K1072" s="218">
        <f>'4. Capacity&amp;Demand'!O1149</f>
        <v>0</v>
      </c>
      <c r="L1072" s="218">
        <f>'4. Capacity&amp;Demand'!P1149</f>
        <v>0</v>
      </c>
      <c r="M1072" s="218">
        <f>'4. Capacity&amp;Demand'!Q1149</f>
        <v>0</v>
      </c>
      <c r="N1072" s="218">
        <f>'4. Capacity&amp;Demand'!R1149</f>
        <v>0</v>
      </c>
      <c r="O1072" s="218">
        <f>'4. Capacity&amp;Demand'!S1149</f>
        <v>0</v>
      </c>
    </row>
    <row r="1073" spans="2:15" ht="15.75" thickBot="1" x14ac:dyDescent="0.3">
      <c r="B1073" s="218" t="s">
        <v>613</v>
      </c>
      <c r="C1073" s="315" t="s">
        <v>902</v>
      </c>
      <c r="D1073" s="218">
        <f>'4. Capacity&amp;Demand'!H1150</f>
        <v>0</v>
      </c>
      <c r="E1073" s="218">
        <f>'4. Capacity&amp;Demand'!I1150</f>
        <v>0</v>
      </c>
      <c r="F1073" s="218">
        <f>'4. Capacity&amp;Demand'!J1150</f>
        <v>0</v>
      </c>
      <c r="G1073" s="218">
        <f>'4. Capacity&amp;Demand'!K1150</f>
        <v>0</v>
      </c>
      <c r="H1073" s="218">
        <f>'4. Capacity&amp;Demand'!L1150</f>
        <v>0</v>
      </c>
      <c r="I1073" s="218">
        <f>'4. Capacity&amp;Demand'!M1150</f>
        <v>0</v>
      </c>
      <c r="J1073" s="218">
        <f>'4. Capacity&amp;Demand'!N1150</f>
        <v>0</v>
      </c>
      <c r="K1073" s="218">
        <f>'4. Capacity&amp;Demand'!O1150</f>
        <v>0</v>
      </c>
      <c r="L1073" s="218">
        <f>'4. Capacity&amp;Demand'!P1150</f>
        <v>0</v>
      </c>
      <c r="M1073" s="218">
        <f>'4. Capacity&amp;Demand'!Q1150</f>
        <v>0</v>
      </c>
      <c r="N1073" s="218">
        <f>'4. Capacity&amp;Demand'!R1150</f>
        <v>0</v>
      </c>
      <c r="O1073" s="218">
        <f>'4. Capacity&amp;Demand'!S1150</f>
        <v>0</v>
      </c>
    </row>
    <row r="1074" spans="2:15" ht="15.75" thickBot="1" x14ac:dyDescent="0.3">
      <c r="B1074" s="218" t="s">
        <v>615</v>
      </c>
      <c r="C1074" s="315" t="s">
        <v>902</v>
      </c>
      <c r="D1074" s="218">
        <f>'4. Capacity&amp;Demand'!H1151</f>
        <v>0</v>
      </c>
      <c r="E1074" s="218">
        <f>'4. Capacity&amp;Demand'!I1151</f>
        <v>0</v>
      </c>
      <c r="F1074" s="218">
        <f>'4. Capacity&amp;Demand'!J1151</f>
        <v>0</v>
      </c>
      <c r="G1074" s="218">
        <f>'4. Capacity&amp;Demand'!K1151</f>
        <v>0</v>
      </c>
      <c r="H1074" s="218">
        <f>'4. Capacity&amp;Demand'!L1151</f>
        <v>0</v>
      </c>
      <c r="I1074" s="218">
        <f>'4. Capacity&amp;Demand'!M1151</f>
        <v>0</v>
      </c>
      <c r="J1074" s="218">
        <f>'4. Capacity&amp;Demand'!N1151</f>
        <v>0</v>
      </c>
      <c r="K1074" s="218">
        <f>'4. Capacity&amp;Demand'!O1151</f>
        <v>0</v>
      </c>
      <c r="L1074" s="218">
        <f>'4. Capacity&amp;Demand'!P1151</f>
        <v>0</v>
      </c>
      <c r="M1074" s="218">
        <f>'4. Capacity&amp;Demand'!Q1151</f>
        <v>0</v>
      </c>
      <c r="N1074" s="218">
        <f>'4. Capacity&amp;Demand'!R1151</f>
        <v>0</v>
      </c>
      <c r="O1074" s="218">
        <f>'4. Capacity&amp;Demand'!S1151</f>
        <v>0</v>
      </c>
    </row>
    <row r="1075" spans="2:15" ht="15.75" thickBot="1" x14ac:dyDescent="0.3">
      <c r="B1075" s="218" t="s">
        <v>617</v>
      </c>
      <c r="C1075" s="315" t="s">
        <v>902</v>
      </c>
      <c r="D1075" s="218">
        <f>'4. Capacity&amp;Demand'!H1152</f>
        <v>0</v>
      </c>
      <c r="E1075" s="218">
        <f>'4. Capacity&amp;Demand'!I1152</f>
        <v>0</v>
      </c>
      <c r="F1075" s="218">
        <f>'4. Capacity&amp;Demand'!J1152</f>
        <v>0</v>
      </c>
      <c r="G1075" s="218">
        <f>'4. Capacity&amp;Demand'!K1152</f>
        <v>0</v>
      </c>
      <c r="H1075" s="218">
        <f>'4. Capacity&amp;Demand'!L1152</f>
        <v>0</v>
      </c>
      <c r="I1075" s="218">
        <f>'4. Capacity&amp;Demand'!M1152</f>
        <v>0</v>
      </c>
      <c r="J1075" s="218">
        <f>'4. Capacity&amp;Demand'!N1152</f>
        <v>0</v>
      </c>
      <c r="K1075" s="218">
        <f>'4. Capacity&amp;Demand'!O1152</f>
        <v>0</v>
      </c>
      <c r="L1075" s="218">
        <f>'4. Capacity&amp;Demand'!P1152</f>
        <v>0</v>
      </c>
      <c r="M1075" s="218">
        <f>'4. Capacity&amp;Demand'!Q1152</f>
        <v>0</v>
      </c>
      <c r="N1075" s="218">
        <f>'4. Capacity&amp;Demand'!R1152</f>
        <v>0</v>
      </c>
      <c r="O1075" s="218">
        <f>'4. Capacity&amp;Demand'!S1152</f>
        <v>0</v>
      </c>
    </row>
    <row r="1076" spans="2:15" ht="15.75" thickBot="1" x14ac:dyDescent="0.3">
      <c r="B1076" s="218" t="s">
        <v>619</v>
      </c>
      <c r="C1076" s="315" t="s">
        <v>902</v>
      </c>
      <c r="D1076" s="218">
        <f>'4. Capacity&amp;Demand'!H1153</f>
        <v>0</v>
      </c>
      <c r="E1076" s="218">
        <f>'4. Capacity&amp;Demand'!I1153</f>
        <v>0</v>
      </c>
      <c r="F1076" s="218">
        <f>'4. Capacity&amp;Demand'!J1153</f>
        <v>0</v>
      </c>
      <c r="G1076" s="218">
        <f>'4. Capacity&amp;Demand'!K1153</f>
        <v>0</v>
      </c>
      <c r="H1076" s="218">
        <f>'4. Capacity&amp;Demand'!L1153</f>
        <v>0</v>
      </c>
      <c r="I1076" s="218">
        <f>'4. Capacity&amp;Demand'!M1153</f>
        <v>0</v>
      </c>
      <c r="J1076" s="218">
        <f>'4. Capacity&amp;Demand'!N1153</f>
        <v>0</v>
      </c>
      <c r="K1076" s="218">
        <f>'4. Capacity&amp;Demand'!O1153</f>
        <v>0</v>
      </c>
      <c r="L1076" s="218">
        <f>'4. Capacity&amp;Demand'!P1153</f>
        <v>0</v>
      </c>
      <c r="M1076" s="218">
        <f>'4. Capacity&amp;Demand'!Q1153</f>
        <v>0</v>
      </c>
      <c r="N1076" s="218">
        <f>'4. Capacity&amp;Demand'!R1153</f>
        <v>0</v>
      </c>
      <c r="O1076" s="218">
        <f>'4. Capacity&amp;Demand'!S1153</f>
        <v>0</v>
      </c>
    </row>
    <row r="1077" spans="2:15" ht="15.75" thickBot="1" x14ac:dyDescent="0.3">
      <c r="B1077" s="218" t="s">
        <v>621</v>
      </c>
      <c r="C1077" s="315" t="s">
        <v>902</v>
      </c>
      <c r="D1077" s="218">
        <f>'4. Capacity&amp;Demand'!H1154</f>
        <v>0</v>
      </c>
      <c r="E1077" s="218">
        <f>'4. Capacity&amp;Demand'!I1154</f>
        <v>0</v>
      </c>
      <c r="F1077" s="218">
        <f>'4. Capacity&amp;Demand'!J1154</f>
        <v>0</v>
      </c>
      <c r="G1077" s="218">
        <f>'4. Capacity&amp;Demand'!K1154</f>
        <v>0</v>
      </c>
      <c r="H1077" s="218">
        <f>'4. Capacity&amp;Demand'!L1154</f>
        <v>0</v>
      </c>
      <c r="I1077" s="218">
        <f>'4. Capacity&amp;Demand'!M1154</f>
        <v>0</v>
      </c>
      <c r="J1077" s="218">
        <f>'4. Capacity&amp;Demand'!N1154</f>
        <v>0</v>
      </c>
      <c r="K1077" s="218">
        <f>'4. Capacity&amp;Demand'!O1154</f>
        <v>0</v>
      </c>
      <c r="L1077" s="218">
        <f>'4. Capacity&amp;Demand'!P1154</f>
        <v>0</v>
      </c>
      <c r="M1077" s="218">
        <f>'4. Capacity&amp;Demand'!Q1154</f>
        <v>0</v>
      </c>
      <c r="N1077" s="218">
        <f>'4. Capacity&amp;Demand'!R1154</f>
        <v>0</v>
      </c>
      <c r="O1077" s="218">
        <f>'4. Capacity&amp;Demand'!S1154</f>
        <v>0</v>
      </c>
    </row>
    <row r="1078" spans="2:15" ht="15.75" thickBot="1" x14ac:dyDescent="0.3">
      <c r="B1078" s="218" t="s">
        <v>623</v>
      </c>
      <c r="C1078" s="315" t="s">
        <v>902</v>
      </c>
      <c r="D1078" s="218">
        <f>'4. Capacity&amp;Demand'!H1155</f>
        <v>0</v>
      </c>
      <c r="E1078" s="218">
        <f>'4. Capacity&amp;Demand'!I1155</f>
        <v>0</v>
      </c>
      <c r="F1078" s="218">
        <f>'4. Capacity&amp;Demand'!J1155</f>
        <v>0</v>
      </c>
      <c r="G1078" s="218">
        <f>'4. Capacity&amp;Demand'!K1155</f>
        <v>0</v>
      </c>
      <c r="H1078" s="218">
        <f>'4. Capacity&amp;Demand'!L1155</f>
        <v>0</v>
      </c>
      <c r="I1078" s="218">
        <f>'4. Capacity&amp;Demand'!M1155</f>
        <v>0</v>
      </c>
      <c r="J1078" s="218">
        <f>'4. Capacity&amp;Demand'!N1155</f>
        <v>0</v>
      </c>
      <c r="K1078" s="218">
        <f>'4. Capacity&amp;Demand'!O1155</f>
        <v>0</v>
      </c>
      <c r="L1078" s="218">
        <f>'4. Capacity&amp;Demand'!P1155</f>
        <v>0</v>
      </c>
      <c r="M1078" s="218">
        <f>'4. Capacity&amp;Demand'!Q1155</f>
        <v>0</v>
      </c>
      <c r="N1078" s="218">
        <f>'4. Capacity&amp;Demand'!R1155</f>
        <v>0</v>
      </c>
      <c r="O1078" s="218">
        <f>'4. Capacity&amp;Demand'!S1155</f>
        <v>0</v>
      </c>
    </row>
    <row r="1079" spans="2:15" ht="15.75" thickBot="1" x14ac:dyDescent="0.3">
      <c r="B1079" s="218" t="s">
        <v>625</v>
      </c>
      <c r="C1079" s="315" t="s">
        <v>902</v>
      </c>
      <c r="D1079" s="218">
        <f>'4. Capacity&amp;Demand'!H1156</f>
        <v>0</v>
      </c>
      <c r="E1079" s="218">
        <f>'4. Capacity&amp;Demand'!I1156</f>
        <v>0</v>
      </c>
      <c r="F1079" s="218">
        <f>'4. Capacity&amp;Demand'!J1156</f>
        <v>0</v>
      </c>
      <c r="G1079" s="218">
        <f>'4. Capacity&amp;Demand'!K1156</f>
        <v>0</v>
      </c>
      <c r="H1079" s="218">
        <f>'4. Capacity&amp;Demand'!L1156</f>
        <v>0</v>
      </c>
      <c r="I1079" s="218">
        <f>'4. Capacity&amp;Demand'!M1156</f>
        <v>0</v>
      </c>
      <c r="J1079" s="218">
        <f>'4. Capacity&amp;Demand'!N1156</f>
        <v>0</v>
      </c>
      <c r="K1079" s="218">
        <f>'4. Capacity&amp;Demand'!O1156</f>
        <v>0</v>
      </c>
      <c r="L1079" s="218">
        <f>'4. Capacity&amp;Demand'!P1156</f>
        <v>0</v>
      </c>
      <c r="M1079" s="218">
        <f>'4. Capacity&amp;Demand'!Q1156</f>
        <v>0</v>
      </c>
      <c r="N1079" s="218">
        <f>'4. Capacity&amp;Demand'!R1156</f>
        <v>0</v>
      </c>
      <c r="O1079" s="218">
        <f>'4. Capacity&amp;Demand'!S1156</f>
        <v>0</v>
      </c>
    </row>
    <row r="1080" spans="2:15" ht="15.75" thickBot="1" x14ac:dyDescent="0.3">
      <c r="B1080" s="218" t="s">
        <v>627</v>
      </c>
      <c r="C1080" s="315" t="s">
        <v>902</v>
      </c>
      <c r="D1080" s="218">
        <f>'4. Capacity&amp;Demand'!H1157</f>
        <v>0</v>
      </c>
      <c r="E1080" s="218">
        <f>'4. Capacity&amp;Demand'!I1157</f>
        <v>0</v>
      </c>
      <c r="F1080" s="218">
        <f>'4. Capacity&amp;Demand'!J1157</f>
        <v>0</v>
      </c>
      <c r="G1080" s="218">
        <f>'4. Capacity&amp;Demand'!K1157</f>
        <v>0</v>
      </c>
      <c r="H1080" s="218">
        <f>'4. Capacity&amp;Demand'!L1157</f>
        <v>0</v>
      </c>
      <c r="I1080" s="218">
        <f>'4. Capacity&amp;Demand'!M1157</f>
        <v>0</v>
      </c>
      <c r="J1080" s="218">
        <f>'4. Capacity&amp;Demand'!N1157</f>
        <v>0</v>
      </c>
      <c r="K1080" s="218">
        <f>'4. Capacity&amp;Demand'!O1157</f>
        <v>0</v>
      </c>
      <c r="L1080" s="218">
        <f>'4. Capacity&amp;Demand'!P1157</f>
        <v>0</v>
      </c>
      <c r="M1080" s="218">
        <f>'4. Capacity&amp;Demand'!Q1157</f>
        <v>0</v>
      </c>
      <c r="N1080" s="218">
        <f>'4. Capacity&amp;Demand'!R1157</f>
        <v>0</v>
      </c>
      <c r="O1080" s="218">
        <f>'4. Capacity&amp;Demand'!S1157</f>
        <v>0</v>
      </c>
    </row>
    <row r="1081" spans="2:15" ht="15.75" thickBot="1" x14ac:dyDescent="0.3">
      <c r="B1081" s="218" t="s">
        <v>629</v>
      </c>
      <c r="C1081" s="315" t="s">
        <v>902</v>
      </c>
      <c r="D1081" s="218">
        <f>'4. Capacity&amp;Demand'!H1158</f>
        <v>0</v>
      </c>
      <c r="E1081" s="218">
        <f>'4. Capacity&amp;Demand'!I1158</f>
        <v>0</v>
      </c>
      <c r="F1081" s="218">
        <f>'4. Capacity&amp;Demand'!J1158</f>
        <v>0</v>
      </c>
      <c r="G1081" s="218">
        <f>'4. Capacity&amp;Demand'!K1158</f>
        <v>0</v>
      </c>
      <c r="H1081" s="218">
        <f>'4. Capacity&amp;Demand'!L1158</f>
        <v>0</v>
      </c>
      <c r="I1081" s="218">
        <f>'4. Capacity&amp;Demand'!M1158</f>
        <v>0</v>
      </c>
      <c r="J1081" s="218">
        <f>'4. Capacity&amp;Demand'!N1158</f>
        <v>0</v>
      </c>
      <c r="K1081" s="218">
        <f>'4. Capacity&amp;Demand'!O1158</f>
        <v>0</v>
      </c>
      <c r="L1081" s="218">
        <f>'4. Capacity&amp;Demand'!P1158</f>
        <v>0</v>
      </c>
      <c r="M1081" s="218">
        <f>'4. Capacity&amp;Demand'!Q1158</f>
        <v>0</v>
      </c>
      <c r="N1081" s="218">
        <f>'4. Capacity&amp;Demand'!R1158</f>
        <v>0</v>
      </c>
      <c r="O1081" s="218">
        <f>'4. Capacity&amp;Demand'!S1158</f>
        <v>0</v>
      </c>
    </row>
    <row r="1082" spans="2:15" ht="15.75" thickBot="1" x14ac:dyDescent="0.3">
      <c r="B1082" s="218" t="s">
        <v>631</v>
      </c>
      <c r="C1082" s="315" t="s">
        <v>902</v>
      </c>
      <c r="D1082" s="218">
        <f>'4. Capacity&amp;Demand'!H1159</f>
        <v>0</v>
      </c>
      <c r="E1082" s="218">
        <f>'4. Capacity&amp;Demand'!I1159</f>
        <v>0</v>
      </c>
      <c r="F1082" s="218">
        <f>'4. Capacity&amp;Demand'!J1159</f>
        <v>0</v>
      </c>
      <c r="G1082" s="218">
        <f>'4. Capacity&amp;Demand'!K1159</f>
        <v>0</v>
      </c>
      <c r="H1082" s="218">
        <f>'4. Capacity&amp;Demand'!L1159</f>
        <v>0</v>
      </c>
      <c r="I1082" s="218">
        <f>'4. Capacity&amp;Demand'!M1159</f>
        <v>0</v>
      </c>
      <c r="J1082" s="218">
        <f>'4. Capacity&amp;Demand'!N1159</f>
        <v>0</v>
      </c>
      <c r="K1082" s="218">
        <f>'4. Capacity&amp;Demand'!O1159</f>
        <v>0</v>
      </c>
      <c r="L1082" s="218">
        <f>'4. Capacity&amp;Demand'!P1159</f>
        <v>0</v>
      </c>
      <c r="M1082" s="218">
        <f>'4. Capacity&amp;Demand'!Q1159</f>
        <v>0</v>
      </c>
      <c r="N1082" s="218">
        <f>'4. Capacity&amp;Demand'!R1159</f>
        <v>0</v>
      </c>
      <c r="O1082" s="218">
        <f>'4. Capacity&amp;Demand'!S1159</f>
        <v>0</v>
      </c>
    </row>
    <row r="1083" spans="2:15" ht="15.75" thickBot="1" x14ac:dyDescent="0.3">
      <c r="B1083" s="218" t="s">
        <v>633</v>
      </c>
      <c r="C1083" s="315" t="s">
        <v>902</v>
      </c>
      <c r="D1083" s="218">
        <f>'4. Capacity&amp;Demand'!H1160</f>
        <v>0</v>
      </c>
      <c r="E1083" s="218">
        <f>'4. Capacity&amp;Demand'!I1160</f>
        <v>0</v>
      </c>
      <c r="F1083" s="218">
        <f>'4. Capacity&amp;Demand'!J1160</f>
        <v>0</v>
      </c>
      <c r="G1083" s="218">
        <f>'4. Capacity&amp;Demand'!K1160</f>
        <v>0</v>
      </c>
      <c r="H1083" s="218">
        <f>'4. Capacity&amp;Demand'!L1160</f>
        <v>0</v>
      </c>
      <c r="I1083" s="218">
        <f>'4. Capacity&amp;Demand'!M1160</f>
        <v>0</v>
      </c>
      <c r="J1083" s="218">
        <f>'4. Capacity&amp;Demand'!N1160</f>
        <v>0</v>
      </c>
      <c r="K1083" s="218">
        <f>'4. Capacity&amp;Demand'!O1160</f>
        <v>0</v>
      </c>
      <c r="L1083" s="218">
        <f>'4. Capacity&amp;Demand'!P1160</f>
        <v>0</v>
      </c>
      <c r="M1083" s="218">
        <f>'4. Capacity&amp;Demand'!Q1160</f>
        <v>0</v>
      </c>
      <c r="N1083" s="218">
        <f>'4. Capacity&amp;Demand'!R1160</f>
        <v>0</v>
      </c>
      <c r="O1083" s="218">
        <f>'4. Capacity&amp;Demand'!S1160</f>
        <v>0</v>
      </c>
    </row>
    <row r="1084" spans="2:15" ht="15.75" thickBot="1" x14ac:dyDescent="0.3">
      <c r="B1084" s="218" t="s">
        <v>635</v>
      </c>
      <c r="C1084" s="315" t="s">
        <v>902</v>
      </c>
      <c r="D1084" s="218">
        <f>'4. Capacity&amp;Demand'!H1161</f>
        <v>0</v>
      </c>
      <c r="E1084" s="218">
        <f>'4. Capacity&amp;Demand'!I1161</f>
        <v>0</v>
      </c>
      <c r="F1084" s="218">
        <f>'4. Capacity&amp;Demand'!J1161</f>
        <v>0</v>
      </c>
      <c r="G1084" s="218">
        <f>'4. Capacity&amp;Demand'!K1161</f>
        <v>0</v>
      </c>
      <c r="H1084" s="218">
        <f>'4. Capacity&amp;Demand'!L1161</f>
        <v>0</v>
      </c>
      <c r="I1084" s="218">
        <f>'4. Capacity&amp;Demand'!M1161</f>
        <v>0</v>
      </c>
      <c r="J1084" s="218">
        <f>'4. Capacity&amp;Demand'!N1161</f>
        <v>0</v>
      </c>
      <c r="K1084" s="218">
        <f>'4. Capacity&amp;Demand'!O1161</f>
        <v>0</v>
      </c>
      <c r="L1084" s="218">
        <f>'4. Capacity&amp;Demand'!P1161</f>
        <v>0</v>
      </c>
      <c r="M1084" s="218">
        <f>'4. Capacity&amp;Demand'!Q1161</f>
        <v>0</v>
      </c>
      <c r="N1084" s="218">
        <f>'4. Capacity&amp;Demand'!R1161</f>
        <v>0</v>
      </c>
      <c r="O1084" s="218">
        <f>'4. Capacity&amp;Demand'!S1161</f>
        <v>0</v>
      </c>
    </row>
    <row r="1085" spans="2:15" ht="15.75" thickBot="1" x14ac:dyDescent="0.3">
      <c r="B1085" s="218" t="s">
        <v>637</v>
      </c>
      <c r="C1085" s="315" t="s">
        <v>902</v>
      </c>
      <c r="D1085" s="218">
        <f>'4. Capacity&amp;Demand'!H1162</f>
        <v>0</v>
      </c>
      <c r="E1085" s="218">
        <f>'4. Capacity&amp;Demand'!I1162</f>
        <v>0</v>
      </c>
      <c r="F1085" s="218">
        <f>'4. Capacity&amp;Demand'!J1162</f>
        <v>0</v>
      </c>
      <c r="G1085" s="218">
        <f>'4. Capacity&amp;Demand'!K1162</f>
        <v>0</v>
      </c>
      <c r="H1085" s="218">
        <f>'4. Capacity&amp;Demand'!L1162</f>
        <v>0</v>
      </c>
      <c r="I1085" s="218">
        <f>'4. Capacity&amp;Demand'!M1162</f>
        <v>0</v>
      </c>
      <c r="J1085" s="218">
        <f>'4. Capacity&amp;Demand'!N1162</f>
        <v>0</v>
      </c>
      <c r="K1085" s="218">
        <f>'4. Capacity&amp;Demand'!O1162</f>
        <v>0</v>
      </c>
      <c r="L1085" s="218">
        <f>'4. Capacity&amp;Demand'!P1162</f>
        <v>0</v>
      </c>
      <c r="M1085" s="218">
        <f>'4. Capacity&amp;Demand'!Q1162</f>
        <v>0</v>
      </c>
      <c r="N1085" s="218">
        <f>'4. Capacity&amp;Demand'!R1162</f>
        <v>0</v>
      </c>
      <c r="O1085" s="218">
        <f>'4. Capacity&amp;Demand'!S1162</f>
        <v>0</v>
      </c>
    </row>
    <row r="1086" spans="2:15" ht="15.75" thickBot="1" x14ac:dyDescent="0.3">
      <c r="B1086" s="218" t="s">
        <v>639</v>
      </c>
      <c r="C1086" s="315" t="s">
        <v>902</v>
      </c>
      <c r="D1086" s="218">
        <f>'4. Capacity&amp;Demand'!H1163</f>
        <v>0</v>
      </c>
      <c r="E1086" s="218">
        <f>'4. Capacity&amp;Demand'!I1163</f>
        <v>0</v>
      </c>
      <c r="F1086" s="218">
        <f>'4. Capacity&amp;Demand'!J1163</f>
        <v>0</v>
      </c>
      <c r="G1086" s="218">
        <f>'4. Capacity&amp;Demand'!K1163</f>
        <v>0</v>
      </c>
      <c r="H1086" s="218">
        <f>'4. Capacity&amp;Demand'!L1163</f>
        <v>0</v>
      </c>
      <c r="I1086" s="218">
        <f>'4. Capacity&amp;Demand'!M1163</f>
        <v>0</v>
      </c>
      <c r="J1086" s="218">
        <f>'4. Capacity&amp;Demand'!N1163</f>
        <v>0</v>
      </c>
      <c r="K1086" s="218">
        <f>'4. Capacity&amp;Demand'!O1163</f>
        <v>0</v>
      </c>
      <c r="L1086" s="218">
        <f>'4. Capacity&amp;Demand'!P1163</f>
        <v>0</v>
      </c>
      <c r="M1086" s="218">
        <f>'4. Capacity&amp;Demand'!Q1163</f>
        <v>0</v>
      </c>
      <c r="N1086" s="218">
        <f>'4. Capacity&amp;Demand'!R1163</f>
        <v>0</v>
      </c>
      <c r="O1086" s="218">
        <f>'4. Capacity&amp;Demand'!S1163</f>
        <v>0</v>
      </c>
    </row>
    <row r="1087" spans="2:15" ht="15.75" thickBot="1" x14ac:dyDescent="0.3">
      <c r="B1087" s="218" t="s">
        <v>641</v>
      </c>
      <c r="C1087" s="315" t="s">
        <v>902</v>
      </c>
      <c r="D1087" s="218">
        <f>'4. Capacity&amp;Demand'!H1164</f>
        <v>0</v>
      </c>
      <c r="E1087" s="218">
        <f>'4. Capacity&amp;Demand'!I1164</f>
        <v>0</v>
      </c>
      <c r="F1087" s="218">
        <f>'4. Capacity&amp;Demand'!J1164</f>
        <v>0</v>
      </c>
      <c r="G1087" s="218">
        <f>'4. Capacity&amp;Demand'!K1164</f>
        <v>0</v>
      </c>
      <c r="H1087" s="218">
        <f>'4. Capacity&amp;Demand'!L1164</f>
        <v>0</v>
      </c>
      <c r="I1087" s="218">
        <f>'4. Capacity&amp;Demand'!M1164</f>
        <v>0</v>
      </c>
      <c r="J1087" s="218">
        <f>'4. Capacity&amp;Demand'!N1164</f>
        <v>0</v>
      </c>
      <c r="K1087" s="218">
        <f>'4. Capacity&amp;Demand'!O1164</f>
        <v>0</v>
      </c>
      <c r="L1087" s="218">
        <f>'4. Capacity&amp;Demand'!P1164</f>
        <v>0</v>
      </c>
      <c r="M1087" s="218">
        <f>'4. Capacity&amp;Demand'!Q1164</f>
        <v>0</v>
      </c>
      <c r="N1087" s="218">
        <f>'4. Capacity&amp;Demand'!R1164</f>
        <v>0</v>
      </c>
      <c r="O1087" s="218">
        <f>'4. Capacity&amp;Demand'!S1164</f>
        <v>0</v>
      </c>
    </row>
    <row r="1088" spans="2:15" ht="15.75" thickBot="1" x14ac:dyDescent="0.3">
      <c r="B1088" s="218" t="s">
        <v>643</v>
      </c>
      <c r="C1088" s="315" t="s">
        <v>902</v>
      </c>
      <c r="D1088" s="218">
        <f>'4. Capacity&amp;Demand'!H1165</f>
        <v>0</v>
      </c>
      <c r="E1088" s="218">
        <f>'4. Capacity&amp;Demand'!I1165</f>
        <v>0</v>
      </c>
      <c r="F1088" s="218">
        <f>'4. Capacity&amp;Demand'!J1165</f>
        <v>0</v>
      </c>
      <c r="G1088" s="218">
        <f>'4. Capacity&amp;Demand'!K1165</f>
        <v>0</v>
      </c>
      <c r="H1088" s="218">
        <f>'4. Capacity&amp;Demand'!L1165</f>
        <v>0</v>
      </c>
      <c r="I1088" s="218">
        <f>'4. Capacity&amp;Demand'!M1165</f>
        <v>0</v>
      </c>
      <c r="J1088" s="218">
        <f>'4. Capacity&amp;Demand'!N1165</f>
        <v>0</v>
      </c>
      <c r="K1088" s="218">
        <f>'4. Capacity&amp;Demand'!O1165</f>
        <v>0</v>
      </c>
      <c r="L1088" s="218">
        <f>'4. Capacity&amp;Demand'!P1165</f>
        <v>0</v>
      </c>
      <c r="M1088" s="218">
        <f>'4. Capacity&amp;Demand'!Q1165</f>
        <v>0</v>
      </c>
      <c r="N1088" s="218">
        <f>'4. Capacity&amp;Demand'!R1165</f>
        <v>0</v>
      </c>
      <c r="O1088" s="218">
        <f>'4. Capacity&amp;Demand'!S1165</f>
        <v>0</v>
      </c>
    </row>
    <row r="1089" spans="2:15" ht="15.75" thickBot="1" x14ac:dyDescent="0.3">
      <c r="B1089" s="218" t="s">
        <v>645</v>
      </c>
      <c r="C1089" s="315" t="s">
        <v>902</v>
      </c>
      <c r="D1089" s="218">
        <f>'4. Capacity&amp;Demand'!H1166</f>
        <v>0</v>
      </c>
      <c r="E1089" s="218">
        <f>'4. Capacity&amp;Demand'!I1166</f>
        <v>0</v>
      </c>
      <c r="F1089" s="218">
        <f>'4. Capacity&amp;Demand'!J1166</f>
        <v>0</v>
      </c>
      <c r="G1089" s="218">
        <f>'4. Capacity&amp;Demand'!K1166</f>
        <v>0</v>
      </c>
      <c r="H1089" s="218">
        <f>'4. Capacity&amp;Demand'!L1166</f>
        <v>0</v>
      </c>
      <c r="I1089" s="218">
        <f>'4. Capacity&amp;Demand'!M1166</f>
        <v>0</v>
      </c>
      <c r="J1089" s="218">
        <f>'4. Capacity&amp;Demand'!N1166</f>
        <v>0</v>
      </c>
      <c r="K1089" s="218">
        <f>'4. Capacity&amp;Demand'!O1166</f>
        <v>0</v>
      </c>
      <c r="L1089" s="218">
        <f>'4. Capacity&amp;Demand'!P1166</f>
        <v>0</v>
      </c>
      <c r="M1089" s="218">
        <f>'4. Capacity&amp;Demand'!Q1166</f>
        <v>0</v>
      </c>
      <c r="N1089" s="218">
        <f>'4. Capacity&amp;Demand'!R1166</f>
        <v>0</v>
      </c>
      <c r="O1089" s="218">
        <f>'4. Capacity&amp;Demand'!S1166</f>
        <v>0</v>
      </c>
    </row>
    <row r="1090" spans="2:15" ht="15.75" thickBot="1" x14ac:dyDescent="0.3">
      <c r="B1090" s="218" t="s">
        <v>647</v>
      </c>
      <c r="C1090" s="315" t="s">
        <v>902</v>
      </c>
      <c r="D1090" s="218">
        <f>'4. Capacity&amp;Demand'!H1167</f>
        <v>0</v>
      </c>
      <c r="E1090" s="218">
        <f>'4. Capacity&amp;Demand'!I1167</f>
        <v>0</v>
      </c>
      <c r="F1090" s="218">
        <f>'4. Capacity&amp;Demand'!J1167</f>
        <v>0</v>
      </c>
      <c r="G1090" s="218">
        <f>'4. Capacity&amp;Demand'!K1167</f>
        <v>0</v>
      </c>
      <c r="H1090" s="218">
        <f>'4. Capacity&amp;Demand'!L1167</f>
        <v>0</v>
      </c>
      <c r="I1090" s="218">
        <f>'4. Capacity&amp;Demand'!M1167</f>
        <v>0</v>
      </c>
      <c r="J1090" s="218">
        <f>'4. Capacity&amp;Demand'!N1167</f>
        <v>0</v>
      </c>
      <c r="K1090" s="218">
        <f>'4. Capacity&amp;Demand'!O1167</f>
        <v>0</v>
      </c>
      <c r="L1090" s="218">
        <f>'4. Capacity&amp;Demand'!P1167</f>
        <v>0</v>
      </c>
      <c r="M1090" s="218">
        <f>'4. Capacity&amp;Demand'!Q1167</f>
        <v>0</v>
      </c>
      <c r="N1090" s="218">
        <f>'4. Capacity&amp;Demand'!R1167</f>
        <v>0</v>
      </c>
      <c r="O1090" s="218">
        <f>'4. Capacity&amp;Demand'!S1167</f>
        <v>0</v>
      </c>
    </row>
    <row r="1091" spans="2:15" ht="15.75" thickBot="1" x14ac:dyDescent="0.3">
      <c r="B1091" s="218" t="s">
        <v>649</v>
      </c>
      <c r="C1091" s="315" t="s">
        <v>902</v>
      </c>
      <c r="D1091" s="218">
        <f>'4. Capacity&amp;Demand'!H1168</f>
        <v>0</v>
      </c>
      <c r="E1091" s="218">
        <f>'4. Capacity&amp;Demand'!I1168</f>
        <v>0</v>
      </c>
      <c r="F1091" s="218">
        <f>'4. Capacity&amp;Demand'!J1168</f>
        <v>0</v>
      </c>
      <c r="G1091" s="218">
        <f>'4. Capacity&amp;Demand'!K1168</f>
        <v>0</v>
      </c>
      <c r="H1091" s="218">
        <f>'4. Capacity&amp;Demand'!L1168</f>
        <v>0</v>
      </c>
      <c r="I1091" s="218">
        <f>'4. Capacity&amp;Demand'!M1168</f>
        <v>0</v>
      </c>
      <c r="J1091" s="218">
        <f>'4. Capacity&amp;Demand'!N1168</f>
        <v>0</v>
      </c>
      <c r="K1091" s="218">
        <f>'4. Capacity&amp;Demand'!O1168</f>
        <v>0</v>
      </c>
      <c r="L1091" s="218">
        <f>'4. Capacity&amp;Demand'!P1168</f>
        <v>0</v>
      </c>
      <c r="M1091" s="218">
        <f>'4. Capacity&amp;Demand'!Q1168</f>
        <v>0</v>
      </c>
      <c r="N1091" s="218">
        <f>'4. Capacity&amp;Demand'!R1168</f>
        <v>0</v>
      </c>
      <c r="O1091" s="218">
        <f>'4. Capacity&amp;Demand'!S1168</f>
        <v>0</v>
      </c>
    </row>
    <row r="1092" spans="2:15" ht="15.75" thickBot="1" x14ac:dyDescent="0.3">
      <c r="B1092" s="218" t="s">
        <v>651</v>
      </c>
      <c r="C1092" s="315" t="s">
        <v>902</v>
      </c>
      <c r="D1092" s="218">
        <f>'4. Capacity&amp;Demand'!H1169</f>
        <v>0</v>
      </c>
      <c r="E1092" s="218">
        <f>'4. Capacity&amp;Demand'!I1169</f>
        <v>0</v>
      </c>
      <c r="F1092" s="218">
        <f>'4. Capacity&amp;Demand'!J1169</f>
        <v>0</v>
      </c>
      <c r="G1092" s="218">
        <f>'4. Capacity&amp;Demand'!K1169</f>
        <v>0</v>
      </c>
      <c r="H1092" s="218">
        <f>'4. Capacity&amp;Demand'!L1169</f>
        <v>0</v>
      </c>
      <c r="I1092" s="218">
        <f>'4. Capacity&amp;Demand'!M1169</f>
        <v>0</v>
      </c>
      <c r="J1092" s="218">
        <f>'4. Capacity&amp;Demand'!N1169</f>
        <v>0</v>
      </c>
      <c r="K1092" s="218">
        <f>'4. Capacity&amp;Demand'!O1169</f>
        <v>0</v>
      </c>
      <c r="L1092" s="218">
        <f>'4. Capacity&amp;Demand'!P1169</f>
        <v>0</v>
      </c>
      <c r="M1092" s="218">
        <f>'4. Capacity&amp;Demand'!Q1169</f>
        <v>0</v>
      </c>
      <c r="N1092" s="218">
        <f>'4. Capacity&amp;Demand'!R1169</f>
        <v>0</v>
      </c>
      <c r="O1092" s="218">
        <f>'4. Capacity&amp;Demand'!S1169</f>
        <v>0</v>
      </c>
    </row>
    <row r="1093" spans="2:15" ht="15.75" thickBot="1" x14ac:dyDescent="0.3">
      <c r="B1093" s="218" t="s">
        <v>653</v>
      </c>
      <c r="C1093" s="315" t="s">
        <v>902</v>
      </c>
      <c r="D1093" s="218">
        <f>'4. Capacity&amp;Demand'!H1170</f>
        <v>0</v>
      </c>
      <c r="E1093" s="218">
        <f>'4. Capacity&amp;Demand'!I1170</f>
        <v>0</v>
      </c>
      <c r="F1093" s="218">
        <f>'4. Capacity&amp;Demand'!J1170</f>
        <v>0</v>
      </c>
      <c r="G1093" s="218">
        <f>'4. Capacity&amp;Demand'!K1170</f>
        <v>0</v>
      </c>
      <c r="H1093" s="218">
        <f>'4. Capacity&amp;Demand'!L1170</f>
        <v>0</v>
      </c>
      <c r="I1093" s="218">
        <f>'4. Capacity&amp;Demand'!M1170</f>
        <v>0</v>
      </c>
      <c r="J1093" s="218">
        <f>'4. Capacity&amp;Demand'!N1170</f>
        <v>0</v>
      </c>
      <c r="K1093" s="218">
        <f>'4. Capacity&amp;Demand'!O1170</f>
        <v>0</v>
      </c>
      <c r="L1093" s="218">
        <f>'4. Capacity&amp;Demand'!P1170</f>
        <v>0</v>
      </c>
      <c r="M1093" s="218">
        <f>'4. Capacity&amp;Demand'!Q1170</f>
        <v>0</v>
      </c>
      <c r="N1093" s="218">
        <f>'4. Capacity&amp;Demand'!R1170</f>
        <v>0</v>
      </c>
      <c r="O1093" s="218">
        <f>'4. Capacity&amp;Demand'!S1170</f>
        <v>0</v>
      </c>
    </row>
    <row r="1094" spans="2:15" ht="15.75" thickBot="1" x14ac:dyDescent="0.3">
      <c r="B1094" s="218" t="s">
        <v>655</v>
      </c>
      <c r="C1094" s="315" t="s">
        <v>902</v>
      </c>
      <c r="D1094" s="218">
        <f>'4. Capacity&amp;Demand'!H1171</f>
        <v>0</v>
      </c>
      <c r="E1094" s="218">
        <f>'4. Capacity&amp;Demand'!I1171</f>
        <v>0</v>
      </c>
      <c r="F1094" s="218">
        <f>'4. Capacity&amp;Demand'!J1171</f>
        <v>0</v>
      </c>
      <c r="G1094" s="218">
        <f>'4. Capacity&amp;Demand'!K1171</f>
        <v>0</v>
      </c>
      <c r="H1094" s="218">
        <f>'4. Capacity&amp;Demand'!L1171</f>
        <v>0</v>
      </c>
      <c r="I1094" s="218">
        <f>'4. Capacity&amp;Demand'!M1171</f>
        <v>0</v>
      </c>
      <c r="J1094" s="218">
        <f>'4. Capacity&amp;Demand'!N1171</f>
        <v>0</v>
      </c>
      <c r="K1094" s="218">
        <f>'4. Capacity&amp;Demand'!O1171</f>
        <v>0</v>
      </c>
      <c r="L1094" s="218">
        <f>'4. Capacity&amp;Demand'!P1171</f>
        <v>0</v>
      </c>
      <c r="M1094" s="218">
        <f>'4. Capacity&amp;Demand'!Q1171</f>
        <v>0</v>
      </c>
      <c r="N1094" s="218">
        <f>'4. Capacity&amp;Demand'!R1171</f>
        <v>0</v>
      </c>
      <c r="O1094" s="218">
        <f>'4. Capacity&amp;Demand'!S1171</f>
        <v>0</v>
      </c>
    </row>
    <row r="1095" spans="2:15" ht="15.75" thickBot="1" x14ac:dyDescent="0.3">
      <c r="B1095" s="218" t="s">
        <v>657</v>
      </c>
      <c r="C1095" s="315" t="s">
        <v>902</v>
      </c>
      <c r="D1095" s="218">
        <f>'4. Capacity&amp;Demand'!H1172</f>
        <v>0</v>
      </c>
      <c r="E1095" s="218">
        <f>'4. Capacity&amp;Demand'!I1172</f>
        <v>0</v>
      </c>
      <c r="F1095" s="218">
        <f>'4. Capacity&amp;Demand'!J1172</f>
        <v>0</v>
      </c>
      <c r="G1095" s="218">
        <f>'4. Capacity&amp;Demand'!K1172</f>
        <v>0</v>
      </c>
      <c r="H1095" s="218">
        <f>'4. Capacity&amp;Demand'!L1172</f>
        <v>0</v>
      </c>
      <c r="I1095" s="218">
        <f>'4. Capacity&amp;Demand'!M1172</f>
        <v>0</v>
      </c>
      <c r="J1095" s="218">
        <f>'4. Capacity&amp;Demand'!N1172</f>
        <v>0</v>
      </c>
      <c r="K1095" s="218">
        <f>'4. Capacity&amp;Demand'!O1172</f>
        <v>0</v>
      </c>
      <c r="L1095" s="218">
        <f>'4. Capacity&amp;Demand'!P1172</f>
        <v>0</v>
      </c>
      <c r="M1095" s="218">
        <f>'4. Capacity&amp;Demand'!Q1172</f>
        <v>0</v>
      </c>
      <c r="N1095" s="218">
        <f>'4. Capacity&amp;Demand'!R1172</f>
        <v>0</v>
      </c>
      <c r="O1095" s="218">
        <f>'4. Capacity&amp;Demand'!S1172</f>
        <v>0</v>
      </c>
    </row>
    <row r="1096" spans="2:15" ht="15.75" thickBot="1" x14ac:dyDescent="0.3">
      <c r="B1096" s="218" t="s">
        <v>659</v>
      </c>
      <c r="C1096" s="315" t="s">
        <v>902</v>
      </c>
      <c r="D1096" s="218">
        <f>'4. Capacity&amp;Demand'!H1173</f>
        <v>0</v>
      </c>
      <c r="E1096" s="218">
        <f>'4. Capacity&amp;Demand'!I1173</f>
        <v>0</v>
      </c>
      <c r="F1096" s="218">
        <f>'4. Capacity&amp;Demand'!J1173</f>
        <v>0</v>
      </c>
      <c r="G1096" s="218">
        <f>'4. Capacity&amp;Demand'!K1173</f>
        <v>0</v>
      </c>
      <c r="H1096" s="218">
        <f>'4. Capacity&amp;Demand'!L1173</f>
        <v>0</v>
      </c>
      <c r="I1096" s="218">
        <f>'4. Capacity&amp;Demand'!M1173</f>
        <v>0</v>
      </c>
      <c r="J1096" s="218">
        <f>'4. Capacity&amp;Demand'!N1173</f>
        <v>0</v>
      </c>
      <c r="K1096" s="218">
        <f>'4. Capacity&amp;Demand'!O1173</f>
        <v>0</v>
      </c>
      <c r="L1096" s="218">
        <f>'4. Capacity&amp;Demand'!P1173</f>
        <v>0</v>
      </c>
      <c r="M1096" s="218">
        <f>'4. Capacity&amp;Demand'!Q1173</f>
        <v>0</v>
      </c>
      <c r="N1096" s="218">
        <f>'4. Capacity&amp;Demand'!R1173</f>
        <v>0</v>
      </c>
      <c r="O1096" s="218">
        <f>'4. Capacity&amp;Demand'!S1173</f>
        <v>0</v>
      </c>
    </row>
    <row r="1097" spans="2:15" ht="15.75" thickBot="1" x14ac:dyDescent="0.3">
      <c r="B1097" s="218" t="s">
        <v>661</v>
      </c>
      <c r="C1097" s="315" t="s">
        <v>902</v>
      </c>
      <c r="D1097" s="218">
        <f>'4. Capacity&amp;Demand'!H1174</f>
        <v>0</v>
      </c>
      <c r="E1097" s="218">
        <f>'4. Capacity&amp;Demand'!I1174</f>
        <v>0</v>
      </c>
      <c r="F1097" s="218">
        <f>'4. Capacity&amp;Demand'!J1174</f>
        <v>0</v>
      </c>
      <c r="G1097" s="218">
        <f>'4. Capacity&amp;Demand'!K1174</f>
        <v>0</v>
      </c>
      <c r="H1097" s="218">
        <f>'4. Capacity&amp;Demand'!L1174</f>
        <v>0</v>
      </c>
      <c r="I1097" s="218">
        <f>'4. Capacity&amp;Demand'!M1174</f>
        <v>0</v>
      </c>
      <c r="J1097" s="218">
        <f>'4. Capacity&amp;Demand'!N1174</f>
        <v>0</v>
      </c>
      <c r="K1097" s="218">
        <f>'4. Capacity&amp;Demand'!O1174</f>
        <v>0</v>
      </c>
      <c r="L1097" s="218">
        <f>'4. Capacity&amp;Demand'!P1174</f>
        <v>0</v>
      </c>
      <c r="M1097" s="218">
        <f>'4. Capacity&amp;Demand'!Q1174</f>
        <v>0</v>
      </c>
      <c r="N1097" s="218">
        <f>'4. Capacity&amp;Demand'!R1174</f>
        <v>0</v>
      </c>
      <c r="O1097" s="218">
        <f>'4. Capacity&amp;Demand'!S1174</f>
        <v>0</v>
      </c>
    </row>
    <row r="1098" spans="2:15" ht="15.75" thickBot="1" x14ac:dyDescent="0.3">
      <c r="B1098" s="218" t="s">
        <v>663</v>
      </c>
      <c r="C1098" s="315" t="s">
        <v>902</v>
      </c>
      <c r="D1098" s="218">
        <f>'4. Capacity&amp;Demand'!H1175</f>
        <v>0</v>
      </c>
      <c r="E1098" s="218">
        <f>'4. Capacity&amp;Demand'!I1175</f>
        <v>0</v>
      </c>
      <c r="F1098" s="218">
        <f>'4. Capacity&amp;Demand'!J1175</f>
        <v>0</v>
      </c>
      <c r="G1098" s="218">
        <f>'4. Capacity&amp;Demand'!K1175</f>
        <v>0</v>
      </c>
      <c r="H1098" s="218">
        <f>'4. Capacity&amp;Demand'!L1175</f>
        <v>0</v>
      </c>
      <c r="I1098" s="218">
        <f>'4. Capacity&amp;Demand'!M1175</f>
        <v>0</v>
      </c>
      <c r="J1098" s="218">
        <f>'4. Capacity&amp;Demand'!N1175</f>
        <v>0</v>
      </c>
      <c r="K1098" s="218">
        <f>'4. Capacity&amp;Demand'!O1175</f>
        <v>0</v>
      </c>
      <c r="L1098" s="218">
        <f>'4. Capacity&amp;Demand'!P1175</f>
        <v>0</v>
      </c>
      <c r="M1098" s="218">
        <f>'4. Capacity&amp;Demand'!Q1175</f>
        <v>0</v>
      </c>
      <c r="N1098" s="218">
        <f>'4. Capacity&amp;Demand'!R1175</f>
        <v>0</v>
      </c>
      <c r="O1098" s="218">
        <f>'4. Capacity&amp;Demand'!S1175</f>
        <v>0</v>
      </c>
    </row>
    <row r="1099" spans="2:15" ht="15.75" thickBot="1" x14ac:dyDescent="0.3">
      <c r="B1099" s="218" t="s">
        <v>665</v>
      </c>
      <c r="C1099" s="315" t="s">
        <v>902</v>
      </c>
      <c r="D1099" s="218">
        <f>'4. Capacity&amp;Demand'!H1176</f>
        <v>0</v>
      </c>
      <c r="E1099" s="218">
        <f>'4. Capacity&amp;Demand'!I1176</f>
        <v>0</v>
      </c>
      <c r="F1099" s="218">
        <f>'4. Capacity&amp;Demand'!J1176</f>
        <v>0</v>
      </c>
      <c r="G1099" s="218">
        <f>'4. Capacity&amp;Demand'!K1176</f>
        <v>0</v>
      </c>
      <c r="H1099" s="218">
        <f>'4. Capacity&amp;Demand'!L1176</f>
        <v>0</v>
      </c>
      <c r="I1099" s="218">
        <f>'4. Capacity&amp;Demand'!M1176</f>
        <v>0</v>
      </c>
      <c r="J1099" s="218">
        <f>'4. Capacity&amp;Demand'!N1176</f>
        <v>0</v>
      </c>
      <c r="K1099" s="218">
        <f>'4. Capacity&amp;Demand'!O1176</f>
        <v>0</v>
      </c>
      <c r="L1099" s="218">
        <f>'4. Capacity&amp;Demand'!P1176</f>
        <v>0</v>
      </c>
      <c r="M1099" s="218">
        <f>'4. Capacity&amp;Demand'!Q1176</f>
        <v>0</v>
      </c>
      <c r="N1099" s="218">
        <f>'4. Capacity&amp;Demand'!R1176</f>
        <v>0</v>
      </c>
      <c r="O1099" s="218">
        <f>'4. Capacity&amp;Demand'!S1176</f>
        <v>0</v>
      </c>
    </row>
    <row r="1100" spans="2:15" ht="15.75" thickBot="1" x14ac:dyDescent="0.3">
      <c r="B1100" s="218" t="s">
        <v>667</v>
      </c>
      <c r="C1100" s="315" t="s">
        <v>902</v>
      </c>
      <c r="D1100" s="218">
        <f>'4. Capacity&amp;Demand'!H1177</f>
        <v>0</v>
      </c>
      <c r="E1100" s="218">
        <f>'4. Capacity&amp;Demand'!I1177</f>
        <v>0</v>
      </c>
      <c r="F1100" s="218">
        <f>'4. Capacity&amp;Demand'!J1177</f>
        <v>0</v>
      </c>
      <c r="G1100" s="218">
        <f>'4. Capacity&amp;Demand'!K1177</f>
        <v>0</v>
      </c>
      <c r="H1100" s="218">
        <f>'4. Capacity&amp;Demand'!L1177</f>
        <v>0</v>
      </c>
      <c r="I1100" s="218">
        <f>'4. Capacity&amp;Demand'!M1177</f>
        <v>0</v>
      </c>
      <c r="J1100" s="218">
        <f>'4. Capacity&amp;Demand'!N1177</f>
        <v>0</v>
      </c>
      <c r="K1100" s="218">
        <f>'4. Capacity&amp;Demand'!O1177</f>
        <v>0</v>
      </c>
      <c r="L1100" s="218">
        <f>'4. Capacity&amp;Demand'!P1177</f>
        <v>0</v>
      </c>
      <c r="M1100" s="218">
        <f>'4. Capacity&amp;Demand'!Q1177</f>
        <v>0</v>
      </c>
      <c r="N1100" s="218">
        <f>'4. Capacity&amp;Demand'!R1177</f>
        <v>0</v>
      </c>
      <c r="O1100" s="218">
        <f>'4. Capacity&amp;Demand'!S1177</f>
        <v>0</v>
      </c>
    </row>
    <row r="1101" spans="2:15" ht="15.75" thickBot="1" x14ac:dyDescent="0.3">
      <c r="B1101" s="218" t="s">
        <v>669</v>
      </c>
      <c r="C1101" s="315" t="s">
        <v>902</v>
      </c>
      <c r="D1101" s="218">
        <f>'4. Capacity&amp;Demand'!H1178</f>
        <v>0</v>
      </c>
      <c r="E1101" s="218">
        <f>'4. Capacity&amp;Demand'!I1178</f>
        <v>0</v>
      </c>
      <c r="F1101" s="218">
        <f>'4. Capacity&amp;Demand'!J1178</f>
        <v>0</v>
      </c>
      <c r="G1101" s="218">
        <f>'4. Capacity&amp;Demand'!K1178</f>
        <v>0</v>
      </c>
      <c r="H1101" s="218">
        <f>'4. Capacity&amp;Demand'!L1178</f>
        <v>0</v>
      </c>
      <c r="I1101" s="218">
        <f>'4. Capacity&amp;Demand'!M1178</f>
        <v>0</v>
      </c>
      <c r="J1101" s="218">
        <f>'4. Capacity&amp;Demand'!N1178</f>
        <v>0</v>
      </c>
      <c r="K1101" s="218">
        <f>'4. Capacity&amp;Demand'!O1178</f>
        <v>0</v>
      </c>
      <c r="L1101" s="218">
        <f>'4. Capacity&amp;Demand'!P1178</f>
        <v>0</v>
      </c>
      <c r="M1101" s="218">
        <f>'4. Capacity&amp;Demand'!Q1178</f>
        <v>0</v>
      </c>
      <c r="N1101" s="218">
        <f>'4. Capacity&amp;Demand'!R1178</f>
        <v>0</v>
      </c>
      <c r="O1101" s="218">
        <f>'4. Capacity&amp;Demand'!S1178</f>
        <v>0</v>
      </c>
    </row>
    <row r="1102" spans="2:15" ht="15.75" thickBot="1" x14ac:dyDescent="0.3">
      <c r="B1102" s="218" t="s">
        <v>671</v>
      </c>
      <c r="C1102" s="315" t="s">
        <v>902</v>
      </c>
      <c r="D1102" s="218">
        <f>'4. Capacity&amp;Demand'!H1179</f>
        <v>0</v>
      </c>
      <c r="E1102" s="218">
        <f>'4. Capacity&amp;Demand'!I1179</f>
        <v>0</v>
      </c>
      <c r="F1102" s="218">
        <f>'4. Capacity&amp;Demand'!J1179</f>
        <v>0</v>
      </c>
      <c r="G1102" s="218">
        <f>'4. Capacity&amp;Demand'!K1179</f>
        <v>0</v>
      </c>
      <c r="H1102" s="218">
        <f>'4. Capacity&amp;Demand'!L1179</f>
        <v>0</v>
      </c>
      <c r="I1102" s="218">
        <f>'4. Capacity&amp;Demand'!M1179</f>
        <v>0</v>
      </c>
      <c r="J1102" s="218">
        <f>'4. Capacity&amp;Demand'!N1179</f>
        <v>0</v>
      </c>
      <c r="K1102" s="218">
        <f>'4. Capacity&amp;Demand'!O1179</f>
        <v>0</v>
      </c>
      <c r="L1102" s="218">
        <f>'4. Capacity&amp;Demand'!P1179</f>
        <v>0</v>
      </c>
      <c r="M1102" s="218">
        <f>'4. Capacity&amp;Demand'!Q1179</f>
        <v>0</v>
      </c>
      <c r="N1102" s="218">
        <f>'4. Capacity&amp;Demand'!R1179</f>
        <v>0</v>
      </c>
      <c r="O1102" s="218">
        <f>'4. Capacity&amp;Demand'!S1179</f>
        <v>0</v>
      </c>
    </row>
    <row r="1103" spans="2:15" ht="15.75" thickBot="1" x14ac:dyDescent="0.3">
      <c r="B1103" s="218" t="s">
        <v>673</v>
      </c>
      <c r="C1103" s="315" t="s">
        <v>902</v>
      </c>
      <c r="D1103" s="218">
        <f>'4. Capacity&amp;Demand'!H1180</f>
        <v>0</v>
      </c>
      <c r="E1103" s="218">
        <f>'4. Capacity&amp;Demand'!I1180</f>
        <v>0</v>
      </c>
      <c r="F1103" s="218">
        <f>'4. Capacity&amp;Demand'!J1180</f>
        <v>0</v>
      </c>
      <c r="G1103" s="218">
        <f>'4. Capacity&amp;Demand'!K1180</f>
        <v>0</v>
      </c>
      <c r="H1103" s="218">
        <f>'4. Capacity&amp;Demand'!L1180</f>
        <v>0</v>
      </c>
      <c r="I1103" s="218">
        <f>'4. Capacity&amp;Demand'!M1180</f>
        <v>0</v>
      </c>
      <c r="J1103" s="218">
        <f>'4. Capacity&amp;Demand'!N1180</f>
        <v>0</v>
      </c>
      <c r="K1103" s="218">
        <f>'4. Capacity&amp;Demand'!O1180</f>
        <v>0</v>
      </c>
      <c r="L1103" s="218">
        <f>'4. Capacity&amp;Demand'!P1180</f>
        <v>0</v>
      </c>
      <c r="M1103" s="218">
        <f>'4. Capacity&amp;Demand'!Q1180</f>
        <v>0</v>
      </c>
      <c r="N1103" s="218">
        <f>'4. Capacity&amp;Demand'!R1180</f>
        <v>0</v>
      </c>
      <c r="O1103" s="218">
        <f>'4. Capacity&amp;Demand'!S1180</f>
        <v>0</v>
      </c>
    </row>
    <row r="1104" spans="2:15" ht="15.75" thickBot="1" x14ac:dyDescent="0.3">
      <c r="B1104" s="218" t="s">
        <v>675</v>
      </c>
      <c r="C1104" s="315" t="s">
        <v>902</v>
      </c>
      <c r="D1104" s="218">
        <f>'4. Capacity&amp;Demand'!H1181</f>
        <v>0</v>
      </c>
      <c r="E1104" s="218">
        <f>'4. Capacity&amp;Demand'!I1181</f>
        <v>0</v>
      </c>
      <c r="F1104" s="218">
        <f>'4. Capacity&amp;Demand'!J1181</f>
        <v>0</v>
      </c>
      <c r="G1104" s="218">
        <f>'4. Capacity&amp;Demand'!K1181</f>
        <v>0</v>
      </c>
      <c r="H1104" s="218">
        <f>'4. Capacity&amp;Demand'!L1181</f>
        <v>0</v>
      </c>
      <c r="I1104" s="218">
        <f>'4. Capacity&amp;Demand'!M1181</f>
        <v>0</v>
      </c>
      <c r="J1104" s="218">
        <f>'4. Capacity&amp;Demand'!N1181</f>
        <v>0</v>
      </c>
      <c r="K1104" s="218">
        <f>'4. Capacity&amp;Demand'!O1181</f>
        <v>0</v>
      </c>
      <c r="L1104" s="218">
        <f>'4. Capacity&amp;Demand'!P1181</f>
        <v>0</v>
      </c>
      <c r="M1104" s="218">
        <f>'4. Capacity&amp;Demand'!Q1181</f>
        <v>0</v>
      </c>
      <c r="N1104" s="218">
        <f>'4. Capacity&amp;Demand'!R1181</f>
        <v>0</v>
      </c>
      <c r="O1104" s="218">
        <f>'4. Capacity&amp;Demand'!S1181</f>
        <v>0</v>
      </c>
    </row>
    <row r="1105" spans="2:15" ht="15.75" thickBot="1" x14ac:dyDescent="0.3">
      <c r="B1105" s="218" t="s">
        <v>677</v>
      </c>
      <c r="C1105" s="315" t="s">
        <v>902</v>
      </c>
      <c r="D1105" s="218">
        <f>'4. Capacity&amp;Demand'!H1182</f>
        <v>0</v>
      </c>
      <c r="E1105" s="218">
        <f>'4. Capacity&amp;Demand'!I1182</f>
        <v>0</v>
      </c>
      <c r="F1105" s="218">
        <f>'4. Capacity&amp;Demand'!J1182</f>
        <v>0</v>
      </c>
      <c r="G1105" s="218">
        <f>'4. Capacity&amp;Demand'!K1182</f>
        <v>0</v>
      </c>
      <c r="H1105" s="218">
        <f>'4. Capacity&amp;Demand'!L1182</f>
        <v>0</v>
      </c>
      <c r="I1105" s="218">
        <f>'4. Capacity&amp;Demand'!M1182</f>
        <v>0</v>
      </c>
      <c r="J1105" s="218">
        <f>'4. Capacity&amp;Demand'!N1182</f>
        <v>0</v>
      </c>
      <c r="K1105" s="218">
        <f>'4. Capacity&amp;Demand'!O1182</f>
        <v>0</v>
      </c>
      <c r="L1105" s="218">
        <f>'4. Capacity&amp;Demand'!P1182</f>
        <v>0</v>
      </c>
      <c r="M1105" s="218">
        <f>'4. Capacity&amp;Demand'!Q1182</f>
        <v>0</v>
      </c>
      <c r="N1105" s="218">
        <f>'4. Capacity&amp;Demand'!R1182</f>
        <v>0</v>
      </c>
      <c r="O1105" s="218">
        <f>'4. Capacity&amp;Demand'!S1182</f>
        <v>0</v>
      </c>
    </row>
    <row r="1106" spans="2:15" ht="15.75" thickBot="1" x14ac:dyDescent="0.3">
      <c r="B1106" s="218" t="s">
        <v>679</v>
      </c>
      <c r="C1106" s="315" t="s">
        <v>902</v>
      </c>
      <c r="D1106" s="218">
        <f>'4. Capacity&amp;Demand'!H1183</f>
        <v>0</v>
      </c>
      <c r="E1106" s="218">
        <f>'4. Capacity&amp;Demand'!I1183</f>
        <v>0</v>
      </c>
      <c r="F1106" s="218">
        <f>'4. Capacity&amp;Demand'!J1183</f>
        <v>0</v>
      </c>
      <c r="G1106" s="218">
        <f>'4. Capacity&amp;Demand'!K1183</f>
        <v>0</v>
      </c>
      <c r="H1106" s="218">
        <f>'4. Capacity&amp;Demand'!L1183</f>
        <v>0</v>
      </c>
      <c r="I1106" s="218">
        <f>'4. Capacity&amp;Demand'!M1183</f>
        <v>0</v>
      </c>
      <c r="J1106" s="218">
        <f>'4. Capacity&amp;Demand'!N1183</f>
        <v>0</v>
      </c>
      <c r="K1106" s="218">
        <f>'4. Capacity&amp;Demand'!O1183</f>
        <v>0</v>
      </c>
      <c r="L1106" s="218">
        <f>'4. Capacity&amp;Demand'!P1183</f>
        <v>0</v>
      </c>
      <c r="M1106" s="218">
        <f>'4. Capacity&amp;Demand'!Q1183</f>
        <v>0</v>
      </c>
      <c r="N1106" s="218">
        <f>'4. Capacity&amp;Demand'!R1183</f>
        <v>0</v>
      </c>
      <c r="O1106" s="218">
        <f>'4. Capacity&amp;Demand'!S1183</f>
        <v>0</v>
      </c>
    </row>
    <row r="1107" spans="2:15" ht="15.75" thickBot="1" x14ac:dyDescent="0.3">
      <c r="B1107" s="218" t="s">
        <v>681</v>
      </c>
      <c r="C1107" s="315" t="s">
        <v>902</v>
      </c>
      <c r="D1107" s="218">
        <f>'4. Capacity&amp;Demand'!H1184</f>
        <v>0</v>
      </c>
      <c r="E1107" s="218">
        <f>'4. Capacity&amp;Demand'!I1184</f>
        <v>0</v>
      </c>
      <c r="F1107" s="218">
        <f>'4. Capacity&amp;Demand'!J1184</f>
        <v>0</v>
      </c>
      <c r="G1107" s="218">
        <f>'4. Capacity&amp;Demand'!K1184</f>
        <v>0</v>
      </c>
      <c r="H1107" s="218">
        <f>'4. Capacity&amp;Demand'!L1184</f>
        <v>0</v>
      </c>
      <c r="I1107" s="218">
        <f>'4. Capacity&amp;Demand'!M1184</f>
        <v>0</v>
      </c>
      <c r="J1107" s="218">
        <f>'4. Capacity&amp;Demand'!N1184</f>
        <v>0</v>
      </c>
      <c r="K1107" s="218">
        <f>'4. Capacity&amp;Demand'!O1184</f>
        <v>0</v>
      </c>
      <c r="L1107" s="218">
        <f>'4. Capacity&amp;Demand'!P1184</f>
        <v>0</v>
      </c>
      <c r="M1107" s="218">
        <f>'4. Capacity&amp;Demand'!Q1184</f>
        <v>0</v>
      </c>
      <c r="N1107" s="218">
        <f>'4. Capacity&amp;Demand'!R1184</f>
        <v>0</v>
      </c>
      <c r="O1107" s="218">
        <f>'4. Capacity&amp;Demand'!S1184</f>
        <v>0</v>
      </c>
    </row>
    <row r="1108" spans="2:15" ht="15.75" thickBot="1" x14ac:dyDescent="0.3">
      <c r="B1108" s="218" t="s">
        <v>683</v>
      </c>
      <c r="C1108" s="315" t="s">
        <v>902</v>
      </c>
      <c r="D1108" s="218">
        <f>'4. Capacity&amp;Demand'!H1185</f>
        <v>0</v>
      </c>
      <c r="E1108" s="218">
        <f>'4. Capacity&amp;Demand'!I1185</f>
        <v>0</v>
      </c>
      <c r="F1108" s="218">
        <f>'4. Capacity&amp;Demand'!J1185</f>
        <v>0</v>
      </c>
      <c r="G1108" s="218">
        <f>'4. Capacity&amp;Demand'!K1185</f>
        <v>0</v>
      </c>
      <c r="H1108" s="218">
        <f>'4. Capacity&amp;Demand'!L1185</f>
        <v>0</v>
      </c>
      <c r="I1108" s="218">
        <f>'4. Capacity&amp;Demand'!M1185</f>
        <v>0</v>
      </c>
      <c r="J1108" s="218">
        <f>'4. Capacity&amp;Demand'!N1185</f>
        <v>0</v>
      </c>
      <c r="K1108" s="218">
        <f>'4. Capacity&amp;Demand'!O1185</f>
        <v>0</v>
      </c>
      <c r="L1108" s="218">
        <f>'4. Capacity&amp;Demand'!P1185</f>
        <v>0</v>
      </c>
      <c r="M1108" s="218">
        <f>'4. Capacity&amp;Demand'!Q1185</f>
        <v>0</v>
      </c>
      <c r="N1108" s="218">
        <f>'4. Capacity&amp;Demand'!R1185</f>
        <v>0</v>
      </c>
      <c r="O1108" s="218">
        <f>'4. Capacity&amp;Demand'!S1185</f>
        <v>0</v>
      </c>
    </row>
    <row r="1109" spans="2:15" ht="15.75" thickBot="1" x14ac:dyDescent="0.3">
      <c r="B1109" s="218" t="s">
        <v>685</v>
      </c>
      <c r="C1109" s="315" t="s">
        <v>902</v>
      </c>
      <c r="D1109" s="218">
        <f>'4. Capacity&amp;Demand'!H1186</f>
        <v>0</v>
      </c>
      <c r="E1109" s="218">
        <f>'4. Capacity&amp;Demand'!I1186</f>
        <v>0</v>
      </c>
      <c r="F1109" s="218">
        <f>'4. Capacity&amp;Demand'!J1186</f>
        <v>0</v>
      </c>
      <c r="G1109" s="218">
        <f>'4. Capacity&amp;Demand'!K1186</f>
        <v>0</v>
      </c>
      <c r="H1109" s="218">
        <f>'4. Capacity&amp;Demand'!L1186</f>
        <v>0</v>
      </c>
      <c r="I1109" s="218">
        <f>'4. Capacity&amp;Demand'!M1186</f>
        <v>0</v>
      </c>
      <c r="J1109" s="218">
        <f>'4. Capacity&amp;Demand'!N1186</f>
        <v>0</v>
      </c>
      <c r="K1109" s="218">
        <f>'4. Capacity&amp;Demand'!O1186</f>
        <v>0</v>
      </c>
      <c r="L1109" s="218">
        <f>'4. Capacity&amp;Demand'!P1186</f>
        <v>0</v>
      </c>
      <c r="M1109" s="218">
        <f>'4. Capacity&amp;Demand'!Q1186</f>
        <v>0</v>
      </c>
      <c r="N1109" s="218">
        <f>'4. Capacity&amp;Demand'!R1186</f>
        <v>0</v>
      </c>
      <c r="O1109" s="218">
        <f>'4. Capacity&amp;Demand'!S1186</f>
        <v>0</v>
      </c>
    </row>
    <row r="1110" spans="2:15" ht="15.75" thickBot="1" x14ac:dyDescent="0.3">
      <c r="B1110" s="218" t="s">
        <v>687</v>
      </c>
      <c r="C1110" s="315" t="s">
        <v>902</v>
      </c>
      <c r="D1110" s="218">
        <f>'4. Capacity&amp;Demand'!H1187</f>
        <v>0</v>
      </c>
      <c r="E1110" s="218">
        <f>'4. Capacity&amp;Demand'!I1187</f>
        <v>0</v>
      </c>
      <c r="F1110" s="218">
        <f>'4. Capacity&amp;Demand'!J1187</f>
        <v>0</v>
      </c>
      <c r="G1110" s="218">
        <f>'4. Capacity&amp;Demand'!K1187</f>
        <v>0</v>
      </c>
      <c r="H1110" s="218">
        <f>'4. Capacity&amp;Demand'!L1187</f>
        <v>0</v>
      </c>
      <c r="I1110" s="218">
        <f>'4. Capacity&amp;Demand'!M1187</f>
        <v>0</v>
      </c>
      <c r="J1110" s="218">
        <f>'4. Capacity&amp;Demand'!N1187</f>
        <v>0</v>
      </c>
      <c r="K1110" s="218">
        <f>'4. Capacity&amp;Demand'!O1187</f>
        <v>0</v>
      </c>
      <c r="L1110" s="218">
        <f>'4. Capacity&amp;Demand'!P1187</f>
        <v>0</v>
      </c>
      <c r="M1110" s="218">
        <f>'4. Capacity&amp;Demand'!Q1187</f>
        <v>0</v>
      </c>
      <c r="N1110" s="218">
        <f>'4. Capacity&amp;Demand'!R1187</f>
        <v>0</v>
      </c>
      <c r="O1110" s="218">
        <f>'4. Capacity&amp;Demand'!S1187</f>
        <v>0</v>
      </c>
    </row>
    <row r="1111" spans="2:15" ht="15.75" thickBot="1" x14ac:dyDescent="0.3">
      <c r="B1111" s="218" t="s">
        <v>689</v>
      </c>
      <c r="C1111" s="315" t="s">
        <v>902</v>
      </c>
      <c r="D1111" s="218">
        <f>'4. Capacity&amp;Demand'!H1188</f>
        <v>0</v>
      </c>
      <c r="E1111" s="218">
        <f>'4. Capacity&amp;Demand'!I1188</f>
        <v>0</v>
      </c>
      <c r="F1111" s="218">
        <f>'4. Capacity&amp;Demand'!J1188</f>
        <v>0</v>
      </c>
      <c r="G1111" s="218">
        <f>'4. Capacity&amp;Demand'!K1188</f>
        <v>0</v>
      </c>
      <c r="H1111" s="218">
        <f>'4. Capacity&amp;Demand'!L1188</f>
        <v>0</v>
      </c>
      <c r="I1111" s="218">
        <f>'4. Capacity&amp;Demand'!M1188</f>
        <v>0</v>
      </c>
      <c r="J1111" s="218">
        <f>'4. Capacity&amp;Demand'!N1188</f>
        <v>0</v>
      </c>
      <c r="K1111" s="218">
        <f>'4. Capacity&amp;Demand'!O1188</f>
        <v>0</v>
      </c>
      <c r="L1111" s="218">
        <f>'4. Capacity&amp;Demand'!P1188</f>
        <v>0</v>
      </c>
      <c r="M1111" s="218">
        <f>'4. Capacity&amp;Demand'!Q1188</f>
        <v>0</v>
      </c>
      <c r="N1111" s="218">
        <f>'4. Capacity&amp;Demand'!R1188</f>
        <v>0</v>
      </c>
      <c r="O1111" s="218">
        <f>'4. Capacity&amp;Demand'!S1188</f>
        <v>0</v>
      </c>
    </row>
    <row r="1112" spans="2:15" ht="15.75" thickBot="1" x14ac:dyDescent="0.3">
      <c r="B1112" s="218" t="s">
        <v>691</v>
      </c>
      <c r="C1112" s="315" t="s">
        <v>902</v>
      </c>
      <c r="D1112" s="218">
        <f>'4. Capacity&amp;Demand'!H1189</f>
        <v>0</v>
      </c>
      <c r="E1112" s="218">
        <f>'4. Capacity&amp;Demand'!I1189</f>
        <v>0</v>
      </c>
      <c r="F1112" s="218">
        <f>'4. Capacity&amp;Demand'!J1189</f>
        <v>0</v>
      </c>
      <c r="G1112" s="218">
        <f>'4. Capacity&amp;Demand'!K1189</f>
        <v>0</v>
      </c>
      <c r="H1112" s="218">
        <f>'4. Capacity&amp;Demand'!L1189</f>
        <v>0</v>
      </c>
      <c r="I1112" s="218">
        <f>'4. Capacity&amp;Demand'!M1189</f>
        <v>0</v>
      </c>
      <c r="J1112" s="218">
        <f>'4. Capacity&amp;Demand'!N1189</f>
        <v>0</v>
      </c>
      <c r="K1112" s="218">
        <f>'4. Capacity&amp;Demand'!O1189</f>
        <v>0</v>
      </c>
      <c r="L1112" s="218">
        <f>'4. Capacity&amp;Demand'!P1189</f>
        <v>0</v>
      </c>
      <c r="M1112" s="218">
        <f>'4. Capacity&amp;Demand'!Q1189</f>
        <v>0</v>
      </c>
      <c r="N1112" s="218">
        <f>'4. Capacity&amp;Demand'!R1189</f>
        <v>0</v>
      </c>
      <c r="O1112" s="218">
        <f>'4. Capacity&amp;Demand'!S1189</f>
        <v>0</v>
      </c>
    </row>
    <row r="1113" spans="2:15" ht="15.75" thickBot="1" x14ac:dyDescent="0.3">
      <c r="B1113" s="218" t="s">
        <v>693</v>
      </c>
      <c r="C1113" s="315" t="s">
        <v>902</v>
      </c>
      <c r="D1113" s="218">
        <f>'4. Capacity&amp;Demand'!H1190</f>
        <v>0</v>
      </c>
      <c r="E1113" s="218">
        <f>'4. Capacity&amp;Demand'!I1190</f>
        <v>0</v>
      </c>
      <c r="F1113" s="218">
        <f>'4. Capacity&amp;Demand'!J1190</f>
        <v>0</v>
      </c>
      <c r="G1113" s="218">
        <f>'4. Capacity&amp;Demand'!K1190</f>
        <v>0</v>
      </c>
      <c r="H1113" s="218">
        <f>'4. Capacity&amp;Demand'!L1190</f>
        <v>0</v>
      </c>
      <c r="I1113" s="218">
        <f>'4. Capacity&amp;Demand'!M1190</f>
        <v>0</v>
      </c>
      <c r="J1113" s="218">
        <f>'4. Capacity&amp;Demand'!N1190</f>
        <v>0</v>
      </c>
      <c r="K1113" s="218">
        <f>'4. Capacity&amp;Demand'!O1190</f>
        <v>0</v>
      </c>
      <c r="L1113" s="218">
        <f>'4. Capacity&amp;Demand'!P1190</f>
        <v>0</v>
      </c>
      <c r="M1113" s="218">
        <f>'4. Capacity&amp;Demand'!Q1190</f>
        <v>0</v>
      </c>
      <c r="N1113" s="218">
        <f>'4. Capacity&amp;Demand'!R1190</f>
        <v>0</v>
      </c>
      <c r="O1113" s="218">
        <f>'4. Capacity&amp;Demand'!S1190</f>
        <v>0</v>
      </c>
    </row>
    <row r="1114" spans="2:15" ht="15.75" thickBot="1" x14ac:dyDescent="0.3">
      <c r="B1114" s="218" t="s">
        <v>695</v>
      </c>
      <c r="C1114" s="315" t="s">
        <v>902</v>
      </c>
      <c r="D1114" s="218">
        <f>'4. Capacity&amp;Demand'!H1191</f>
        <v>0</v>
      </c>
      <c r="E1114" s="218">
        <f>'4. Capacity&amp;Demand'!I1191</f>
        <v>0</v>
      </c>
      <c r="F1114" s="218">
        <f>'4. Capacity&amp;Demand'!J1191</f>
        <v>0</v>
      </c>
      <c r="G1114" s="218">
        <f>'4. Capacity&amp;Demand'!K1191</f>
        <v>0</v>
      </c>
      <c r="H1114" s="218">
        <f>'4. Capacity&amp;Demand'!L1191</f>
        <v>0</v>
      </c>
      <c r="I1114" s="218">
        <f>'4. Capacity&amp;Demand'!M1191</f>
        <v>0</v>
      </c>
      <c r="J1114" s="218">
        <f>'4. Capacity&amp;Demand'!N1191</f>
        <v>0</v>
      </c>
      <c r="K1114" s="218">
        <f>'4. Capacity&amp;Demand'!O1191</f>
        <v>0</v>
      </c>
      <c r="L1114" s="218">
        <f>'4. Capacity&amp;Demand'!P1191</f>
        <v>0</v>
      </c>
      <c r="M1114" s="218">
        <f>'4. Capacity&amp;Demand'!Q1191</f>
        <v>0</v>
      </c>
      <c r="N1114" s="218">
        <f>'4. Capacity&amp;Demand'!R1191</f>
        <v>0</v>
      </c>
      <c r="O1114" s="218">
        <f>'4. Capacity&amp;Demand'!S1191</f>
        <v>0</v>
      </c>
    </row>
    <row r="1115" spans="2:15" ht="15.75" thickBot="1" x14ac:dyDescent="0.3">
      <c r="B1115" s="218" t="s">
        <v>697</v>
      </c>
      <c r="C1115" s="315" t="s">
        <v>902</v>
      </c>
      <c r="D1115" s="218">
        <f>'4. Capacity&amp;Demand'!H1192</f>
        <v>0</v>
      </c>
      <c r="E1115" s="218">
        <f>'4. Capacity&amp;Demand'!I1192</f>
        <v>0</v>
      </c>
      <c r="F1115" s="218">
        <f>'4. Capacity&amp;Demand'!J1192</f>
        <v>0</v>
      </c>
      <c r="G1115" s="218">
        <f>'4. Capacity&amp;Demand'!K1192</f>
        <v>0</v>
      </c>
      <c r="H1115" s="218">
        <f>'4. Capacity&amp;Demand'!L1192</f>
        <v>0</v>
      </c>
      <c r="I1115" s="218">
        <f>'4. Capacity&amp;Demand'!M1192</f>
        <v>0</v>
      </c>
      <c r="J1115" s="218">
        <f>'4. Capacity&amp;Demand'!N1192</f>
        <v>0</v>
      </c>
      <c r="K1115" s="218">
        <f>'4. Capacity&amp;Demand'!O1192</f>
        <v>0</v>
      </c>
      <c r="L1115" s="218">
        <f>'4. Capacity&amp;Demand'!P1192</f>
        <v>0</v>
      </c>
      <c r="M1115" s="218">
        <f>'4. Capacity&amp;Demand'!Q1192</f>
        <v>0</v>
      </c>
      <c r="N1115" s="218">
        <f>'4. Capacity&amp;Demand'!R1192</f>
        <v>0</v>
      </c>
      <c r="O1115" s="218">
        <f>'4. Capacity&amp;Demand'!S1192</f>
        <v>0</v>
      </c>
    </row>
    <row r="1116" spans="2:15" ht="15.75" thickBot="1" x14ac:dyDescent="0.3">
      <c r="B1116" s="218" t="s">
        <v>699</v>
      </c>
      <c r="C1116" s="315" t="s">
        <v>902</v>
      </c>
      <c r="D1116" s="218">
        <f>'4. Capacity&amp;Demand'!H1193</f>
        <v>0</v>
      </c>
      <c r="E1116" s="218">
        <f>'4. Capacity&amp;Demand'!I1193</f>
        <v>0</v>
      </c>
      <c r="F1116" s="218">
        <f>'4. Capacity&amp;Demand'!J1193</f>
        <v>0</v>
      </c>
      <c r="G1116" s="218">
        <f>'4. Capacity&amp;Demand'!K1193</f>
        <v>0</v>
      </c>
      <c r="H1116" s="218">
        <f>'4. Capacity&amp;Demand'!L1193</f>
        <v>0</v>
      </c>
      <c r="I1116" s="218">
        <f>'4. Capacity&amp;Demand'!M1193</f>
        <v>0</v>
      </c>
      <c r="J1116" s="218">
        <f>'4. Capacity&amp;Demand'!N1193</f>
        <v>0</v>
      </c>
      <c r="K1116" s="218">
        <f>'4. Capacity&amp;Demand'!O1193</f>
        <v>0</v>
      </c>
      <c r="L1116" s="218">
        <f>'4. Capacity&amp;Demand'!P1193</f>
        <v>0</v>
      </c>
      <c r="M1116" s="218">
        <f>'4. Capacity&amp;Demand'!Q1193</f>
        <v>0</v>
      </c>
      <c r="N1116" s="218">
        <f>'4. Capacity&amp;Demand'!R1193</f>
        <v>0</v>
      </c>
      <c r="O1116" s="218">
        <f>'4. Capacity&amp;Demand'!S1193</f>
        <v>0</v>
      </c>
    </row>
    <row r="1117" spans="2:15" ht="15.75" thickBot="1" x14ac:dyDescent="0.3">
      <c r="B1117" s="218" t="s">
        <v>701</v>
      </c>
      <c r="C1117" s="315" t="s">
        <v>902</v>
      </c>
      <c r="D1117" s="218">
        <f>'4. Capacity&amp;Demand'!H1194</f>
        <v>0</v>
      </c>
      <c r="E1117" s="218">
        <f>'4. Capacity&amp;Demand'!I1194</f>
        <v>0</v>
      </c>
      <c r="F1117" s="218">
        <f>'4. Capacity&amp;Demand'!J1194</f>
        <v>0</v>
      </c>
      <c r="G1117" s="218">
        <f>'4. Capacity&amp;Demand'!K1194</f>
        <v>0</v>
      </c>
      <c r="H1117" s="218">
        <f>'4. Capacity&amp;Demand'!L1194</f>
        <v>0</v>
      </c>
      <c r="I1117" s="218">
        <f>'4. Capacity&amp;Demand'!M1194</f>
        <v>0</v>
      </c>
      <c r="J1117" s="218">
        <f>'4. Capacity&amp;Demand'!N1194</f>
        <v>0</v>
      </c>
      <c r="K1117" s="218">
        <f>'4. Capacity&amp;Demand'!O1194</f>
        <v>0</v>
      </c>
      <c r="L1117" s="218">
        <f>'4. Capacity&amp;Demand'!P1194</f>
        <v>0</v>
      </c>
      <c r="M1117" s="218">
        <f>'4. Capacity&amp;Demand'!Q1194</f>
        <v>0</v>
      </c>
      <c r="N1117" s="218">
        <f>'4. Capacity&amp;Demand'!R1194</f>
        <v>0</v>
      </c>
      <c r="O1117" s="218">
        <f>'4. Capacity&amp;Demand'!S1194</f>
        <v>0</v>
      </c>
    </row>
    <row r="1118" spans="2:15" ht="15.75" thickBot="1" x14ac:dyDescent="0.3">
      <c r="B1118" s="218" t="s">
        <v>703</v>
      </c>
      <c r="C1118" s="315" t="s">
        <v>902</v>
      </c>
      <c r="D1118" s="218">
        <f>'4. Capacity&amp;Demand'!H1195</f>
        <v>0</v>
      </c>
      <c r="E1118" s="218">
        <f>'4. Capacity&amp;Demand'!I1195</f>
        <v>0</v>
      </c>
      <c r="F1118" s="218">
        <f>'4. Capacity&amp;Demand'!J1195</f>
        <v>0</v>
      </c>
      <c r="G1118" s="218">
        <f>'4. Capacity&amp;Demand'!K1195</f>
        <v>0</v>
      </c>
      <c r="H1118" s="218">
        <f>'4. Capacity&amp;Demand'!L1195</f>
        <v>0</v>
      </c>
      <c r="I1118" s="218">
        <f>'4. Capacity&amp;Demand'!M1195</f>
        <v>0</v>
      </c>
      <c r="J1118" s="218">
        <f>'4. Capacity&amp;Demand'!N1195</f>
        <v>0</v>
      </c>
      <c r="K1118" s="218">
        <f>'4. Capacity&amp;Demand'!O1195</f>
        <v>0</v>
      </c>
      <c r="L1118" s="218">
        <f>'4. Capacity&amp;Demand'!P1195</f>
        <v>0</v>
      </c>
      <c r="M1118" s="218">
        <f>'4. Capacity&amp;Demand'!Q1195</f>
        <v>0</v>
      </c>
      <c r="N1118" s="218">
        <f>'4. Capacity&amp;Demand'!R1195</f>
        <v>0</v>
      </c>
      <c r="O1118" s="218">
        <f>'4. Capacity&amp;Demand'!S1195</f>
        <v>0</v>
      </c>
    </row>
    <row r="1119" spans="2:15" ht="15.75" thickBot="1" x14ac:dyDescent="0.3">
      <c r="B1119" s="218" t="s">
        <v>705</v>
      </c>
      <c r="C1119" s="315" t="s">
        <v>902</v>
      </c>
      <c r="D1119" s="218">
        <f>'4. Capacity&amp;Demand'!H1196</f>
        <v>0</v>
      </c>
      <c r="E1119" s="218">
        <f>'4. Capacity&amp;Demand'!I1196</f>
        <v>0</v>
      </c>
      <c r="F1119" s="218">
        <f>'4. Capacity&amp;Demand'!J1196</f>
        <v>0</v>
      </c>
      <c r="G1119" s="218">
        <f>'4. Capacity&amp;Demand'!K1196</f>
        <v>0</v>
      </c>
      <c r="H1119" s="218">
        <f>'4. Capacity&amp;Demand'!L1196</f>
        <v>0</v>
      </c>
      <c r="I1119" s="218">
        <f>'4. Capacity&amp;Demand'!M1196</f>
        <v>0</v>
      </c>
      <c r="J1119" s="218">
        <f>'4. Capacity&amp;Demand'!N1196</f>
        <v>0</v>
      </c>
      <c r="K1119" s="218">
        <f>'4. Capacity&amp;Demand'!O1196</f>
        <v>0</v>
      </c>
      <c r="L1119" s="218">
        <f>'4. Capacity&amp;Demand'!P1196</f>
        <v>0</v>
      </c>
      <c r="M1119" s="218">
        <f>'4. Capacity&amp;Demand'!Q1196</f>
        <v>0</v>
      </c>
      <c r="N1119" s="218">
        <f>'4. Capacity&amp;Demand'!R1196</f>
        <v>0</v>
      </c>
      <c r="O1119" s="218">
        <f>'4. Capacity&amp;Demand'!S1196</f>
        <v>0</v>
      </c>
    </row>
    <row r="1120" spans="2:15" ht="15.75" thickBot="1" x14ac:dyDescent="0.3">
      <c r="B1120" s="218" t="s">
        <v>707</v>
      </c>
      <c r="C1120" s="315" t="s">
        <v>902</v>
      </c>
      <c r="D1120" s="218">
        <f>'4. Capacity&amp;Demand'!H1197</f>
        <v>0</v>
      </c>
      <c r="E1120" s="218">
        <f>'4. Capacity&amp;Demand'!I1197</f>
        <v>0</v>
      </c>
      <c r="F1120" s="218">
        <f>'4. Capacity&amp;Demand'!J1197</f>
        <v>0</v>
      </c>
      <c r="G1120" s="218">
        <f>'4. Capacity&amp;Demand'!K1197</f>
        <v>0</v>
      </c>
      <c r="H1120" s="218">
        <f>'4. Capacity&amp;Demand'!L1197</f>
        <v>0</v>
      </c>
      <c r="I1120" s="218">
        <f>'4. Capacity&amp;Demand'!M1197</f>
        <v>0</v>
      </c>
      <c r="J1120" s="218">
        <f>'4. Capacity&amp;Demand'!N1197</f>
        <v>0</v>
      </c>
      <c r="K1120" s="218">
        <f>'4. Capacity&amp;Demand'!O1197</f>
        <v>0</v>
      </c>
      <c r="L1120" s="218">
        <f>'4. Capacity&amp;Demand'!P1197</f>
        <v>0</v>
      </c>
      <c r="M1120" s="218">
        <f>'4. Capacity&amp;Demand'!Q1197</f>
        <v>0</v>
      </c>
      <c r="N1120" s="218">
        <f>'4. Capacity&amp;Demand'!R1197</f>
        <v>0</v>
      </c>
      <c r="O1120" s="218">
        <f>'4. Capacity&amp;Demand'!S1197</f>
        <v>0</v>
      </c>
    </row>
    <row r="1121" spans="2:15" ht="15.75" thickBot="1" x14ac:dyDescent="0.3">
      <c r="B1121" s="218" t="s">
        <v>709</v>
      </c>
      <c r="C1121" s="315" t="s">
        <v>902</v>
      </c>
      <c r="D1121" s="218">
        <f>'4. Capacity&amp;Demand'!H1198</f>
        <v>0</v>
      </c>
      <c r="E1121" s="218">
        <f>'4. Capacity&amp;Demand'!I1198</f>
        <v>0</v>
      </c>
      <c r="F1121" s="218">
        <f>'4. Capacity&amp;Demand'!J1198</f>
        <v>0</v>
      </c>
      <c r="G1121" s="218">
        <f>'4. Capacity&amp;Demand'!K1198</f>
        <v>0</v>
      </c>
      <c r="H1121" s="218">
        <f>'4. Capacity&amp;Demand'!L1198</f>
        <v>0</v>
      </c>
      <c r="I1121" s="218">
        <f>'4. Capacity&amp;Demand'!M1198</f>
        <v>0</v>
      </c>
      <c r="J1121" s="218">
        <f>'4. Capacity&amp;Demand'!N1198</f>
        <v>0</v>
      </c>
      <c r="K1121" s="218">
        <f>'4. Capacity&amp;Demand'!O1198</f>
        <v>0</v>
      </c>
      <c r="L1121" s="218">
        <f>'4. Capacity&amp;Demand'!P1198</f>
        <v>0</v>
      </c>
      <c r="M1121" s="218">
        <f>'4. Capacity&amp;Demand'!Q1198</f>
        <v>0</v>
      </c>
      <c r="N1121" s="218">
        <f>'4. Capacity&amp;Demand'!R1198</f>
        <v>0</v>
      </c>
      <c r="O1121" s="218">
        <f>'4. Capacity&amp;Demand'!S1198</f>
        <v>0</v>
      </c>
    </row>
    <row r="1122" spans="2:15" ht="15.75" thickBot="1" x14ac:dyDescent="0.3">
      <c r="B1122" s="218" t="s">
        <v>711</v>
      </c>
      <c r="C1122" s="315" t="s">
        <v>902</v>
      </c>
      <c r="D1122" s="218">
        <f>'4. Capacity&amp;Demand'!H1199</f>
        <v>0</v>
      </c>
      <c r="E1122" s="218">
        <f>'4. Capacity&amp;Demand'!I1199</f>
        <v>0</v>
      </c>
      <c r="F1122" s="218">
        <f>'4. Capacity&amp;Demand'!J1199</f>
        <v>0</v>
      </c>
      <c r="G1122" s="218">
        <f>'4. Capacity&amp;Demand'!K1199</f>
        <v>0</v>
      </c>
      <c r="H1122" s="218">
        <f>'4. Capacity&amp;Demand'!L1199</f>
        <v>0</v>
      </c>
      <c r="I1122" s="218">
        <f>'4. Capacity&amp;Demand'!M1199</f>
        <v>0</v>
      </c>
      <c r="J1122" s="218">
        <f>'4. Capacity&amp;Demand'!N1199</f>
        <v>0</v>
      </c>
      <c r="K1122" s="218">
        <f>'4. Capacity&amp;Demand'!O1199</f>
        <v>0</v>
      </c>
      <c r="L1122" s="218">
        <f>'4. Capacity&amp;Demand'!P1199</f>
        <v>0</v>
      </c>
      <c r="M1122" s="218">
        <f>'4. Capacity&amp;Demand'!Q1199</f>
        <v>0</v>
      </c>
      <c r="N1122" s="218">
        <f>'4. Capacity&amp;Demand'!R1199</f>
        <v>0</v>
      </c>
      <c r="O1122" s="218">
        <f>'4. Capacity&amp;Demand'!S1199</f>
        <v>0</v>
      </c>
    </row>
    <row r="1123" spans="2:15" ht="15.75" thickBot="1" x14ac:dyDescent="0.3">
      <c r="B1123" s="218" t="s">
        <v>713</v>
      </c>
      <c r="C1123" s="315" t="s">
        <v>902</v>
      </c>
      <c r="D1123" s="218">
        <f>'4. Capacity&amp;Demand'!H1200</f>
        <v>0</v>
      </c>
      <c r="E1123" s="218">
        <f>'4. Capacity&amp;Demand'!I1200</f>
        <v>0</v>
      </c>
      <c r="F1123" s="218">
        <f>'4. Capacity&amp;Demand'!J1200</f>
        <v>0</v>
      </c>
      <c r="G1123" s="218">
        <f>'4. Capacity&amp;Demand'!K1200</f>
        <v>0</v>
      </c>
      <c r="H1123" s="218">
        <f>'4. Capacity&amp;Demand'!L1200</f>
        <v>0</v>
      </c>
      <c r="I1123" s="218">
        <f>'4. Capacity&amp;Demand'!M1200</f>
        <v>0</v>
      </c>
      <c r="J1123" s="218">
        <f>'4. Capacity&amp;Demand'!N1200</f>
        <v>0</v>
      </c>
      <c r="K1123" s="218">
        <f>'4. Capacity&amp;Demand'!O1200</f>
        <v>0</v>
      </c>
      <c r="L1123" s="218">
        <f>'4. Capacity&amp;Demand'!P1200</f>
        <v>0</v>
      </c>
      <c r="M1123" s="218">
        <f>'4. Capacity&amp;Demand'!Q1200</f>
        <v>0</v>
      </c>
      <c r="N1123" s="218">
        <f>'4. Capacity&amp;Demand'!R1200</f>
        <v>0</v>
      </c>
      <c r="O1123" s="218">
        <f>'4. Capacity&amp;Demand'!S1200</f>
        <v>0</v>
      </c>
    </row>
    <row r="1124" spans="2:15" ht="15.75" thickBot="1" x14ac:dyDescent="0.3">
      <c r="B1124" s="218" t="s">
        <v>715</v>
      </c>
      <c r="C1124" s="315" t="s">
        <v>902</v>
      </c>
      <c r="D1124" s="218">
        <f>'4. Capacity&amp;Demand'!H1201</f>
        <v>0</v>
      </c>
      <c r="E1124" s="218">
        <f>'4. Capacity&amp;Demand'!I1201</f>
        <v>0</v>
      </c>
      <c r="F1124" s="218">
        <f>'4. Capacity&amp;Demand'!J1201</f>
        <v>0</v>
      </c>
      <c r="G1124" s="218">
        <f>'4. Capacity&amp;Demand'!K1201</f>
        <v>0</v>
      </c>
      <c r="H1124" s="218">
        <f>'4. Capacity&amp;Demand'!L1201</f>
        <v>0</v>
      </c>
      <c r="I1124" s="218">
        <f>'4. Capacity&amp;Demand'!M1201</f>
        <v>0</v>
      </c>
      <c r="J1124" s="218">
        <f>'4. Capacity&amp;Demand'!N1201</f>
        <v>0</v>
      </c>
      <c r="K1124" s="218">
        <f>'4. Capacity&amp;Demand'!O1201</f>
        <v>0</v>
      </c>
      <c r="L1124" s="218">
        <f>'4. Capacity&amp;Demand'!P1201</f>
        <v>0</v>
      </c>
      <c r="M1124" s="218">
        <f>'4. Capacity&amp;Demand'!Q1201</f>
        <v>0</v>
      </c>
      <c r="N1124" s="218">
        <f>'4. Capacity&amp;Demand'!R1201</f>
        <v>0</v>
      </c>
      <c r="O1124" s="218">
        <f>'4. Capacity&amp;Demand'!S1201</f>
        <v>0</v>
      </c>
    </row>
    <row r="1125" spans="2:15" ht="15.75" thickBot="1" x14ac:dyDescent="0.3">
      <c r="B1125" s="218" t="s">
        <v>717</v>
      </c>
      <c r="C1125" s="315" t="s">
        <v>902</v>
      </c>
      <c r="D1125" s="218">
        <f>'4. Capacity&amp;Demand'!H1202</f>
        <v>0</v>
      </c>
      <c r="E1125" s="218">
        <f>'4. Capacity&amp;Demand'!I1202</f>
        <v>0</v>
      </c>
      <c r="F1125" s="218">
        <f>'4. Capacity&amp;Demand'!J1202</f>
        <v>0</v>
      </c>
      <c r="G1125" s="218">
        <f>'4. Capacity&amp;Demand'!K1202</f>
        <v>0</v>
      </c>
      <c r="H1125" s="218">
        <f>'4. Capacity&amp;Demand'!L1202</f>
        <v>0</v>
      </c>
      <c r="I1125" s="218">
        <f>'4. Capacity&amp;Demand'!M1202</f>
        <v>0</v>
      </c>
      <c r="J1125" s="218">
        <f>'4. Capacity&amp;Demand'!N1202</f>
        <v>0</v>
      </c>
      <c r="K1125" s="218">
        <f>'4. Capacity&amp;Demand'!O1202</f>
        <v>0</v>
      </c>
      <c r="L1125" s="218">
        <f>'4. Capacity&amp;Demand'!P1202</f>
        <v>0</v>
      </c>
      <c r="M1125" s="218">
        <f>'4. Capacity&amp;Demand'!Q1202</f>
        <v>0</v>
      </c>
      <c r="N1125" s="218">
        <f>'4. Capacity&amp;Demand'!R1202</f>
        <v>0</v>
      </c>
      <c r="O1125" s="218">
        <f>'4. Capacity&amp;Demand'!S1202</f>
        <v>0</v>
      </c>
    </row>
    <row r="1126" spans="2:15" ht="15.75" thickBot="1" x14ac:dyDescent="0.3">
      <c r="B1126" s="218" t="s">
        <v>719</v>
      </c>
      <c r="C1126" s="315" t="s">
        <v>902</v>
      </c>
      <c r="D1126" s="218">
        <f>'4. Capacity&amp;Demand'!H1203</f>
        <v>0</v>
      </c>
      <c r="E1126" s="218">
        <f>'4. Capacity&amp;Demand'!I1203</f>
        <v>0</v>
      </c>
      <c r="F1126" s="218">
        <f>'4. Capacity&amp;Demand'!J1203</f>
        <v>0</v>
      </c>
      <c r="G1126" s="218">
        <f>'4. Capacity&amp;Demand'!K1203</f>
        <v>0</v>
      </c>
      <c r="H1126" s="218">
        <f>'4. Capacity&amp;Demand'!L1203</f>
        <v>0</v>
      </c>
      <c r="I1126" s="218">
        <f>'4. Capacity&amp;Demand'!M1203</f>
        <v>0</v>
      </c>
      <c r="J1126" s="218">
        <f>'4. Capacity&amp;Demand'!N1203</f>
        <v>0</v>
      </c>
      <c r="K1126" s="218">
        <f>'4. Capacity&amp;Demand'!O1203</f>
        <v>0</v>
      </c>
      <c r="L1126" s="218">
        <f>'4. Capacity&amp;Demand'!P1203</f>
        <v>0</v>
      </c>
      <c r="M1126" s="218">
        <f>'4. Capacity&amp;Demand'!Q1203</f>
        <v>0</v>
      </c>
      <c r="N1126" s="218">
        <f>'4. Capacity&amp;Demand'!R1203</f>
        <v>0</v>
      </c>
      <c r="O1126" s="218">
        <f>'4. Capacity&amp;Demand'!S1203</f>
        <v>0</v>
      </c>
    </row>
    <row r="1127" spans="2:15" ht="15.75" thickBot="1" x14ac:dyDescent="0.3">
      <c r="B1127" s="218" t="s">
        <v>721</v>
      </c>
      <c r="C1127" s="315" t="s">
        <v>902</v>
      </c>
      <c r="D1127" s="218">
        <f>'4. Capacity&amp;Demand'!H1204</f>
        <v>0</v>
      </c>
      <c r="E1127" s="218">
        <f>'4. Capacity&amp;Demand'!I1204</f>
        <v>0</v>
      </c>
      <c r="F1127" s="218">
        <f>'4. Capacity&amp;Demand'!J1204</f>
        <v>0</v>
      </c>
      <c r="G1127" s="218">
        <f>'4. Capacity&amp;Demand'!K1204</f>
        <v>0</v>
      </c>
      <c r="H1127" s="218">
        <f>'4. Capacity&amp;Demand'!L1204</f>
        <v>0</v>
      </c>
      <c r="I1127" s="218">
        <f>'4. Capacity&amp;Demand'!M1204</f>
        <v>0</v>
      </c>
      <c r="J1127" s="218">
        <f>'4. Capacity&amp;Demand'!N1204</f>
        <v>0</v>
      </c>
      <c r="K1127" s="218">
        <f>'4. Capacity&amp;Demand'!O1204</f>
        <v>0</v>
      </c>
      <c r="L1127" s="218">
        <f>'4. Capacity&amp;Demand'!P1204</f>
        <v>0</v>
      </c>
      <c r="M1127" s="218">
        <f>'4. Capacity&amp;Demand'!Q1204</f>
        <v>0</v>
      </c>
      <c r="N1127" s="218">
        <f>'4. Capacity&amp;Demand'!R1204</f>
        <v>0</v>
      </c>
      <c r="O1127" s="218">
        <f>'4. Capacity&amp;Demand'!S1204</f>
        <v>0</v>
      </c>
    </row>
    <row r="1128" spans="2:15" ht="15.75" thickBot="1" x14ac:dyDescent="0.3">
      <c r="B1128" s="218" t="s">
        <v>723</v>
      </c>
      <c r="C1128" s="315" t="s">
        <v>902</v>
      </c>
      <c r="D1128" s="218">
        <f>'4. Capacity&amp;Demand'!H1205</f>
        <v>0</v>
      </c>
      <c r="E1128" s="218">
        <f>'4. Capacity&amp;Demand'!I1205</f>
        <v>0</v>
      </c>
      <c r="F1128" s="218">
        <f>'4. Capacity&amp;Demand'!J1205</f>
        <v>0</v>
      </c>
      <c r="G1128" s="218">
        <f>'4. Capacity&amp;Demand'!K1205</f>
        <v>0</v>
      </c>
      <c r="H1128" s="218">
        <f>'4. Capacity&amp;Demand'!L1205</f>
        <v>0</v>
      </c>
      <c r="I1128" s="218">
        <f>'4. Capacity&amp;Demand'!M1205</f>
        <v>0</v>
      </c>
      <c r="J1128" s="218">
        <f>'4. Capacity&amp;Demand'!N1205</f>
        <v>0</v>
      </c>
      <c r="K1128" s="218">
        <f>'4. Capacity&amp;Demand'!O1205</f>
        <v>0</v>
      </c>
      <c r="L1128" s="218">
        <f>'4. Capacity&amp;Demand'!P1205</f>
        <v>0</v>
      </c>
      <c r="M1128" s="218">
        <f>'4. Capacity&amp;Demand'!Q1205</f>
        <v>0</v>
      </c>
      <c r="N1128" s="218">
        <f>'4. Capacity&amp;Demand'!R1205</f>
        <v>0</v>
      </c>
      <c r="O1128" s="218">
        <f>'4. Capacity&amp;Demand'!S1205</f>
        <v>0</v>
      </c>
    </row>
    <row r="1129" spans="2:15" ht="15.75" thickBot="1" x14ac:dyDescent="0.3">
      <c r="B1129" s="218" t="s">
        <v>725</v>
      </c>
      <c r="C1129" s="315" t="s">
        <v>902</v>
      </c>
      <c r="D1129" s="218">
        <f>'4. Capacity&amp;Demand'!H1206</f>
        <v>0</v>
      </c>
      <c r="E1129" s="218">
        <f>'4. Capacity&amp;Demand'!I1206</f>
        <v>0</v>
      </c>
      <c r="F1129" s="218">
        <f>'4. Capacity&amp;Demand'!J1206</f>
        <v>0</v>
      </c>
      <c r="G1129" s="218">
        <f>'4. Capacity&amp;Demand'!K1206</f>
        <v>0</v>
      </c>
      <c r="H1129" s="218">
        <f>'4. Capacity&amp;Demand'!L1206</f>
        <v>0</v>
      </c>
      <c r="I1129" s="218">
        <f>'4. Capacity&amp;Demand'!M1206</f>
        <v>0</v>
      </c>
      <c r="J1129" s="218">
        <f>'4. Capacity&amp;Demand'!N1206</f>
        <v>0</v>
      </c>
      <c r="K1129" s="218">
        <f>'4. Capacity&amp;Demand'!O1206</f>
        <v>0</v>
      </c>
      <c r="L1129" s="218">
        <f>'4. Capacity&amp;Demand'!P1206</f>
        <v>0</v>
      </c>
      <c r="M1129" s="218">
        <f>'4. Capacity&amp;Demand'!Q1206</f>
        <v>0</v>
      </c>
      <c r="N1129" s="218">
        <f>'4. Capacity&amp;Demand'!R1206</f>
        <v>0</v>
      </c>
      <c r="O1129" s="218">
        <f>'4. Capacity&amp;Demand'!S1206</f>
        <v>0</v>
      </c>
    </row>
    <row r="1130" spans="2:15" ht="15.75" thickBot="1" x14ac:dyDescent="0.3">
      <c r="B1130" s="218" t="s">
        <v>727</v>
      </c>
      <c r="C1130" s="315" t="s">
        <v>902</v>
      </c>
      <c r="D1130" s="218">
        <f>'4. Capacity&amp;Demand'!H1207</f>
        <v>0</v>
      </c>
      <c r="E1130" s="218">
        <f>'4. Capacity&amp;Demand'!I1207</f>
        <v>0</v>
      </c>
      <c r="F1130" s="218">
        <f>'4. Capacity&amp;Demand'!J1207</f>
        <v>0</v>
      </c>
      <c r="G1130" s="218">
        <f>'4. Capacity&amp;Demand'!K1207</f>
        <v>0</v>
      </c>
      <c r="H1130" s="218">
        <f>'4. Capacity&amp;Demand'!L1207</f>
        <v>0</v>
      </c>
      <c r="I1130" s="218">
        <f>'4. Capacity&amp;Demand'!M1207</f>
        <v>0</v>
      </c>
      <c r="J1130" s="218">
        <f>'4. Capacity&amp;Demand'!N1207</f>
        <v>0</v>
      </c>
      <c r="K1130" s="218">
        <f>'4. Capacity&amp;Demand'!O1207</f>
        <v>0</v>
      </c>
      <c r="L1130" s="218">
        <f>'4. Capacity&amp;Demand'!P1207</f>
        <v>0</v>
      </c>
      <c r="M1130" s="218">
        <f>'4. Capacity&amp;Demand'!Q1207</f>
        <v>0</v>
      </c>
      <c r="N1130" s="218">
        <f>'4. Capacity&amp;Demand'!R1207</f>
        <v>0</v>
      </c>
      <c r="O1130" s="218">
        <f>'4. Capacity&amp;Demand'!S1207</f>
        <v>0</v>
      </c>
    </row>
    <row r="1131" spans="2:15" ht="15.75" thickBot="1" x14ac:dyDescent="0.3">
      <c r="B1131" s="218" t="s">
        <v>729</v>
      </c>
      <c r="C1131" s="315" t="s">
        <v>902</v>
      </c>
      <c r="D1131" s="218">
        <f>'4. Capacity&amp;Demand'!H1208</f>
        <v>0</v>
      </c>
      <c r="E1131" s="218">
        <f>'4. Capacity&amp;Demand'!I1208</f>
        <v>0</v>
      </c>
      <c r="F1131" s="218">
        <f>'4. Capacity&amp;Demand'!J1208</f>
        <v>0</v>
      </c>
      <c r="G1131" s="218">
        <f>'4. Capacity&amp;Demand'!K1208</f>
        <v>0</v>
      </c>
      <c r="H1131" s="218">
        <f>'4. Capacity&amp;Demand'!L1208</f>
        <v>0</v>
      </c>
      <c r="I1131" s="218">
        <f>'4. Capacity&amp;Demand'!M1208</f>
        <v>0</v>
      </c>
      <c r="J1131" s="218">
        <f>'4. Capacity&amp;Demand'!N1208</f>
        <v>0</v>
      </c>
      <c r="K1131" s="218">
        <f>'4. Capacity&amp;Demand'!O1208</f>
        <v>0</v>
      </c>
      <c r="L1131" s="218">
        <f>'4. Capacity&amp;Demand'!P1208</f>
        <v>0</v>
      </c>
      <c r="M1131" s="218">
        <f>'4. Capacity&amp;Demand'!Q1208</f>
        <v>0</v>
      </c>
      <c r="N1131" s="218">
        <f>'4. Capacity&amp;Demand'!R1208</f>
        <v>0</v>
      </c>
      <c r="O1131" s="218">
        <f>'4. Capacity&amp;Demand'!S1208</f>
        <v>0</v>
      </c>
    </row>
    <row r="1132" spans="2:15" ht="15.75" thickBot="1" x14ac:dyDescent="0.3">
      <c r="B1132" s="218" t="s">
        <v>731</v>
      </c>
      <c r="C1132" s="315" t="s">
        <v>902</v>
      </c>
      <c r="D1132" s="218">
        <f>'4. Capacity&amp;Demand'!H1209</f>
        <v>0</v>
      </c>
      <c r="E1132" s="218">
        <f>'4. Capacity&amp;Demand'!I1209</f>
        <v>0</v>
      </c>
      <c r="F1132" s="218">
        <f>'4. Capacity&amp;Demand'!J1209</f>
        <v>0</v>
      </c>
      <c r="G1132" s="218">
        <f>'4. Capacity&amp;Demand'!K1209</f>
        <v>0</v>
      </c>
      <c r="H1132" s="218">
        <f>'4. Capacity&amp;Demand'!L1209</f>
        <v>0</v>
      </c>
      <c r="I1132" s="218">
        <f>'4. Capacity&amp;Demand'!M1209</f>
        <v>0</v>
      </c>
      <c r="J1132" s="218">
        <f>'4. Capacity&amp;Demand'!N1209</f>
        <v>0</v>
      </c>
      <c r="K1132" s="218">
        <f>'4. Capacity&amp;Demand'!O1209</f>
        <v>0</v>
      </c>
      <c r="L1132" s="218">
        <f>'4. Capacity&amp;Demand'!P1209</f>
        <v>0</v>
      </c>
      <c r="M1132" s="218">
        <f>'4. Capacity&amp;Demand'!Q1209</f>
        <v>0</v>
      </c>
      <c r="N1132" s="218">
        <f>'4. Capacity&amp;Demand'!R1209</f>
        <v>0</v>
      </c>
      <c r="O1132" s="218">
        <f>'4. Capacity&amp;Demand'!S1209</f>
        <v>0</v>
      </c>
    </row>
    <row r="1133" spans="2:15" ht="15.75" thickBot="1" x14ac:dyDescent="0.3">
      <c r="B1133" s="218" t="s">
        <v>733</v>
      </c>
      <c r="C1133" s="315" t="s">
        <v>902</v>
      </c>
      <c r="D1133" s="218">
        <f>'4. Capacity&amp;Demand'!H1210</f>
        <v>0</v>
      </c>
      <c r="E1133" s="218">
        <f>'4. Capacity&amp;Demand'!I1210</f>
        <v>0</v>
      </c>
      <c r="F1133" s="218">
        <f>'4. Capacity&amp;Demand'!J1210</f>
        <v>0</v>
      </c>
      <c r="G1133" s="218">
        <f>'4. Capacity&amp;Demand'!K1210</f>
        <v>0</v>
      </c>
      <c r="H1133" s="218">
        <f>'4. Capacity&amp;Demand'!L1210</f>
        <v>0</v>
      </c>
      <c r="I1133" s="218">
        <f>'4. Capacity&amp;Demand'!M1210</f>
        <v>0</v>
      </c>
      <c r="J1133" s="218">
        <f>'4. Capacity&amp;Demand'!N1210</f>
        <v>0</v>
      </c>
      <c r="K1133" s="218">
        <f>'4. Capacity&amp;Demand'!O1210</f>
        <v>0</v>
      </c>
      <c r="L1133" s="218">
        <f>'4. Capacity&amp;Demand'!P1210</f>
        <v>0</v>
      </c>
      <c r="M1133" s="218">
        <f>'4. Capacity&amp;Demand'!Q1210</f>
        <v>0</v>
      </c>
      <c r="N1133" s="218">
        <f>'4. Capacity&amp;Demand'!R1210</f>
        <v>0</v>
      </c>
      <c r="O1133" s="218">
        <f>'4. Capacity&amp;Demand'!S1210</f>
        <v>0</v>
      </c>
    </row>
    <row r="1134" spans="2:15" ht="15.75" thickBot="1" x14ac:dyDescent="0.3">
      <c r="B1134" s="218" t="s">
        <v>735</v>
      </c>
      <c r="C1134" s="315" t="s">
        <v>902</v>
      </c>
      <c r="D1134" s="218">
        <f>'4. Capacity&amp;Demand'!H1211</f>
        <v>0</v>
      </c>
      <c r="E1134" s="218">
        <f>'4. Capacity&amp;Demand'!I1211</f>
        <v>0</v>
      </c>
      <c r="F1134" s="218">
        <f>'4. Capacity&amp;Demand'!J1211</f>
        <v>0</v>
      </c>
      <c r="G1134" s="218">
        <f>'4. Capacity&amp;Demand'!K1211</f>
        <v>0</v>
      </c>
      <c r="H1134" s="218">
        <f>'4. Capacity&amp;Demand'!L1211</f>
        <v>0</v>
      </c>
      <c r="I1134" s="218">
        <f>'4. Capacity&amp;Demand'!M1211</f>
        <v>0</v>
      </c>
      <c r="J1134" s="218">
        <f>'4. Capacity&amp;Demand'!N1211</f>
        <v>0</v>
      </c>
      <c r="K1134" s="218">
        <f>'4. Capacity&amp;Demand'!O1211</f>
        <v>0</v>
      </c>
      <c r="L1134" s="218">
        <f>'4. Capacity&amp;Demand'!P1211</f>
        <v>0</v>
      </c>
      <c r="M1134" s="218">
        <f>'4. Capacity&amp;Demand'!Q1211</f>
        <v>0</v>
      </c>
      <c r="N1134" s="218">
        <f>'4. Capacity&amp;Demand'!R1211</f>
        <v>0</v>
      </c>
      <c r="O1134" s="218">
        <f>'4. Capacity&amp;Demand'!S1211</f>
        <v>0</v>
      </c>
    </row>
    <row r="1135" spans="2:15" ht="15.75" thickBot="1" x14ac:dyDescent="0.3">
      <c r="B1135" s="218" t="s">
        <v>737</v>
      </c>
      <c r="C1135" s="315" t="s">
        <v>902</v>
      </c>
      <c r="D1135" s="218">
        <f>'4. Capacity&amp;Demand'!H1212</f>
        <v>0</v>
      </c>
      <c r="E1135" s="218">
        <f>'4. Capacity&amp;Demand'!I1212</f>
        <v>0</v>
      </c>
      <c r="F1135" s="218">
        <f>'4. Capacity&amp;Demand'!J1212</f>
        <v>0</v>
      </c>
      <c r="G1135" s="218">
        <f>'4. Capacity&amp;Demand'!K1212</f>
        <v>0</v>
      </c>
      <c r="H1135" s="218">
        <f>'4. Capacity&amp;Demand'!L1212</f>
        <v>0</v>
      </c>
      <c r="I1135" s="218">
        <f>'4. Capacity&amp;Demand'!M1212</f>
        <v>0</v>
      </c>
      <c r="J1135" s="218">
        <f>'4. Capacity&amp;Demand'!N1212</f>
        <v>0</v>
      </c>
      <c r="K1135" s="218">
        <f>'4. Capacity&amp;Demand'!O1212</f>
        <v>0</v>
      </c>
      <c r="L1135" s="218">
        <f>'4. Capacity&amp;Demand'!P1212</f>
        <v>0</v>
      </c>
      <c r="M1135" s="218">
        <f>'4. Capacity&amp;Demand'!Q1212</f>
        <v>0</v>
      </c>
      <c r="N1135" s="218">
        <f>'4. Capacity&amp;Demand'!R1212</f>
        <v>0</v>
      </c>
      <c r="O1135" s="218">
        <f>'4. Capacity&amp;Demand'!S1212</f>
        <v>0</v>
      </c>
    </row>
    <row r="1136" spans="2:15" ht="15.75" thickBot="1" x14ac:dyDescent="0.3">
      <c r="B1136" s="218" t="s">
        <v>739</v>
      </c>
      <c r="C1136" s="315" t="s">
        <v>902</v>
      </c>
      <c r="D1136" s="218">
        <f>'4. Capacity&amp;Demand'!H1213</f>
        <v>0</v>
      </c>
      <c r="E1136" s="218">
        <f>'4. Capacity&amp;Demand'!I1213</f>
        <v>0</v>
      </c>
      <c r="F1136" s="218">
        <f>'4. Capacity&amp;Demand'!J1213</f>
        <v>0</v>
      </c>
      <c r="G1136" s="218">
        <f>'4. Capacity&amp;Demand'!K1213</f>
        <v>0</v>
      </c>
      <c r="H1136" s="218">
        <f>'4. Capacity&amp;Demand'!L1213</f>
        <v>0</v>
      </c>
      <c r="I1136" s="218">
        <f>'4. Capacity&amp;Demand'!M1213</f>
        <v>0</v>
      </c>
      <c r="J1136" s="218">
        <f>'4. Capacity&amp;Demand'!N1213</f>
        <v>0</v>
      </c>
      <c r="K1136" s="218">
        <f>'4. Capacity&amp;Demand'!O1213</f>
        <v>0</v>
      </c>
      <c r="L1136" s="218">
        <f>'4. Capacity&amp;Demand'!P1213</f>
        <v>0</v>
      </c>
      <c r="M1136" s="218">
        <f>'4. Capacity&amp;Demand'!Q1213</f>
        <v>0</v>
      </c>
      <c r="N1136" s="218">
        <f>'4. Capacity&amp;Demand'!R1213</f>
        <v>0</v>
      </c>
      <c r="O1136" s="218">
        <f>'4. Capacity&amp;Demand'!S1213</f>
        <v>0</v>
      </c>
    </row>
    <row r="1137" spans="2:15" ht="15.75" thickBot="1" x14ac:dyDescent="0.3">
      <c r="B1137" s="218" t="s">
        <v>741</v>
      </c>
      <c r="C1137" s="315" t="s">
        <v>902</v>
      </c>
      <c r="D1137" s="218">
        <f>'4. Capacity&amp;Demand'!H1214</f>
        <v>0</v>
      </c>
      <c r="E1137" s="218">
        <f>'4. Capacity&amp;Demand'!I1214</f>
        <v>0</v>
      </c>
      <c r="F1137" s="218">
        <f>'4. Capacity&amp;Demand'!J1214</f>
        <v>0</v>
      </c>
      <c r="G1137" s="218">
        <f>'4. Capacity&amp;Demand'!K1214</f>
        <v>0</v>
      </c>
      <c r="H1137" s="218">
        <f>'4. Capacity&amp;Demand'!L1214</f>
        <v>0</v>
      </c>
      <c r="I1137" s="218">
        <f>'4. Capacity&amp;Demand'!M1214</f>
        <v>0</v>
      </c>
      <c r="J1137" s="218">
        <f>'4. Capacity&amp;Demand'!N1214</f>
        <v>0</v>
      </c>
      <c r="K1137" s="218">
        <f>'4. Capacity&amp;Demand'!O1214</f>
        <v>0</v>
      </c>
      <c r="L1137" s="218">
        <f>'4. Capacity&amp;Demand'!P1214</f>
        <v>0</v>
      </c>
      <c r="M1137" s="218">
        <f>'4. Capacity&amp;Demand'!Q1214</f>
        <v>0</v>
      </c>
      <c r="N1137" s="218">
        <f>'4. Capacity&amp;Demand'!R1214</f>
        <v>0</v>
      </c>
      <c r="O1137" s="218">
        <f>'4. Capacity&amp;Demand'!S1214</f>
        <v>0</v>
      </c>
    </row>
    <row r="1138" spans="2:15" ht="15.75" thickBot="1" x14ac:dyDescent="0.3">
      <c r="B1138" s="218" t="s">
        <v>743</v>
      </c>
      <c r="C1138" s="315" t="s">
        <v>902</v>
      </c>
      <c r="D1138" s="218">
        <f>'4. Capacity&amp;Demand'!H1215</f>
        <v>0</v>
      </c>
      <c r="E1138" s="218">
        <f>'4. Capacity&amp;Demand'!I1215</f>
        <v>0</v>
      </c>
      <c r="F1138" s="218">
        <f>'4. Capacity&amp;Demand'!J1215</f>
        <v>0</v>
      </c>
      <c r="G1138" s="218">
        <f>'4. Capacity&amp;Demand'!K1215</f>
        <v>0</v>
      </c>
      <c r="H1138" s="218">
        <f>'4. Capacity&amp;Demand'!L1215</f>
        <v>0</v>
      </c>
      <c r="I1138" s="218">
        <f>'4. Capacity&amp;Demand'!M1215</f>
        <v>0</v>
      </c>
      <c r="J1138" s="218">
        <f>'4. Capacity&amp;Demand'!N1215</f>
        <v>0</v>
      </c>
      <c r="K1138" s="218">
        <f>'4. Capacity&amp;Demand'!O1215</f>
        <v>0</v>
      </c>
      <c r="L1138" s="218">
        <f>'4. Capacity&amp;Demand'!P1215</f>
        <v>0</v>
      </c>
      <c r="M1138" s="218">
        <f>'4. Capacity&amp;Demand'!Q1215</f>
        <v>0</v>
      </c>
      <c r="N1138" s="218">
        <f>'4. Capacity&amp;Demand'!R1215</f>
        <v>0</v>
      </c>
      <c r="O1138" s="218">
        <f>'4. Capacity&amp;Demand'!S1215</f>
        <v>0</v>
      </c>
    </row>
    <row r="1139" spans="2:15" ht="15.75" thickBot="1" x14ac:dyDescent="0.3">
      <c r="B1139" s="218" t="s">
        <v>745</v>
      </c>
      <c r="C1139" s="315" t="s">
        <v>902</v>
      </c>
      <c r="D1139" s="218">
        <f>'4. Capacity&amp;Demand'!H1216</f>
        <v>0</v>
      </c>
      <c r="E1139" s="218">
        <f>'4. Capacity&amp;Demand'!I1216</f>
        <v>0</v>
      </c>
      <c r="F1139" s="218">
        <f>'4. Capacity&amp;Demand'!J1216</f>
        <v>0</v>
      </c>
      <c r="G1139" s="218">
        <f>'4. Capacity&amp;Demand'!K1216</f>
        <v>0</v>
      </c>
      <c r="H1139" s="218">
        <f>'4. Capacity&amp;Demand'!L1216</f>
        <v>0</v>
      </c>
      <c r="I1139" s="218">
        <f>'4. Capacity&amp;Demand'!M1216</f>
        <v>0</v>
      </c>
      <c r="J1139" s="218">
        <f>'4. Capacity&amp;Demand'!N1216</f>
        <v>0</v>
      </c>
      <c r="K1139" s="218">
        <f>'4. Capacity&amp;Demand'!O1216</f>
        <v>0</v>
      </c>
      <c r="L1139" s="218">
        <f>'4. Capacity&amp;Demand'!P1216</f>
        <v>0</v>
      </c>
      <c r="M1139" s="218">
        <f>'4. Capacity&amp;Demand'!Q1216</f>
        <v>0</v>
      </c>
      <c r="N1139" s="218">
        <f>'4. Capacity&amp;Demand'!R1216</f>
        <v>0</v>
      </c>
      <c r="O1139" s="218">
        <f>'4. Capacity&amp;Demand'!S1216</f>
        <v>0</v>
      </c>
    </row>
    <row r="1140" spans="2:15" ht="15.75" thickBot="1" x14ac:dyDescent="0.3">
      <c r="B1140" s="218" t="s">
        <v>747</v>
      </c>
      <c r="C1140" s="315" t="s">
        <v>902</v>
      </c>
      <c r="D1140" s="218">
        <f>'4. Capacity&amp;Demand'!H1217</f>
        <v>21</v>
      </c>
      <c r="E1140" s="218">
        <f>'4. Capacity&amp;Demand'!I1217</f>
        <v>22</v>
      </c>
      <c r="F1140" s="218">
        <f>'4. Capacity&amp;Demand'!J1217</f>
        <v>22</v>
      </c>
      <c r="G1140" s="218">
        <f>'4. Capacity&amp;Demand'!K1217</f>
        <v>22</v>
      </c>
      <c r="H1140" s="218">
        <f>'4. Capacity&amp;Demand'!L1217</f>
        <v>22</v>
      </c>
      <c r="I1140" s="218">
        <f>'4. Capacity&amp;Demand'!M1217</f>
        <v>22</v>
      </c>
      <c r="J1140" s="218">
        <f>'4. Capacity&amp;Demand'!N1217</f>
        <v>23</v>
      </c>
      <c r="K1140" s="218">
        <f>'4. Capacity&amp;Demand'!O1217</f>
        <v>24</v>
      </c>
      <c r="L1140" s="218">
        <f>'4. Capacity&amp;Demand'!P1217</f>
        <v>23</v>
      </c>
      <c r="M1140" s="218">
        <f>'4. Capacity&amp;Demand'!Q1217</f>
        <v>22</v>
      </c>
      <c r="N1140" s="218">
        <f>'4. Capacity&amp;Demand'!R1217</f>
        <v>20</v>
      </c>
      <c r="O1140" s="218">
        <f>'4. Capacity&amp;Demand'!S1217</f>
        <v>23</v>
      </c>
    </row>
    <row r="1141" spans="2:15" ht="15.75" thickBot="1" x14ac:dyDescent="0.3">
      <c r="B1141" s="218" t="s">
        <v>749</v>
      </c>
      <c r="C1141" s="315" t="s">
        <v>902</v>
      </c>
      <c r="D1141" s="218">
        <f>'4. Capacity&amp;Demand'!H1218</f>
        <v>0</v>
      </c>
      <c r="E1141" s="218">
        <f>'4. Capacity&amp;Demand'!I1218</f>
        <v>0</v>
      </c>
      <c r="F1141" s="218">
        <f>'4. Capacity&amp;Demand'!J1218</f>
        <v>0</v>
      </c>
      <c r="G1141" s="218">
        <f>'4. Capacity&amp;Demand'!K1218</f>
        <v>0</v>
      </c>
      <c r="H1141" s="218">
        <f>'4. Capacity&amp;Demand'!L1218</f>
        <v>0</v>
      </c>
      <c r="I1141" s="218">
        <f>'4. Capacity&amp;Demand'!M1218</f>
        <v>0</v>
      </c>
      <c r="J1141" s="218">
        <f>'4. Capacity&amp;Demand'!N1218</f>
        <v>0</v>
      </c>
      <c r="K1141" s="218">
        <f>'4. Capacity&amp;Demand'!O1218</f>
        <v>0</v>
      </c>
      <c r="L1141" s="218">
        <f>'4. Capacity&amp;Demand'!P1218</f>
        <v>0</v>
      </c>
      <c r="M1141" s="218">
        <f>'4. Capacity&amp;Demand'!Q1218</f>
        <v>0</v>
      </c>
      <c r="N1141" s="218">
        <f>'4. Capacity&amp;Demand'!R1218</f>
        <v>0</v>
      </c>
      <c r="O1141" s="218">
        <f>'4. Capacity&amp;Demand'!S1218</f>
        <v>0</v>
      </c>
    </row>
    <row r="1142" spans="2:15" ht="15.75" thickBot="1" x14ac:dyDescent="0.3">
      <c r="B1142" s="218" t="s">
        <v>751</v>
      </c>
      <c r="C1142" s="315" t="s">
        <v>902</v>
      </c>
      <c r="D1142" s="218">
        <f>'4. Capacity&amp;Demand'!H1219</f>
        <v>0</v>
      </c>
      <c r="E1142" s="218">
        <f>'4. Capacity&amp;Demand'!I1219</f>
        <v>0</v>
      </c>
      <c r="F1142" s="218">
        <f>'4. Capacity&amp;Demand'!J1219</f>
        <v>0</v>
      </c>
      <c r="G1142" s="218">
        <f>'4. Capacity&amp;Demand'!K1219</f>
        <v>0</v>
      </c>
      <c r="H1142" s="218">
        <f>'4. Capacity&amp;Demand'!L1219</f>
        <v>0</v>
      </c>
      <c r="I1142" s="218">
        <f>'4. Capacity&amp;Demand'!M1219</f>
        <v>0</v>
      </c>
      <c r="J1142" s="218">
        <f>'4. Capacity&amp;Demand'!N1219</f>
        <v>0</v>
      </c>
      <c r="K1142" s="218">
        <f>'4. Capacity&amp;Demand'!O1219</f>
        <v>0</v>
      </c>
      <c r="L1142" s="218">
        <f>'4. Capacity&amp;Demand'!P1219</f>
        <v>0</v>
      </c>
      <c r="M1142" s="218">
        <f>'4. Capacity&amp;Demand'!Q1219</f>
        <v>0</v>
      </c>
      <c r="N1142" s="218">
        <f>'4. Capacity&amp;Demand'!R1219</f>
        <v>0</v>
      </c>
      <c r="O1142" s="218">
        <f>'4. Capacity&amp;Demand'!S1219</f>
        <v>0</v>
      </c>
    </row>
    <row r="1143" spans="2:15" ht="15.75" thickBot="1" x14ac:dyDescent="0.3">
      <c r="B1143" s="218" t="s">
        <v>753</v>
      </c>
      <c r="C1143" s="315" t="s">
        <v>902</v>
      </c>
      <c r="D1143" s="218">
        <f>'4. Capacity&amp;Demand'!H1220</f>
        <v>0</v>
      </c>
      <c r="E1143" s="218">
        <f>'4. Capacity&amp;Demand'!I1220</f>
        <v>0</v>
      </c>
      <c r="F1143" s="218">
        <f>'4. Capacity&amp;Demand'!J1220</f>
        <v>0</v>
      </c>
      <c r="G1143" s="218">
        <f>'4. Capacity&amp;Demand'!K1220</f>
        <v>0</v>
      </c>
      <c r="H1143" s="218">
        <f>'4. Capacity&amp;Demand'!L1220</f>
        <v>0</v>
      </c>
      <c r="I1143" s="218">
        <f>'4. Capacity&amp;Demand'!M1220</f>
        <v>0</v>
      </c>
      <c r="J1143" s="218">
        <f>'4. Capacity&amp;Demand'!N1220</f>
        <v>0</v>
      </c>
      <c r="K1143" s="218">
        <f>'4. Capacity&amp;Demand'!O1220</f>
        <v>0</v>
      </c>
      <c r="L1143" s="218">
        <f>'4. Capacity&amp;Demand'!P1220</f>
        <v>0</v>
      </c>
      <c r="M1143" s="218">
        <f>'4. Capacity&amp;Demand'!Q1220</f>
        <v>0</v>
      </c>
      <c r="N1143" s="218">
        <f>'4. Capacity&amp;Demand'!R1220</f>
        <v>0</v>
      </c>
      <c r="O1143" s="218">
        <f>'4. Capacity&amp;Demand'!S1220</f>
        <v>0</v>
      </c>
    </row>
    <row r="1144" spans="2:15" ht="15.75" thickBot="1" x14ac:dyDescent="0.3">
      <c r="B1144" s="218" t="s">
        <v>755</v>
      </c>
      <c r="C1144" s="315" t="s">
        <v>902</v>
      </c>
      <c r="D1144" s="218">
        <f>'4. Capacity&amp;Demand'!H1221</f>
        <v>0</v>
      </c>
      <c r="E1144" s="218">
        <f>'4. Capacity&amp;Demand'!I1221</f>
        <v>0</v>
      </c>
      <c r="F1144" s="218">
        <f>'4. Capacity&amp;Demand'!J1221</f>
        <v>0</v>
      </c>
      <c r="G1144" s="218">
        <f>'4. Capacity&amp;Demand'!K1221</f>
        <v>0</v>
      </c>
      <c r="H1144" s="218">
        <f>'4. Capacity&amp;Demand'!L1221</f>
        <v>0</v>
      </c>
      <c r="I1144" s="218">
        <f>'4. Capacity&amp;Demand'!M1221</f>
        <v>0</v>
      </c>
      <c r="J1144" s="218">
        <f>'4. Capacity&amp;Demand'!N1221</f>
        <v>0</v>
      </c>
      <c r="K1144" s="218">
        <f>'4. Capacity&amp;Demand'!O1221</f>
        <v>0</v>
      </c>
      <c r="L1144" s="218">
        <f>'4. Capacity&amp;Demand'!P1221</f>
        <v>0</v>
      </c>
      <c r="M1144" s="218">
        <f>'4. Capacity&amp;Demand'!Q1221</f>
        <v>0</v>
      </c>
      <c r="N1144" s="218">
        <f>'4. Capacity&amp;Demand'!R1221</f>
        <v>0</v>
      </c>
      <c r="O1144" s="218">
        <f>'4. Capacity&amp;Demand'!S1221</f>
        <v>0</v>
      </c>
    </row>
    <row r="1145" spans="2:15" ht="15.75" thickBot="1" x14ac:dyDescent="0.3">
      <c r="B1145" s="218" t="s">
        <v>757</v>
      </c>
      <c r="C1145" s="315" t="s">
        <v>902</v>
      </c>
      <c r="D1145" s="218">
        <f>'4. Capacity&amp;Demand'!H1222</f>
        <v>0</v>
      </c>
      <c r="E1145" s="218">
        <f>'4. Capacity&amp;Demand'!I1222</f>
        <v>0</v>
      </c>
      <c r="F1145" s="218">
        <f>'4. Capacity&amp;Demand'!J1222</f>
        <v>0</v>
      </c>
      <c r="G1145" s="218">
        <f>'4. Capacity&amp;Demand'!K1222</f>
        <v>0</v>
      </c>
      <c r="H1145" s="218">
        <f>'4. Capacity&amp;Demand'!L1222</f>
        <v>0</v>
      </c>
      <c r="I1145" s="218">
        <f>'4. Capacity&amp;Demand'!M1222</f>
        <v>0</v>
      </c>
      <c r="J1145" s="218">
        <f>'4. Capacity&amp;Demand'!N1222</f>
        <v>0</v>
      </c>
      <c r="K1145" s="218">
        <f>'4. Capacity&amp;Demand'!O1222</f>
        <v>0</v>
      </c>
      <c r="L1145" s="218">
        <f>'4. Capacity&amp;Demand'!P1222</f>
        <v>0</v>
      </c>
      <c r="M1145" s="218">
        <f>'4. Capacity&amp;Demand'!Q1222</f>
        <v>0</v>
      </c>
      <c r="N1145" s="218">
        <f>'4. Capacity&amp;Demand'!R1222</f>
        <v>0</v>
      </c>
      <c r="O1145" s="218">
        <f>'4. Capacity&amp;Demand'!S1222</f>
        <v>0</v>
      </c>
    </row>
    <row r="1146" spans="2:15" ht="15.75" thickBot="1" x14ac:dyDescent="0.3">
      <c r="B1146" s="218" t="s">
        <v>759</v>
      </c>
      <c r="C1146" s="315" t="s">
        <v>902</v>
      </c>
      <c r="D1146" s="218">
        <f>'4. Capacity&amp;Demand'!H1223</f>
        <v>0</v>
      </c>
      <c r="E1146" s="218">
        <f>'4. Capacity&amp;Demand'!I1223</f>
        <v>0</v>
      </c>
      <c r="F1146" s="218">
        <f>'4. Capacity&amp;Demand'!J1223</f>
        <v>0</v>
      </c>
      <c r="G1146" s="218">
        <f>'4. Capacity&amp;Demand'!K1223</f>
        <v>0</v>
      </c>
      <c r="H1146" s="218">
        <f>'4. Capacity&amp;Demand'!L1223</f>
        <v>0</v>
      </c>
      <c r="I1146" s="218">
        <f>'4. Capacity&amp;Demand'!M1223</f>
        <v>0</v>
      </c>
      <c r="J1146" s="218">
        <f>'4. Capacity&amp;Demand'!N1223</f>
        <v>0</v>
      </c>
      <c r="K1146" s="218">
        <f>'4. Capacity&amp;Demand'!O1223</f>
        <v>0</v>
      </c>
      <c r="L1146" s="218">
        <f>'4. Capacity&amp;Demand'!P1223</f>
        <v>0</v>
      </c>
      <c r="M1146" s="218">
        <f>'4. Capacity&amp;Demand'!Q1223</f>
        <v>0</v>
      </c>
      <c r="N1146" s="218">
        <f>'4. Capacity&amp;Demand'!R1223</f>
        <v>0</v>
      </c>
      <c r="O1146" s="218">
        <f>'4. Capacity&amp;Demand'!S1223</f>
        <v>0</v>
      </c>
    </row>
    <row r="1147" spans="2:15" ht="15.75" thickBot="1" x14ac:dyDescent="0.3">
      <c r="B1147" s="218" t="s">
        <v>761</v>
      </c>
      <c r="C1147" s="315" t="s">
        <v>902</v>
      </c>
      <c r="D1147" s="218">
        <f>'4. Capacity&amp;Demand'!H1224</f>
        <v>0</v>
      </c>
      <c r="E1147" s="218">
        <f>'4. Capacity&amp;Demand'!I1224</f>
        <v>0</v>
      </c>
      <c r="F1147" s="218">
        <f>'4. Capacity&amp;Demand'!J1224</f>
        <v>0</v>
      </c>
      <c r="G1147" s="218">
        <f>'4. Capacity&amp;Demand'!K1224</f>
        <v>0</v>
      </c>
      <c r="H1147" s="218">
        <f>'4. Capacity&amp;Demand'!L1224</f>
        <v>0</v>
      </c>
      <c r="I1147" s="218">
        <f>'4. Capacity&amp;Demand'!M1224</f>
        <v>0</v>
      </c>
      <c r="J1147" s="218">
        <f>'4. Capacity&amp;Demand'!N1224</f>
        <v>0</v>
      </c>
      <c r="K1147" s="218">
        <f>'4. Capacity&amp;Demand'!O1224</f>
        <v>0</v>
      </c>
      <c r="L1147" s="218">
        <f>'4. Capacity&amp;Demand'!P1224</f>
        <v>0</v>
      </c>
      <c r="M1147" s="218">
        <f>'4. Capacity&amp;Demand'!Q1224</f>
        <v>0</v>
      </c>
      <c r="N1147" s="218">
        <f>'4. Capacity&amp;Demand'!R1224</f>
        <v>0</v>
      </c>
      <c r="O1147" s="218">
        <f>'4. Capacity&amp;Demand'!S1224</f>
        <v>0</v>
      </c>
    </row>
    <row r="1148" spans="2:15" ht="15.75" thickBot="1" x14ac:dyDescent="0.3">
      <c r="B1148" s="218" t="s">
        <v>763</v>
      </c>
      <c r="C1148" s="315" t="s">
        <v>902</v>
      </c>
      <c r="D1148" s="218">
        <f>'4. Capacity&amp;Demand'!H1225</f>
        <v>0</v>
      </c>
      <c r="E1148" s="218">
        <f>'4. Capacity&amp;Demand'!I1225</f>
        <v>0</v>
      </c>
      <c r="F1148" s="218">
        <f>'4. Capacity&amp;Demand'!J1225</f>
        <v>0</v>
      </c>
      <c r="G1148" s="218">
        <f>'4. Capacity&amp;Demand'!K1225</f>
        <v>0</v>
      </c>
      <c r="H1148" s="218">
        <f>'4. Capacity&amp;Demand'!L1225</f>
        <v>0</v>
      </c>
      <c r="I1148" s="218">
        <f>'4. Capacity&amp;Demand'!M1225</f>
        <v>0</v>
      </c>
      <c r="J1148" s="218">
        <f>'4. Capacity&amp;Demand'!N1225</f>
        <v>0</v>
      </c>
      <c r="K1148" s="218">
        <f>'4. Capacity&amp;Demand'!O1225</f>
        <v>0</v>
      </c>
      <c r="L1148" s="218">
        <f>'4. Capacity&amp;Demand'!P1225</f>
        <v>0</v>
      </c>
      <c r="M1148" s="218">
        <f>'4. Capacity&amp;Demand'!Q1225</f>
        <v>0</v>
      </c>
      <c r="N1148" s="218">
        <f>'4. Capacity&amp;Demand'!R1225</f>
        <v>0</v>
      </c>
      <c r="O1148" s="218">
        <f>'4. Capacity&amp;Demand'!S1225</f>
        <v>0</v>
      </c>
    </row>
    <row r="1149" spans="2:15" ht="15.75" thickBot="1" x14ac:dyDescent="0.3">
      <c r="B1149" s="218" t="s">
        <v>765</v>
      </c>
      <c r="C1149" s="315" t="s">
        <v>902</v>
      </c>
      <c r="D1149" s="218">
        <f>'4. Capacity&amp;Demand'!H1226</f>
        <v>0</v>
      </c>
      <c r="E1149" s="218">
        <f>'4. Capacity&amp;Demand'!I1226</f>
        <v>0</v>
      </c>
      <c r="F1149" s="218">
        <f>'4. Capacity&amp;Demand'!J1226</f>
        <v>0</v>
      </c>
      <c r="G1149" s="218">
        <f>'4. Capacity&amp;Demand'!K1226</f>
        <v>0</v>
      </c>
      <c r="H1149" s="218">
        <f>'4. Capacity&amp;Demand'!L1226</f>
        <v>0</v>
      </c>
      <c r="I1149" s="218">
        <f>'4. Capacity&amp;Demand'!M1226</f>
        <v>0</v>
      </c>
      <c r="J1149" s="218">
        <f>'4. Capacity&amp;Demand'!N1226</f>
        <v>0</v>
      </c>
      <c r="K1149" s="218">
        <f>'4. Capacity&amp;Demand'!O1226</f>
        <v>0</v>
      </c>
      <c r="L1149" s="218">
        <f>'4. Capacity&amp;Demand'!P1226</f>
        <v>0</v>
      </c>
      <c r="M1149" s="218">
        <f>'4. Capacity&amp;Demand'!Q1226</f>
        <v>0</v>
      </c>
      <c r="N1149" s="218">
        <f>'4. Capacity&amp;Demand'!R1226</f>
        <v>0</v>
      </c>
      <c r="O1149" s="218">
        <f>'4. Capacity&amp;Demand'!S1226</f>
        <v>0</v>
      </c>
    </row>
    <row r="1150" spans="2:15" ht="15.75" thickBot="1" x14ac:dyDescent="0.3">
      <c r="B1150" s="218" t="s">
        <v>767</v>
      </c>
      <c r="C1150" s="315" t="s">
        <v>902</v>
      </c>
      <c r="D1150" s="218">
        <f>'4. Capacity&amp;Demand'!H1227</f>
        <v>0</v>
      </c>
      <c r="E1150" s="218">
        <f>'4. Capacity&amp;Demand'!I1227</f>
        <v>0</v>
      </c>
      <c r="F1150" s="218">
        <f>'4. Capacity&amp;Demand'!J1227</f>
        <v>0</v>
      </c>
      <c r="G1150" s="218">
        <f>'4. Capacity&amp;Demand'!K1227</f>
        <v>0</v>
      </c>
      <c r="H1150" s="218">
        <f>'4. Capacity&amp;Demand'!L1227</f>
        <v>0</v>
      </c>
      <c r="I1150" s="218">
        <f>'4. Capacity&amp;Demand'!M1227</f>
        <v>0</v>
      </c>
      <c r="J1150" s="218">
        <f>'4. Capacity&amp;Demand'!N1227</f>
        <v>0</v>
      </c>
      <c r="K1150" s="218">
        <f>'4. Capacity&amp;Demand'!O1227</f>
        <v>0</v>
      </c>
      <c r="L1150" s="218">
        <f>'4. Capacity&amp;Demand'!P1227</f>
        <v>0</v>
      </c>
      <c r="M1150" s="218">
        <f>'4. Capacity&amp;Demand'!Q1227</f>
        <v>0</v>
      </c>
      <c r="N1150" s="218">
        <f>'4. Capacity&amp;Demand'!R1227</f>
        <v>0</v>
      </c>
      <c r="O1150" s="218">
        <f>'4. Capacity&amp;Demand'!S1227</f>
        <v>0</v>
      </c>
    </row>
    <row r="1151" spans="2:15" ht="15.75" thickBot="1" x14ac:dyDescent="0.3">
      <c r="B1151" s="218" t="s">
        <v>769</v>
      </c>
      <c r="C1151" s="315" t="s">
        <v>902</v>
      </c>
      <c r="D1151" s="218">
        <f>'4. Capacity&amp;Demand'!H1228</f>
        <v>0</v>
      </c>
      <c r="E1151" s="218">
        <f>'4. Capacity&amp;Demand'!I1228</f>
        <v>0</v>
      </c>
      <c r="F1151" s="218">
        <f>'4. Capacity&amp;Demand'!J1228</f>
        <v>0</v>
      </c>
      <c r="G1151" s="218">
        <f>'4. Capacity&amp;Demand'!K1228</f>
        <v>0</v>
      </c>
      <c r="H1151" s="218">
        <f>'4. Capacity&amp;Demand'!L1228</f>
        <v>0</v>
      </c>
      <c r="I1151" s="218">
        <f>'4. Capacity&amp;Demand'!M1228</f>
        <v>0</v>
      </c>
      <c r="J1151" s="218">
        <f>'4. Capacity&amp;Demand'!N1228</f>
        <v>0</v>
      </c>
      <c r="K1151" s="218">
        <f>'4. Capacity&amp;Demand'!O1228</f>
        <v>0</v>
      </c>
      <c r="L1151" s="218">
        <f>'4. Capacity&amp;Demand'!P1228</f>
        <v>0</v>
      </c>
      <c r="M1151" s="218">
        <f>'4. Capacity&amp;Demand'!Q1228</f>
        <v>0</v>
      </c>
      <c r="N1151" s="218">
        <f>'4. Capacity&amp;Demand'!R1228</f>
        <v>0</v>
      </c>
      <c r="O1151" s="218">
        <f>'4. Capacity&amp;Demand'!S1228</f>
        <v>0</v>
      </c>
    </row>
    <row r="1152" spans="2:15" ht="15.75" thickBot="1" x14ac:dyDescent="0.3">
      <c r="B1152" s="218" t="s">
        <v>771</v>
      </c>
      <c r="C1152" s="315" t="s">
        <v>902</v>
      </c>
      <c r="D1152" s="218">
        <f>'4. Capacity&amp;Demand'!H1229</f>
        <v>0</v>
      </c>
      <c r="E1152" s="218">
        <f>'4. Capacity&amp;Demand'!I1229</f>
        <v>0</v>
      </c>
      <c r="F1152" s="218">
        <f>'4. Capacity&amp;Demand'!J1229</f>
        <v>0</v>
      </c>
      <c r="G1152" s="218">
        <f>'4. Capacity&amp;Demand'!K1229</f>
        <v>0</v>
      </c>
      <c r="H1152" s="218">
        <f>'4. Capacity&amp;Demand'!L1229</f>
        <v>0</v>
      </c>
      <c r="I1152" s="218">
        <f>'4. Capacity&amp;Demand'!M1229</f>
        <v>0</v>
      </c>
      <c r="J1152" s="218">
        <f>'4. Capacity&amp;Demand'!N1229</f>
        <v>0</v>
      </c>
      <c r="K1152" s="218">
        <f>'4. Capacity&amp;Demand'!O1229</f>
        <v>0</v>
      </c>
      <c r="L1152" s="218">
        <f>'4. Capacity&amp;Demand'!P1229</f>
        <v>0</v>
      </c>
      <c r="M1152" s="218">
        <f>'4. Capacity&amp;Demand'!Q1229</f>
        <v>0</v>
      </c>
      <c r="N1152" s="218">
        <f>'4. Capacity&amp;Demand'!R1229</f>
        <v>0</v>
      </c>
      <c r="O1152" s="218">
        <f>'4. Capacity&amp;Demand'!S1229</f>
        <v>0</v>
      </c>
    </row>
    <row r="1153" spans="2:15" ht="15.75" thickBot="1" x14ac:dyDescent="0.3">
      <c r="B1153" s="218" t="s">
        <v>773</v>
      </c>
      <c r="C1153" s="315" t="s">
        <v>902</v>
      </c>
      <c r="D1153" s="218">
        <f>'4. Capacity&amp;Demand'!H1230</f>
        <v>0</v>
      </c>
      <c r="E1153" s="218">
        <f>'4. Capacity&amp;Demand'!I1230</f>
        <v>0</v>
      </c>
      <c r="F1153" s="218">
        <f>'4. Capacity&amp;Demand'!J1230</f>
        <v>0</v>
      </c>
      <c r="G1153" s="218">
        <f>'4. Capacity&amp;Demand'!K1230</f>
        <v>0</v>
      </c>
      <c r="H1153" s="218">
        <f>'4. Capacity&amp;Demand'!L1230</f>
        <v>0</v>
      </c>
      <c r="I1153" s="218">
        <f>'4. Capacity&amp;Demand'!M1230</f>
        <v>0</v>
      </c>
      <c r="J1153" s="218">
        <f>'4. Capacity&amp;Demand'!N1230</f>
        <v>0</v>
      </c>
      <c r="K1153" s="218">
        <f>'4. Capacity&amp;Demand'!O1230</f>
        <v>0</v>
      </c>
      <c r="L1153" s="218">
        <f>'4. Capacity&amp;Demand'!P1230</f>
        <v>0</v>
      </c>
      <c r="M1153" s="218">
        <f>'4. Capacity&amp;Demand'!Q1230</f>
        <v>0</v>
      </c>
      <c r="N1153" s="218">
        <f>'4. Capacity&amp;Demand'!R1230</f>
        <v>0</v>
      </c>
      <c r="O1153" s="218">
        <f>'4. Capacity&amp;Demand'!S1230</f>
        <v>0</v>
      </c>
    </row>
    <row r="1154" spans="2:15" ht="15.75" thickBot="1" x14ac:dyDescent="0.3">
      <c r="B1154" s="218" t="s">
        <v>775</v>
      </c>
      <c r="C1154" s="315" t="s">
        <v>902</v>
      </c>
      <c r="D1154" s="218">
        <f>'4. Capacity&amp;Demand'!H1231</f>
        <v>0</v>
      </c>
      <c r="E1154" s="218">
        <f>'4. Capacity&amp;Demand'!I1231</f>
        <v>0</v>
      </c>
      <c r="F1154" s="218">
        <f>'4. Capacity&amp;Demand'!J1231</f>
        <v>0</v>
      </c>
      <c r="G1154" s="218">
        <f>'4. Capacity&amp;Demand'!K1231</f>
        <v>0</v>
      </c>
      <c r="H1154" s="218">
        <f>'4. Capacity&amp;Demand'!L1231</f>
        <v>0</v>
      </c>
      <c r="I1154" s="218">
        <f>'4. Capacity&amp;Demand'!M1231</f>
        <v>0</v>
      </c>
      <c r="J1154" s="218">
        <f>'4. Capacity&amp;Demand'!N1231</f>
        <v>0</v>
      </c>
      <c r="K1154" s="218">
        <f>'4. Capacity&amp;Demand'!O1231</f>
        <v>0</v>
      </c>
      <c r="L1154" s="218">
        <f>'4. Capacity&amp;Demand'!P1231</f>
        <v>0</v>
      </c>
      <c r="M1154" s="218">
        <f>'4. Capacity&amp;Demand'!Q1231</f>
        <v>0</v>
      </c>
      <c r="N1154" s="218">
        <f>'4. Capacity&amp;Demand'!R1231</f>
        <v>0</v>
      </c>
      <c r="O1154" s="218">
        <f>'4. Capacity&amp;Demand'!S1231</f>
        <v>0</v>
      </c>
    </row>
    <row r="1155" spans="2:15" ht="15.75" thickBot="1" x14ac:dyDescent="0.3">
      <c r="B1155" s="218" t="s">
        <v>777</v>
      </c>
      <c r="C1155" s="315" t="s">
        <v>902</v>
      </c>
      <c r="D1155" s="218">
        <f>'4. Capacity&amp;Demand'!H1232</f>
        <v>0</v>
      </c>
      <c r="E1155" s="218">
        <f>'4. Capacity&amp;Demand'!I1232</f>
        <v>0</v>
      </c>
      <c r="F1155" s="218">
        <f>'4. Capacity&amp;Demand'!J1232</f>
        <v>0</v>
      </c>
      <c r="G1155" s="218">
        <f>'4. Capacity&amp;Demand'!K1232</f>
        <v>0</v>
      </c>
      <c r="H1155" s="218">
        <f>'4. Capacity&amp;Demand'!L1232</f>
        <v>0</v>
      </c>
      <c r="I1155" s="218">
        <f>'4. Capacity&amp;Demand'!M1232</f>
        <v>0</v>
      </c>
      <c r="J1155" s="218">
        <f>'4. Capacity&amp;Demand'!N1232</f>
        <v>0</v>
      </c>
      <c r="K1155" s="218">
        <f>'4. Capacity&amp;Demand'!O1232</f>
        <v>0</v>
      </c>
      <c r="L1155" s="218">
        <f>'4. Capacity&amp;Demand'!P1232</f>
        <v>0</v>
      </c>
      <c r="M1155" s="218">
        <f>'4. Capacity&amp;Demand'!Q1232</f>
        <v>0</v>
      </c>
      <c r="N1155" s="218">
        <f>'4. Capacity&amp;Demand'!R1232</f>
        <v>0</v>
      </c>
      <c r="O1155" s="218">
        <f>'4. Capacity&amp;Demand'!S1232</f>
        <v>0</v>
      </c>
    </row>
    <row r="1156" spans="2:15" ht="15.75" thickBot="1" x14ac:dyDescent="0.3">
      <c r="B1156" s="218" t="s">
        <v>779</v>
      </c>
      <c r="C1156" s="315" t="s">
        <v>902</v>
      </c>
      <c r="D1156" s="218">
        <f>'4. Capacity&amp;Demand'!H1233</f>
        <v>0</v>
      </c>
      <c r="E1156" s="218">
        <f>'4. Capacity&amp;Demand'!I1233</f>
        <v>0</v>
      </c>
      <c r="F1156" s="218">
        <f>'4. Capacity&amp;Demand'!J1233</f>
        <v>0</v>
      </c>
      <c r="G1156" s="218">
        <f>'4. Capacity&amp;Demand'!K1233</f>
        <v>0</v>
      </c>
      <c r="H1156" s="218">
        <f>'4. Capacity&amp;Demand'!L1233</f>
        <v>0</v>
      </c>
      <c r="I1156" s="218">
        <f>'4. Capacity&amp;Demand'!M1233</f>
        <v>0</v>
      </c>
      <c r="J1156" s="218">
        <f>'4. Capacity&amp;Demand'!N1233</f>
        <v>0</v>
      </c>
      <c r="K1156" s="218">
        <f>'4. Capacity&amp;Demand'!O1233</f>
        <v>0</v>
      </c>
      <c r="L1156" s="218">
        <f>'4. Capacity&amp;Demand'!P1233</f>
        <v>0</v>
      </c>
      <c r="M1156" s="218">
        <f>'4. Capacity&amp;Demand'!Q1233</f>
        <v>0</v>
      </c>
      <c r="N1156" s="218">
        <f>'4. Capacity&amp;Demand'!R1233</f>
        <v>0</v>
      </c>
      <c r="O1156" s="218">
        <f>'4. Capacity&amp;Demand'!S1233</f>
        <v>0</v>
      </c>
    </row>
    <row r="1157" spans="2:15" ht="15.75" thickBot="1" x14ac:dyDescent="0.3">
      <c r="B1157" s="218" t="s">
        <v>781</v>
      </c>
      <c r="C1157" s="315" t="s">
        <v>902</v>
      </c>
      <c r="D1157" s="218">
        <f>'4. Capacity&amp;Demand'!H1234</f>
        <v>0</v>
      </c>
      <c r="E1157" s="218">
        <f>'4. Capacity&amp;Demand'!I1234</f>
        <v>0</v>
      </c>
      <c r="F1157" s="218">
        <f>'4. Capacity&amp;Demand'!J1234</f>
        <v>0</v>
      </c>
      <c r="G1157" s="218">
        <f>'4. Capacity&amp;Demand'!K1234</f>
        <v>0</v>
      </c>
      <c r="H1157" s="218">
        <f>'4. Capacity&amp;Demand'!L1234</f>
        <v>0</v>
      </c>
      <c r="I1157" s="218">
        <f>'4. Capacity&amp;Demand'!M1234</f>
        <v>0</v>
      </c>
      <c r="J1157" s="218">
        <f>'4. Capacity&amp;Demand'!N1234</f>
        <v>0</v>
      </c>
      <c r="K1157" s="218">
        <f>'4. Capacity&amp;Demand'!O1234</f>
        <v>0</v>
      </c>
      <c r="L1157" s="218">
        <f>'4. Capacity&amp;Demand'!P1234</f>
        <v>0</v>
      </c>
      <c r="M1157" s="218">
        <f>'4. Capacity&amp;Demand'!Q1234</f>
        <v>0</v>
      </c>
      <c r="N1157" s="218">
        <f>'4. Capacity&amp;Demand'!R1234</f>
        <v>0</v>
      </c>
      <c r="O1157" s="218">
        <f>'4. Capacity&amp;Demand'!S1234</f>
        <v>0</v>
      </c>
    </row>
    <row r="1158" spans="2:15" ht="15.75" thickBot="1" x14ac:dyDescent="0.3">
      <c r="B1158" s="218" t="s">
        <v>783</v>
      </c>
      <c r="C1158" s="315" t="s">
        <v>902</v>
      </c>
      <c r="D1158" s="218">
        <f>'4. Capacity&amp;Demand'!H1235</f>
        <v>0</v>
      </c>
      <c r="E1158" s="218">
        <f>'4. Capacity&amp;Demand'!I1235</f>
        <v>0</v>
      </c>
      <c r="F1158" s="218">
        <f>'4. Capacity&amp;Demand'!J1235</f>
        <v>0</v>
      </c>
      <c r="G1158" s="218">
        <f>'4. Capacity&amp;Demand'!K1235</f>
        <v>0</v>
      </c>
      <c r="H1158" s="218">
        <f>'4. Capacity&amp;Demand'!L1235</f>
        <v>0</v>
      </c>
      <c r="I1158" s="218">
        <f>'4. Capacity&amp;Demand'!M1235</f>
        <v>0</v>
      </c>
      <c r="J1158" s="218">
        <f>'4. Capacity&amp;Demand'!N1235</f>
        <v>0</v>
      </c>
      <c r="K1158" s="218">
        <f>'4. Capacity&amp;Demand'!O1235</f>
        <v>0</v>
      </c>
      <c r="L1158" s="218">
        <f>'4. Capacity&amp;Demand'!P1235</f>
        <v>0</v>
      </c>
      <c r="M1158" s="218">
        <f>'4. Capacity&amp;Demand'!Q1235</f>
        <v>0</v>
      </c>
      <c r="N1158" s="218">
        <f>'4. Capacity&amp;Demand'!R1235</f>
        <v>0</v>
      </c>
      <c r="O1158" s="218">
        <f>'4. Capacity&amp;Demand'!S1235</f>
        <v>0</v>
      </c>
    </row>
    <row r="1159" spans="2:15" ht="15.75" thickBot="1" x14ac:dyDescent="0.3">
      <c r="B1159" s="218" t="s">
        <v>785</v>
      </c>
      <c r="C1159" s="315" t="s">
        <v>902</v>
      </c>
      <c r="D1159" s="218">
        <f>'4. Capacity&amp;Demand'!H1236</f>
        <v>0</v>
      </c>
      <c r="E1159" s="218">
        <f>'4. Capacity&amp;Demand'!I1236</f>
        <v>0</v>
      </c>
      <c r="F1159" s="218">
        <f>'4. Capacity&amp;Demand'!J1236</f>
        <v>0</v>
      </c>
      <c r="G1159" s="218">
        <f>'4. Capacity&amp;Demand'!K1236</f>
        <v>0</v>
      </c>
      <c r="H1159" s="218">
        <f>'4. Capacity&amp;Demand'!L1236</f>
        <v>0</v>
      </c>
      <c r="I1159" s="218">
        <f>'4. Capacity&amp;Demand'!M1236</f>
        <v>0</v>
      </c>
      <c r="J1159" s="218">
        <f>'4. Capacity&amp;Demand'!N1236</f>
        <v>0</v>
      </c>
      <c r="K1159" s="218">
        <f>'4. Capacity&amp;Demand'!O1236</f>
        <v>0</v>
      </c>
      <c r="L1159" s="218">
        <f>'4. Capacity&amp;Demand'!P1236</f>
        <v>0</v>
      </c>
      <c r="M1159" s="218">
        <f>'4. Capacity&amp;Demand'!Q1236</f>
        <v>0</v>
      </c>
      <c r="N1159" s="218">
        <f>'4. Capacity&amp;Demand'!R1236</f>
        <v>0</v>
      </c>
      <c r="O1159" s="218">
        <f>'4. Capacity&amp;Demand'!S1236</f>
        <v>0</v>
      </c>
    </row>
    <row r="1160" spans="2:15" ht="15.75" thickBot="1" x14ac:dyDescent="0.3">
      <c r="B1160" s="218" t="s">
        <v>787</v>
      </c>
      <c r="C1160" s="315" t="s">
        <v>902</v>
      </c>
      <c r="D1160" s="218">
        <f>'4. Capacity&amp;Demand'!H1237</f>
        <v>0</v>
      </c>
      <c r="E1160" s="218">
        <f>'4. Capacity&amp;Demand'!I1237</f>
        <v>0</v>
      </c>
      <c r="F1160" s="218">
        <f>'4. Capacity&amp;Demand'!J1237</f>
        <v>0</v>
      </c>
      <c r="G1160" s="218">
        <f>'4. Capacity&amp;Demand'!K1237</f>
        <v>0</v>
      </c>
      <c r="H1160" s="218">
        <f>'4. Capacity&amp;Demand'!L1237</f>
        <v>0</v>
      </c>
      <c r="I1160" s="218">
        <f>'4. Capacity&amp;Demand'!M1237</f>
        <v>0</v>
      </c>
      <c r="J1160" s="218">
        <f>'4. Capacity&amp;Demand'!N1237</f>
        <v>0</v>
      </c>
      <c r="K1160" s="218">
        <f>'4. Capacity&amp;Demand'!O1237</f>
        <v>0</v>
      </c>
      <c r="L1160" s="218">
        <f>'4. Capacity&amp;Demand'!P1237</f>
        <v>0</v>
      </c>
      <c r="M1160" s="218">
        <f>'4. Capacity&amp;Demand'!Q1237</f>
        <v>0</v>
      </c>
      <c r="N1160" s="218">
        <f>'4. Capacity&amp;Demand'!R1237</f>
        <v>0</v>
      </c>
      <c r="O1160" s="218">
        <f>'4. Capacity&amp;Demand'!S1237</f>
        <v>0</v>
      </c>
    </row>
    <row r="1161" spans="2:15" ht="15.75" thickBot="1" x14ac:dyDescent="0.3">
      <c r="B1161" s="218" t="s">
        <v>789</v>
      </c>
      <c r="C1161" s="315" t="s">
        <v>902</v>
      </c>
      <c r="D1161" s="218">
        <f>'4. Capacity&amp;Demand'!H1238</f>
        <v>0</v>
      </c>
      <c r="E1161" s="218">
        <f>'4. Capacity&amp;Demand'!I1238</f>
        <v>0</v>
      </c>
      <c r="F1161" s="218">
        <f>'4. Capacity&amp;Demand'!J1238</f>
        <v>0</v>
      </c>
      <c r="G1161" s="218">
        <f>'4. Capacity&amp;Demand'!K1238</f>
        <v>0</v>
      </c>
      <c r="H1161" s="218">
        <f>'4. Capacity&amp;Demand'!L1238</f>
        <v>0</v>
      </c>
      <c r="I1161" s="218">
        <f>'4. Capacity&amp;Demand'!M1238</f>
        <v>0</v>
      </c>
      <c r="J1161" s="218">
        <f>'4. Capacity&amp;Demand'!N1238</f>
        <v>0</v>
      </c>
      <c r="K1161" s="218">
        <f>'4. Capacity&amp;Demand'!O1238</f>
        <v>0</v>
      </c>
      <c r="L1161" s="218">
        <f>'4. Capacity&amp;Demand'!P1238</f>
        <v>0</v>
      </c>
      <c r="M1161" s="218">
        <f>'4. Capacity&amp;Demand'!Q1238</f>
        <v>0</v>
      </c>
      <c r="N1161" s="218">
        <f>'4. Capacity&amp;Demand'!R1238</f>
        <v>0</v>
      </c>
      <c r="O1161" s="218">
        <f>'4. Capacity&amp;Demand'!S1238</f>
        <v>0</v>
      </c>
    </row>
    <row r="1162" spans="2:15" ht="15.75" thickBot="1" x14ac:dyDescent="0.3">
      <c r="B1162" s="218" t="s">
        <v>791</v>
      </c>
      <c r="C1162" s="315" t="s">
        <v>902</v>
      </c>
      <c r="D1162" s="218">
        <f>'4. Capacity&amp;Demand'!H1239</f>
        <v>0</v>
      </c>
      <c r="E1162" s="218">
        <f>'4. Capacity&amp;Demand'!I1239</f>
        <v>0</v>
      </c>
      <c r="F1162" s="218">
        <f>'4. Capacity&amp;Demand'!J1239</f>
        <v>0</v>
      </c>
      <c r="G1162" s="218">
        <f>'4. Capacity&amp;Demand'!K1239</f>
        <v>0</v>
      </c>
      <c r="H1162" s="218">
        <f>'4. Capacity&amp;Demand'!L1239</f>
        <v>0</v>
      </c>
      <c r="I1162" s="218">
        <f>'4. Capacity&amp;Demand'!M1239</f>
        <v>0</v>
      </c>
      <c r="J1162" s="218">
        <f>'4. Capacity&amp;Demand'!N1239</f>
        <v>0</v>
      </c>
      <c r="K1162" s="218">
        <f>'4. Capacity&amp;Demand'!O1239</f>
        <v>0</v>
      </c>
      <c r="L1162" s="218">
        <f>'4. Capacity&amp;Demand'!P1239</f>
        <v>0</v>
      </c>
      <c r="M1162" s="218">
        <f>'4. Capacity&amp;Demand'!Q1239</f>
        <v>0</v>
      </c>
      <c r="N1162" s="218">
        <f>'4. Capacity&amp;Demand'!R1239</f>
        <v>0</v>
      </c>
      <c r="O1162" s="218">
        <f>'4. Capacity&amp;Demand'!S1239</f>
        <v>0</v>
      </c>
    </row>
    <row r="1163" spans="2:15" ht="15.75" thickBot="1" x14ac:dyDescent="0.3">
      <c r="B1163" s="218" t="s">
        <v>793</v>
      </c>
      <c r="C1163" s="315" t="s">
        <v>902</v>
      </c>
      <c r="D1163" s="218">
        <f>'4. Capacity&amp;Demand'!H1240</f>
        <v>0</v>
      </c>
      <c r="E1163" s="218">
        <f>'4. Capacity&amp;Demand'!I1240</f>
        <v>0</v>
      </c>
      <c r="F1163" s="218">
        <f>'4. Capacity&amp;Demand'!J1240</f>
        <v>0</v>
      </c>
      <c r="G1163" s="218">
        <f>'4. Capacity&amp;Demand'!K1240</f>
        <v>0</v>
      </c>
      <c r="H1163" s="218">
        <f>'4. Capacity&amp;Demand'!L1240</f>
        <v>0</v>
      </c>
      <c r="I1163" s="218">
        <f>'4. Capacity&amp;Demand'!M1240</f>
        <v>0</v>
      </c>
      <c r="J1163" s="218">
        <f>'4. Capacity&amp;Demand'!N1240</f>
        <v>0</v>
      </c>
      <c r="K1163" s="218">
        <f>'4. Capacity&amp;Demand'!O1240</f>
        <v>0</v>
      </c>
      <c r="L1163" s="218">
        <f>'4. Capacity&amp;Demand'!P1240</f>
        <v>0</v>
      </c>
      <c r="M1163" s="218">
        <f>'4. Capacity&amp;Demand'!Q1240</f>
        <v>0</v>
      </c>
      <c r="N1163" s="218">
        <f>'4. Capacity&amp;Demand'!R1240</f>
        <v>0</v>
      </c>
      <c r="O1163" s="218">
        <f>'4. Capacity&amp;Demand'!S1240</f>
        <v>0</v>
      </c>
    </row>
    <row r="1164" spans="2:15" ht="15.75" thickBot="1" x14ac:dyDescent="0.3">
      <c r="B1164" s="218" t="s">
        <v>795</v>
      </c>
      <c r="C1164" s="315" t="s">
        <v>902</v>
      </c>
      <c r="D1164" s="218">
        <f>'4. Capacity&amp;Demand'!H1241</f>
        <v>0</v>
      </c>
      <c r="E1164" s="218">
        <f>'4. Capacity&amp;Demand'!I1241</f>
        <v>0</v>
      </c>
      <c r="F1164" s="218">
        <f>'4. Capacity&amp;Demand'!J1241</f>
        <v>0</v>
      </c>
      <c r="G1164" s="218">
        <f>'4. Capacity&amp;Demand'!K1241</f>
        <v>0</v>
      </c>
      <c r="H1164" s="218">
        <f>'4. Capacity&amp;Demand'!L1241</f>
        <v>0</v>
      </c>
      <c r="I1164" s="218">
        <f>'4. Capacity&amp;Demand'!M1241</f>
        <v>0</v>
      </c>
      <c r="J1164" s="218">
        <f>'4. Capacity&amp;Demand'!N1241</f>
        <v>0</v>
      </c>
      <c r="K1164" s="218">
        <f>'4. Capacity&amp;Demand'!O1241</f>
        <v>0</v>
      </c>
      <c r="L1164" s="218">
        <f>'4. Capacity&amp;Demand'!P1241</f>
        <v>0</v>
      </c>
      <c r="M1164" s="218">
        <f>'4. Capacity&amp;Demand'!Q1241</f>
        <v>0</v>
      </c>
      <c r="N1164" s="218">
        <f>'4. Capacity&amp;Demand'!R1241</f>
        <v>0</v>
      </c>
      <c r="O1164" s="218">
        <f>'4. Capacity&amp;Demand'!S1241</f>
        <v>0</v>
      </c>
    </row>
    <row r="1165" spans="2:15" ht="15.75" thickBot="1" x14ac:dyDescent="0.3">
      <c r="B1165" s="218" t="s">
        <v>797</v>
      </c>
      <c r="C1165" s="315" t="s">
        <v>902</v>
      </c>
      <c r="D1165" s="218">
        <f>'4. Capacity&amp;Demand'!H1242</f>
        <v>0</v>
      </c>
      <c r="E1165" s="218">
        <f>'4. Capacity&amp;Demand'!I1242</f>
        <v>0</v>
      </c>
      <c r="F1165" s="218">
        <f>'4. Capacity&amp;Demand'!J1242</f>
        <v>0</v>
      </c>
      <c r="G1165" s="218">
        <f>'4. Capacity&amp;Demand'!K1242</f>
        <v>0</v>
      </c>
      <c r="H1165" s="218">
        <f>'4. Capacity&amp;Demand'!L1242</f>
        <v>0</v>
      </c>
      <c r="I1165" s="218">
        <f>'4. Capacity&amp;Demand'!M1242</f>
        <v>0</v>
      </c>
      <c r="J1165" s="218">
        <f>'4. Capacity&amp;Demand'!N1242</f>
        <v>0</v>
      </c>
      <c r="K1165" s="218">
        <f>'4. Capacity&amp;Demand'!O1242</f>
        <v>0</v>
      </c>
      <c r="L1165" s="218">
        <f>'4. Capacity&amp;Demand'!P1242</f>
        <v>0</v>
      </c>
      <c r="M1165" s="218">
        <f>'4. Capacity&amp;Demand'!Q1242</f>
        <v>0</v>
      </c>
      <c r="N1165" s="218">
        <f>'4. Capacity&amp;Demand'!R1242</f>
        <v>0</v>
      </c>
      <c r="O1165" s="218">
        <f>'4. Capacity&amp;Demand'!S1242</f>
        <v>0</v>
      </c>
    </row>
    <row r="1166" spans="2:15" ht="15.75" thickBot="1" x14ac:dyDescent="0.3">
      <c r="B1166" s="218" t="s">
        <v>799</v>
      </c>
      <c r="C1166" s="315" t="s">
        <v>902</v>
      </c>
      <c r="D1166" s="218">
        <f>'4. Capacity&amp;Demand'!H1243</f>
        <v>0</v>
      </c>
      <c r="E1166" s="218">
        <f>'4. Capacity&amp;Demand'!I1243</f>
        <v>0</v>
      </c>
      <c r="F1166" s="218">
        <f>'4. Capacity&amp;Demand'!J1243</f>
        <v>0</v>
      </c>
      <c r="G1166" s="218">
        <f>'4. Capacity&amp;Demand'!K1243</f>
        <v>0</v>
      </c>
      <c r="H1166" s="218">
        <f>'4. Capacity&amp;Demand'!L1243</f>
        <v>0</v>
      </c>
      <c r="I1166" s="218">
        <f>'4. Capacity&amp;Demand'!M1243</f>
        <v>0</v>
      </c>
      <c r="J1166" s="218">
        <f>'4. Capacity&amp;Demand'!N1243</f>
        <v>0</v>
      </c>
      <c r="K1166" s="218">
        <f>'4. Capacity&amp;Demand'!O1243</f>
        <v>0</v>
      </c>
      <c r="L1166" s="218">
        <f>'4. Capacity&amp;Demand'!P1243</f>
        <v>0</v>
      </c>
      <c r="M1166" s="218">
        <f>'4. Capacity&amp;Demand'!Q1243</f>
        <v>0</v>
      </c>
      <c r="N1166" s="218">
        <f>'4. Capacity&amp;Demand'!R1243</f>
        <v>0</v>
      </c>
      <c r="O1166" s="218">
        <f>'4. Capacity&amp;Demand'!S1243</f>
        <v>0</v>
      </c>
    </row>
    <row r="1167" spans="2:15" ht="15.75" thickBot="1" x14ac:dyDescent="0.3">
      <c r="B1167" s="218" t="s">
        <v>801</v>
      </c>
      <c r="C1167" s="315" t="s">
        <v>902</v>
      </c>
      <c r="D1167" s="218">
        <f>'4. Capacity&amp;Demand'!H1244</f>
        <v>0</v>
      </c>
      <c r="E1167" s="218">
        <f>'4. Capacity&amp;Demand'!I1244</f>
        <v>0</v>
      </c>
      <c r="F1167" s="218">
        <f>'4. Capacity&amp;Demand'!J1244</f>
        <v>0</v>
      </c>
      <c r="G1167" s="218">
        <f>'4. Capacity&amp;Demand'!K1244</f>
        <v>0</v>
      </c>
      <c r="H1167" s="218">
        <f>'4. Capacity&amp;Demand'!L1244</f>
        <v>0</v>
      </c>
      <c r="I1167" s="218">
        <f>'4. Capacity&amp;Demand'!M1244</f>
        <v>0</v>
      </c>
      <c r="J1167" s="218">
        <f>'4. Capacity&amp;Demand'!N1244</f>
        <v>0</v>
      </c>
      <c r="K1167" s="218">
        <f>'4. Capacity&amp;Demand'!O1244</f>
        <v>0</v>
      </c>
      <c r="L1167" s="218">
        <f>'4. Capacity&amp;Demand'!P1244</f>
        <v>0</v>
      </c>
      <c r="M1167" s="218">
        <f>'4. Capacity&amp;Demand'!Q1244</f>
        <v>0</v>
      </c>
      <c r="N1167" s="218">
        <f>'4. Capacity&amp;Demand'!R1244</f>
        <v>0</v>
      </c>
      <c r="O1167" s="218">
        <f>'4. Capacity&amp;Demand'!S1244</f>
        <v>0</v>
      </c>
    </row>
    <row r="1168" spans="2:15" ht="15.75" thickBot="1" x14ac:dyDescent="0.3">
      <c r="B1168" s="218" t="s">
        <v>803</v>
      </c>
      <c r="C1168" s="315" t="s">
        <v>902</v>
      </c>
      <c r="D1168" s="218">
        <f>'4. Capacity&amp;Demand'!H1245</f>
        <v>0</v>
      </c>
      <c r="E1168" s="218">
        <f>'4. Capacity&amp;Demand'!I1245</f>
        <v>0</v>
      </c>
      <c r="F1168" s="218">
        <f>'4. Capacity&amp;Demand'!J1245</f>
        <v>0</v>
      </c>
      <c r="G1168" s="218">
        <f>'4. Capacity&amp;Demand'!K1245</f>
        <v>0</v>
      </c>
      <c r="H1168" s="218">
        <f>'4. Capacity&amp;Demand'!L1245</f>
        <v>0</v>
      </c>
      <c r="I1168" s="218">
        <f>'4. Capacity&amp;Demand'!M1245</f>
        <v>0</v>
      </c>
      <c r="J1168" s="218">
        <f>'4. Capacity&amp;Demand'!N1245</f>
        <v>0</v>
      </c>
      <c r="K1168" s="218">
        <f>'4. Capacity&amp;Demand'!O1245</f>
        <v>0</v>
      </c>
      <c r="L1168" s="218">
        <f>'4. Capacity&amp;Demand'!P1245</f>
        <v>0</v>
      </c>
      <c r="M1168" s="218">
        <f>'4. Capacity&amp;Demand'!Q1245</f>
        <v>0</v>
      </c>
      <c r="N1168" s="218">
        <f>'4. Capacity&amp;Demand'!R1245</f>
        <v>0</v>
      </c>
      <c r="O1168" s="218">
        <f>'4. Capacity&amp;Demand'!S1245</f>
        <v>0</v>
      </c>
    </row>
    <row r="1169" spans="2:15" ht="15.75" thickBot="1" x14ac:dyDescent="0.3">
      <c r="B1169" s="218" t="s">
        <v>805</v>
      </c>
      <c r="C1169" s="315" t="s">
        <v>902</v>
      </c>
      <c r="D1169" s="218">
        <f>'4. Capacity&amp;Demand'!H1246</f>
        <v>0</v>
      </c>
      <c r="E1169" s="218">
        <f>'4. Capacity&amp;Demand'!I1246</f>
        <v>0</v>
      </c>
      <c r="F1169" s="218">
        <f>'4. Capacity&amp;Demand'!J1246</f>
        <v>0</v>
      </c>
      <c r="G1169" s="218">
        <f>'4. Capacity&amp;Demand'!K1246</f>
        <v>0</v>
      </c>
      <c r="H1169" s="218">
        <f>'4. Capacity&amp;Demand'!L1246</f>
        <v>0</v>
      </c>
      <c r="I1169" s="218">
        <f>'4. Capacity&amp;Demand'!M1246</f>
        <v>0</v>
      </c>
      <c r="J1169" s="218">
        <f>'4. Capacity&amp;Demand'!N1246</f>
        <v>0</v>
      </c>
      <c r="K1169" s="218">
        <f>'4. Capacity&amp;Demand'!O1246</f>
        <v>0</v>
      </c>
      <c r="L1169" s="218">
        <f>'4. Capacity&amp;Demand'!P1246</f>
        <v>0</v>
      </c>
      <c r="M1169" s="218">
        <f>'4. Capacity&amp;Demand'!Q1246</f>
        <v>0</v>
      </c>
      <c r="N1169" s="218">
        <f>'4. Capacity&amp;Demand'!R1246</f>
        <v>0</v>
      </c>
      <c r="O1169" s="218">
        <f>'4. Capacity&amp;Demand'!S1246</f>
        <v>0</v>
      </c>
    </row>
    <row r="1170" spans="2:15" ht="15.75" thickBot="1" x14ac:dyDescent="0.3">
      <c r="B1170" s="218" t="s">
        <v>807</v>
      </c>
      <c r="C1170" s="315" t="s">
        <v>902</v>
      </c>
      <c r="D1170" s="218">
        <f>'4. Capacity&amp;Demand'!H1247</f>
        <v>0</v>
      </c>
      <c r="E1170" s="218">
        <f>'4. Capacity&amp;Demand'!I1247</f>
        <v>0</v>
      </c>
      <c r="F1170" s="218">
        <f>'4. Capacity&amp;Demand'!J1247</f>
        <v>0</v>
      </c>
      <c r="G1170" s="218">
        <f>'4. Capacity&amp;Demand'!K1247</f>
        <v>0</v>
      </c>
      <c r="H1170" s="218">
        <f>'4. Capacity&amp;Demand'!L1247</f>
        <v>0</v>
      </c>
      <c r="I1170" s="218">
        <f>'4. Capacity&amp;Demand'!M1247</f>
        <v>0</v>
      </c>
      <c r="J1170" s="218">
        <f>'4. Capacity&amp;Demand'!N1247</f>
        <v>0</v>
      </c>
      <c r="K1170" s="218">
        <f>'4. Capacity&amp;Demand'!O1247</f>
        <v>0</v>
      </c>
      <c r="L1170" s="218">
        <f>'4. Capacity&amp;Demand'!P1247</f>
        <v>0</v>
      </c>
      <c r="M1170" s="218">
        <f>'4. Capacity&amp;Demand'!Q1247</f>
        <v>0</v>
      </c>
      <c r="N1170" s="218">
        <f>'4. Capacity&amp;Demand'!R1247</f>
        <v>0</v>
      </c>
      <c r="O1170" s="218">
        <f>'4. Capacity&amp;Demand'!S1247</f>
        <v>0</v>
      </c>
    </row>
    <row r="1171" spans="2:15" ht="15.75" thickBot="1" x14ac:dyDescent="0.3">
      <c r="B1171" s="218" t="s">
        <v>809</v>
      </c>
      <c r="C1171" s="315" t="s">
        <v>902</v>
      </c>
      <c r="D1171" s="218">
        <f>'4. Capacity&amp;Demand'!H1248</f>
        <v>0</v>
      </c>
      <c r="E1171" s="218">
        <f>'4. Capacity&amp;Demand'!I1248</f>
        <v>0</v>
      </c>
      <c r="F1171" s="218">
        <f>'4. Capacity&amp;Demand'!J1248</f>
        <v>0</v>
      </c>
      <c r="G1171" s="218">
        <f>'4. Capacity&amp;Demand'!K1248</f>
        <v>0</v>
      </c>
      <c r="H1171" s="218">
        <f>'4. Capacity&amp;Demand'!L1248</f>
        <v>0</v>
      </c>
      <c r="I1171" s="218">
        <f>'4. Capacity&amp;Demand'!M1248</f>
        <v>0</v>
      </c>
      <c r="J1171" s="218">
        <f>'4. Capacity&amp;Demand'!N1248</f>
        <v>0</v>
      </c>
      <c r="K1171" s="218">
        <f>'4. Capacity&amp;Demand'!O1248</f>
        <v>0</v>
      </c>
      <c r="L1171" s="218">
        <f>'4. Capacity&amp;Demand'!P1248</f>
        <v>0</v>
      </c>
      <c r="M1171" s="218">
        <f>'4. Capacity&amp;Demand'!Q1248</f>
        <v>0</v>
      </c>
      <c r="N1171" s="218">
        <f>'4. Capacity&amp;Demand'!R1248</f>
        <v>0</v>
      </c>
      <c r="O1171" s="218">
        <f>'4. Capacity&amp;Demand'!S1248</f>
        <v>0</v>
      </c>
    </row>
    <row r="1172" spans="2:15" ht="15.75" thickBot="1" x14ac:dyDescent="0.3">
      <c r="B1172" s="218" t="s">
        <v>811</v>
      </c>
      <c r="C1172" s="315" t="s">
        <v>902</v>
      </c>
      <c r="D1172" s="218">
        <f>'4. Capacity&amp;Demand'!H1249</f>
        <v>0</v>
      </c>
      <c r="E1172" s="218">
        <f>'4. Capacity&amp;Demand'!I1249</f>
        <v>0</v>
      </c>
      <c r="F1172" s="218">
        <f>'4. Capacity&amp;Demand'!J1249</f>
        <v>0</v>
      </c>
      <c r="G1172" s="218">
        <f>'4. Capacity&amp;Demand'!K1249</f>
        <v>0</v>
      </c>
      <c r="H1172" s="218">
        <f>'4. Capacity&amp;Demand'!L1249</f>
        <v>0</v>
      </c>
      <c r="I1172" s="218">
        <f>'4. Capacity&amp;Demand'!M1249</f>
        <v>0</v>
      </c>
      <c r="J1172" s="218">
        <f>'4. Capacity&amp;Demand'!N1249</f>
        <v>0</v>
      </c>
      <c r="K1172" s="218">
        <f>'4. Capacity&amp;Demand'!O1249</f>
        <v>0</v>
      </c>
      <c r="L1172" s="218">
        <f>'4. Capacity&amp;Demand'!P1249</f>
        <v>0</v>
      </c>
      <c r="M1172" s="218">
        <f>'4. Capacity&amp;Demand'!Q1249</f>
        <v>0</v>
      </c>
      <c r="N1172" s="218">
        <f>'4. Capacity&amp;Demand'!R1249</f>
        <v>0</v>
      </c>
      <c r="O1172" s="218">
        <f>'4. Capacity&amp;Demand'!S1249</f>
        <v>0</v>
      </c>
    </row>
    <row r="1173" spans="2:15" ht="15.75" thickBot="1" x14ac:dyDescent="0.3">
      <c r="B1173" s="218" t="s">
        <v>813</v>
      </c>
      <c r="C1173" s="315" t="s">
        <v>902</v>
      </c>
      <c r="D1173" s="218">
        <f>'4. Capacity&amp;Demand'!H1250</f>
        <v>0</v>
      </c>
      <c r="E1173" s="218">
        <f>'4. Capacity&amp;Demand'!I1250</f>
        <v>0</v>
      </c>
      <c r="F1173" s="218">
        <f>'4. Capacity&amp;Demand'!J1250</f>
        <v>0</v>
      </c>
      <c r="G1173" s="218">
        <f>'4. Capacity&amp;Demand'!K1250</f>
        <v>0</v>
      </c>
      <c r="H1173" s="218">
        <f>'4. Capacity&amp;Demand'!L1250</f>
        <v>0</v>
      </c>
      <c r="I1173" s="218">
        <f>'4. Capacity&amp;Demand'!M1250</f>
        <v>0</v>
      </c>
      <c r="J1173" s="218">
        <f>'4. Capacity&amp;Demand'!N1250</f>
        <v>0</v>
      </c>
      <c r="K1173" s="218">
        <f>'4. Capacity&amp;Demand'!O1250</f>
        <v>0</v>
      </c>
      <c r="L1173" s="218">
        <f>'4. Capacity&amp;Demand'!P1250</f>
        <v>0</v>
      </c>
      <c r="M1173" s="218">
        <f>'4. Capacity&amp;Demand'!Q1250</f>
        <v>0</v>
      </c>
      <c r="N1173" s="218">
        <f>'4. Capacity&amp;Demand'!R1250</f>
        <v>0</v>
      </c>
      <c r="O1173" s="218">
        <f>'4. Capacity&amp;Demand'!S1250</f>
        <v>0</v>
      </c>
    </row>
    <row r="1174" spans="2:15" ht="15.75" thickBot="1" x14ac:dyDescent="0.3">
      <c r="B1174" s="218" t="s">
        <v>815</v>
      </c>
      <c r="C1174" s="315" t="s">
        <v>902</v>
      </c>
      <c r="D1174" s="218">
        <f>'4. Capacity&amp;Demand'!H1251</f>
        <v>0</v>
      </c>
      <c r="E1174" s="218">
        <f>'4. Capacity&amp;Demand'!I1251</f>
        <v>0</v>
      </c>
      <c r="F1174" s="218">
        <f>'4. Capacity&amp;Demand'!J1251</f>
        <v>0</v>
      </c>
      <c r="G1174" s="218">
        <f>'4. Capacity&amp;Demand'!K1251</f>
        <v>0</v>
      </c>
      <c r="H1174" s="218">
        <f>'4. Capacity&amp;Demand'!L1251</f>
        <v>0</v>
      </c>
      <c r="I1174" s="218">
        <f>'4. Capacity&amp;Demand'!M1251</f>
        <v>0</v>
      </c>
      <c r="J1174" s="218">
        <f>'4. Capacity&amp;Demand'!N1251</f>
        <v>0</v>
      </c>
      <c r="K1174" s="218">
        <f>'4. Capacity&amp;Demand'!O1251</f>
        <v>0</v>
      </c>
      <c r="L1174" s="218">
        <f>'4. Capacity&amp;Demand'!P1251</f>
        <v>0</v>
      </c>
      <c r="M1174" s="218">
        <f>'4. Capacity&amp;Demand'!Q1251</f>
        <v>0</v>
      </c>
      <c r="N1174" s="218">
        <f>'4. Capacity&amp;Demand'!R1251</f>
        <v>0</v>
      </c>
      <c r="O1174" s="218">
        <f>'4. Capacity&amp;Demand'!S1251</f>
        <v>0</v>
      </c>
    </row>
    <row r="1175" spans="2:15" ht="15.75" thickBot="1" x14ac:dyDescent="0.3">
      <c r="B1175" s="218" t="s">
        <v>817</v>
      </c>
      <c r="C1175" s="315" t="s">
        <v>902</v>
      </c>
      <c r="D1175" s="218">
        <f>'4. Capacity&amp;Demand'!H1252</f>
        <v>0</v>
      </c>
      <c r="E1175" s="218">
        <f>'4. Capacity&amp;Demand'!I1252</f>
        <v>0</v>
      </c>
      <c r="F1175" s="218">
        <f>'4. Capacity&amp;Demand'!J1252</f>
        <v>0</v>
      </c>
      <c r="G1175" s="218">
        <f>'4. Capacity&amp;Demand'!K1252</f>
        <v>0</v>
      </c>
      <c r="H1175" s="218">
        <f>'4. Capacity&amp;Demand'!L1252</f>
        <v>0</v>
      </c>
      <c r="I1175" s="218">
        <f>'4. Capacity&amp;Demand'!M1252</f>
        <v>0</v>
      </c>
      <c r="J1175" s="218">
        <f>'4. Capacity&amp;Demand'!N1252</f>
        <v>0</v>
      </c>
      <c r="K1175" s="218">
        <f>'4. Capacity&amp;Demand'!O1252</f>
        <v>0</v>
      </c>
      <c r="L1175" s="218">
        <f>'4. Capacity&amp;Demand'!P1252</f>
        <v>0</v>
      </c>
      <c r="M1175" s="218">
        <f>'4. Capacity&amp;Demand'!Q1252</f>
        <v>0</v>
      </c>
      <c r="N1175" s="218">
        <f>'4. Capacity&amp;Demand'!R1252</f>
        <v>0</v>
      </c>
      <c r="O1175" s="218">
        <f>'4. Capacity&amp;Demand'!S1252</f>
        <v>0</v>
      </c>
    </row>
    <row r="1176" spans="2:15" ht="15.75" thickBot="1" x14ac:dyDescent="0.3">
      <c r="B1176" s="218" t="s">
        <v>819</v>
      </c>
      <c r="C1176" s="315" t="s">
        <v>902</v>
      </c>
      <c r="D1176" s="218">
        <f>'4. Capacity&amp;Demand'!H1253</f>
        <v>0</v>
      </c>
      <c r="E1176" s="218">
        <f>'4. Capacity&amp;Demand'!I1253</f>
        <v>0</v>
      </c>
      <c r="F1176" s="218">
        <f>'4. Capacity&amp;Demand'!J1253</f>
        <v>0</v>
      </c>
      <c r="G1176" s="218">
        <f>'4. Capacity&amp;Demand'!K1253</f>
        <v>0</v>
      </c>
      <c r="H1176" s="218">
        <f>'4. Capacity&amp;Demand'!L1253</f>
        <v>0</v>
      </c>
      <c r="I1176" s="218">
        <f>'4. Capacity&amp;Demand'!M1253</f>
        <v>0</v>
      </c>
      <c r="J1176" s="218">
        <f>'4. Capacity&amp;Demand'!N1253</f>
        <v>0</v>
      </c>
      <c r="K1176" s="218">
        <f>'4. Capacity&amp;Demand'!O1253</f>
        <v>0</v>
      </c>
      <c r="L1176" s="218">
        <f>'4. Capacity&amp;Demand'!P1253</f>
        <v>0</v>
      </c>
      <c r="M1176" s="218">
        <f>'4. Capacity&amp;Demand'!Q1253</f>
        <v>0</v>
      </c>
      <c r="N1176" s="218">
        <f>'4. Capacity&amp;Demand'!R1253</f>
        <v>0</v>
      </c>
      <c r="O1176" s="218">
        <f>'4. Capacity&amp;Demand'!S1253</f>
        <v>0</v>
      </c>
    </row>
    <row r="1177" spans="2:15" ht="15.75" thickBot="1" x14ac:dyDescent="0.3">
      <c r="B1177" s="218" t="s">
        <v>821</v>
      </c>
      <c r="C1177" s="315" t="s">
        <v>902</v>
      </c>
      <c r="D1177" s="218">
        <f>'4. Capacity&amp;Demand'!H1254</f>
        <v>0</v>
      </c>
      <c r="E1177" s="218">
        <f>'4. Capacity&amp;Demand'!I1254</f>
        <v>0</v>
      </c>
      <c r="F1177" s="218">
        <f>'4. Capacity&amp;Demand'!J1254</f>
        <v>0</v>
      </c>
      <c r="G1177" s="218">
        <f>'4. Capacity&amp;Demand'!K1254</f>
        <v>0</v>
      </c>
      <c r="H1177" s="218">
        <f>'4. Capacity&amp;Demand'!L1254</f>
        <v>0</v>
      </c>
      <c r="I1177" s="218">
        <f>'4. Capacity&amp;Demand'!M1254</f>
        <v>0</v>
      </c>
      <c r="J1177" s="218">
        <f>'4. Capacity&amp;Demand'!N1254</f>
        <v>0</v>
      </c>
      <c r="K1177" s="218">
        <f>'4. Capacity&amp;Demand'!O1254</f>
        <v>0</v>
      </c>
      <c r="L1177" s="218">
        <f>'4. Capacity&amp;Demand'!P1254</f>
        <v>0</v>
      </c>
      <c r="M1177" s="218">
        <f>'4. Capacity&amp;Demand'!Q1254</f>
        <v>0</v>
      </c>
      <c r="N1177" s="218">
        <f>'4. Capacity&amp;Demand'!R1254</f>
        <v>0</v>
      </c>
      <c r="O1177" s="218">
        <f>'4. Capacity&amp;Demand'!S1254</f>
        <v>0</v>
      </c>
    </row>
    <row r="1178" spans="2:15" ht="15.75" thickBot="1" x14ac:dyDescent="0.3">
      <c r="B1178" s="218" t="s">
        <v>823</v>
      </c>
      <c r="C1178" s="315" t="s">
        <v>902</v>
      </c>
      <c r="D1178" s="218">
        <f>'4. Capacity&amp;Demand'!H1255</f>
        <v>0</v>
      </c>
      <c r="E1178" s="218">
        <f>'4. Capacity&amp;Demand'!I1255</f>
        <v>0</v>
      </c>
      <c r="F1178" s="218">
        <f>'4. Capacity&amp;Demand'!J1255</f>
        <v>0</v>
      </c>
      <c r="G1178" s="218">
        <f>'4. Capacity&amp;Demand'!K1255</f>
        <v>0</v>
      </c>
      <c r="H1178" s="218">
        <f>'4. Capacity&amp;Demand'!L1255</f>
        <v>0</v>
      </c>
      <c r="I1178" s="218">
        <f>'4. Capacity&amp;Demand'!M1255</f>
        <v>0</v>
      </c>
      <c r="J1178" s="218">
        <f>'4. Capacity&amp;Demand'!N1255</f>
        <v>0</v>
      </c>
      <c r="K1178" s="218">
        <f>'4. Capacity&amp;Demand'!O1255</f>
        <v>0</v>
      </c>
      <c r="L1178" s="218">
        <f>'4. Capacity&amp;Demand'!P1255</f>
        <v>0</v>
      </c>
      <c r="M1178" s="218">
        <f>'4. Capacity&amp;Demand'!Q1255</f>
        <v>0</v>
      </c>
      <c r="N1178" s="218">
        <f>'4. Capacity&amp;Demand'!R1255</f>
        <v>0</v>
      </c>
      <c r="O1178" s="218">
        <f>'4. Capacity&amp;Demand'!S1255</f>
        <v>0</v>
      </c>
    </row>
    <row r="1179" spans="2:15" ht="15.75" thickBot="1" x14ac:dyDescent="0.3">
      <c r="B1179" s="218" t="s">
        <v>825</v>
      </c>
      <c r="C1179" s="315" t="s">
        <v>902</v>
      </c>
      <c r="D1179" s="218">
        <f>'4. Capacity&amp;Demand'!H1256</f>
        <v>0</v>
      </c>
      <c r="E1179" s="218">
        <f>'4. Capacity&amp;Demand'!I1256</f>
        <v>0</v>
      </c>
      <c r="F1179" s="218">
        <f>'4. Capacity&amp;Demand'!J1256</f>
        <v>0</v>
      </c>
      <c r="G1179" s="218">
        <f>'4. Capacity&amp;Demand'!K1256</f>
        <v>0</v>
      </c>
      <c r="H1179" s="218">
        <f>'4. Capacity&amp;Demand'!L1256</f>
        <v>0</v>
      </c>
      <c r="I1179" s="218">
        <f>'4. Capacity&amp;Demand'!M1256</f>
        <v>0</v>
      </c>
      <c r="J1179" s="218">
        <f>'4. Capacity&amp;Demand'!N1256</f>
        <v>0</v>
      </c>
      <c r="K1179" s="218">
        <f>'4. Capacity&amp;Demand'!O1256</f>
        <v>0</v>
      </c>
      <c r="L1179" s="218">
        <f>'4. Capacity&amp;Demand'!P1256</f>
        <v>0</v>
      </c>
      <c r="M1179" s="218">
        <f>'4. Capacity&amp;Demand'!Q1256</f>
        <v>0</v>
      </c>
      <c r="N1179" s="218">
        <f>'4. Capacity&amp;Demand'!R1256</f>
        <v>0</v>
      </c>
      <c r="O1179" s="218">
        <f>'4. Capacity&amp;Demand'!S1256</f>
        <v>0</v>
      </c>
    </row>
    <row r="1180" spans="2:15" ht="15.75" thickBot="1" x14ac:dyDescent="0.3">
      <c r="B1180" s="218" t="s">
        <v>827</v>
      </c>
      <c r="C1180" s="315" t="s">
        <v>902</v>
      </c>
      <c r="D1180" s="218">
        <f>'4. Capacity&amp;Demand'!H1257</f>
        <v>0</v>
      </c>
      <c r="E1180" s="218">
        <f>'4. Capacity&amp;Demand'!I1257</f>
        <v>0</v>
      </c>
      <c r="F1180" s="218">
        <f>'4. Capacity&amp;Demand'!J1257</f>
        <v>0</v>
      </c>
      <c r="G1180" s="218">
        <f>'4. Capacity&amp;Demand'!K1257</f>
        <v>0</v>
      </c>
      <c r="H1180" s="218">
        <f>'4. Capacity&amp;Demand'!L1257</f>
        <v>0</v>
      </c>
      <c r="I1180" s="218">
        <f>'4. Capacity&amp;Demand'!M1257</f>
        <v>0</v>
      </c>
      <c r="J1180" s="218">
        <f>'4. Capacity&amp;Demand'!N1257</f>
        <v>0</v>
      </c>
      <c r="K1180" s="218">
        <f>'4. Capacity&amp;Demand'!O1257</f>
        <v>0</v>
      </c>
      <c r="L1180" s="218">
        <f>'4. Capacity&amp;Demand'!P1257</f>
        <v>0</v>
      </c>
      <c r="M1180" s="218">
        <f>'4. Capacity&amp;Demand'!Q1257</f>
        <v>0</v>
      </c>
      <c r="N1180" s="218">
        <f>'4. Capacity&amp;Demand'!R1257</f>
        <v>0</v>
      </c>
      <c r="O1180" s="218">
        <f>'4. Capacity&amp;Demand'!S1257</f>
        <v>0</v>
      </c>
    </row>
    <row r="1181" spans="2:15" ht="15.75" thickBot="1" x14ac:dyDescent="0.3">
      <c r="B1181" s="218" t="s">
        <v>829</v>
      </c>
      <c r="C1181" s="315" t="s">
        <v>902</v>
      </c>
      <c r="D1181" s="218">
        <f>'4. Capacity&amp;Demand'!H1258</f>
        <v>0</v>
      </c>
      <c r="E1181" s="218">
        <f>'4. Capacity&amp;Demand'!I1258</f>
        <v>0</v>
      </c>
      <c r="F1181" s="218">
        <f>'4. Capacity&amp;Demand'!J1258</f>
        <v>0</v>
      </c>
      <c r="G1181" s="218">
        <f>'4. Capacity&amp;Demand'!K1258</f>
        <v>0</v>
      </c>
      <c r="H1181" s="218">
        <f>'4. Capacity&amp;Demand'!L1258</f>
        <v>0</v>
      </c>
      <c r="I1181" s="218">
        <f>'4. Capacity&amp;Demand'!M1258</f>
        <v>0</v>
      </c>
      <c r="J1181" s="218">
        <f>'4. Capacity&amp;Demand'!N1258</f>
        <v>0</v>
      </c>
      <c r="K1181" s="218">
        <f>'4. Capacity&amp;Demand'!O1258</f>
        <v>0</v>
      </c>
      <c r="L1181" s="218">
        <f>'4. Capacity&amp;Demand'!P1258</f>
        <v>0</v>
      </c>
      <c r="M1181" s="218">
        <f>'4. Capacity&amp;Demand'!Q1258</f>
        <v>0</v>
      </c>
      <c r="N1181" s="218">
        <f>'4. Capacity&amp;Demand'!R1258</f>
        <v>0</v>
      </c>
      <c r="O1181" s="218">
        <f>'4. Capacity&amp;Demand'!S1258</f>
        <v>0</v>
      </c>
    </row>
    <row r="1182" spans="2:15" ht="15.75" thickBot="1" x14ac:dyDescent="0.3">
      <c r="B1182" s="218" t="s">
        <v>831</v>
      </c>
      <c r="C1182" s="315" t="s">
        <v>902</v>
      </c>
      <c r="D1182" s="218">
        <f>'4. Capacity&amp;Demand'!H1259</f>
        <v>0</v>
      </c>
      <c r="E1182" s="218">
        <f>'4. Capacity&amp;Demand'!I1259</f>
        <v>0</v>
      </c>
      <c r="F1182" s="218">
        <f>'4. Capacity&amp;Demand'!J1259</f>
        <v>0</v>
      </c>
      <c r="G1182" s="218">
        <f>'4. Capacity&amp;Demand'!K1259</f>
        <v>0</v>
      </c>
      <c r="H1182" s="218">
        <f>'4. Capacity&amp;Demand'!L1259</f>
        <v>0</v>
      </c>
      <c r="I1182" s="218">
        <f>'4. Capacity&amp;Demand'!M1259</f>
        <v>0</v>
      </c>
      <c r="J1182" s="218">
        <f>'4. Capacity&amp;Demand'!N1259</f>
        <v>0</v>
      </c>
      <c r="K1182" s="218">
        <f>'4. Capacity&amp;Demand'!O1259</f>
        <v>0</v>
      </c>
      <c r="L1182" s="218">
        <f>'4. Capacity&amp;Demand'!P1259</f>
        <v>0</v>
      </c>
      <c r="M1182" s="218">
        <f>'4. Capacity&amp;Demand'!Q1259</f>
        <v>0</v>
      </c>
      <c r="N1182" s="218">
        <f>'4. Capacity&amp;Demand'!R1259</f>
        <v>0</v>
      </c>
      <c r="O1182" s="218">
        <f>'4. Capacity&amp;Demand'!S1259</f>
        <v>0</v>
      </c>
    </row>
    <row r="1183" spans="2:15" ht="15.75" thickBot="1" x14ac:dyDescent="0.3">
      <c r="B1183" s="218" t="s">
        <v>833</v>
      </c>
      <c r="C1183" s="315" t="s">
        <v>902</v>
      </c>
      <c r="D1183" s="218">
        <f>'4. Capacity&amp;Demand'!H1260</f>
        <v>0</v>
      </c>
      <c r="E1183" s="218">
        <f>'4. Capacity&amp;Demand'!I1260</f>
        <v>0</v>
      </c>
      <c r="F1183" s="218">
        <f>'4. Capacity&amp;Demand'!J1260</f>
        <v>0</v>
      </c>
      <c r="G1183" s="218">
        <f>'4. Capacity&amp;Demand'!K1260</f>
        <v>0</v>
      </c>
      <c r="H1183" s="218">
        <f>'4. Capacity&amp;Demand'!L1260</f>
        <v>0</v>
      </c>
      <c r="I1183" s="218">
        <f>'4. Capacity&amp;Demand'!M1260</f>
        <v>0</v>
      </c>
      <c r="J1183" s="218">
        <f>'4. Capacity&amp;Demand'!N1260</f>
        <v>0</v>
      </c>
      <c r="K1183" s="218">
        <f>'4. Capacity&amp;Demand'!O1260</f>
        <v>0</v>
      </c>
      <c r="L1183" s="218">
        <f>'4. Capacity&amp;Demand'!P1260</f>
        <v>0</v>
      </c>
      <c r="M1183" s="218">
        <f>'4. Capacity&amp;Demand'!Q1260</f>
        <v>0</v>
      </c>
      <c r="N1183" s="218">
        <f>'4. Capacity&amp;Demand'!R1260</f>
        <v>0</v>
      </c>
      <c r="O1183" s="218">
        <f>'4. Capacity&amp;Demand'!S1260</f>
        <v>0</v>
      </c>
    </row>
    <row r="1184" spans="2:15" ht="15.75" thickBot="1" x14ac:dyDescent="0.3">
      <c r="B1184" s="218" t="s">
        <v>835</v>
      </c>
      <c r="C1184" s="315" t="s">
        <v>902</v>
      </c>
      <c r="D1184" s="218">
        <f>'4. Capacity&amp;Demand'!H1261</f>
        <v>0</v>
      </c>
      <c r="E1184" s="218">
        <f>'4. Capacity&amp;Demand'!I1261</f>
        <v>0</v>
      </c>
      <c r="F1184" s="218">
        <f>'4. Capacity&amp;Demand'!J1261</f>
        <v>0</v>
      </c>
      <c r="G1184" s="218">
        <f>'4. Capacity&amp;Demand'!K1261</f>
        <v>0</v>
      </c>
      <c r="H1184" s="218">
        <f>'4. Capacity&amp;Demand'!L1261</f>
        <v>0</v>
      </c>
      <c r="I1184" s="218">
        <f>'4. Capacity&amp;Demand'!M1261</f>
        <v>0</v>
      </c>
      <c r="J1184" s="218">
        <f>'4. Capacity&amp;Demand'!N1261</f>
        <v>0</v>
      </c>
      <c r="K1184" s="218">
        <f>'4. Capacity&amp;Demand'!O1261</f>
        <v>0</v>
      </c>
      <c r="L1184" s="218">
        <f>'4. Capacity&amp;Demand'!P1261</f>
        <v>0</v>
      </c>
      <c r="M1184" s="218">
        <f>'4. Capacity&amp;Demand'!Q1261</f>
        <v>0</v>
      </c>
      <c r="N1184" s="218">
        <f>'4. Capacity&amp;Demand'!R1261</f>
        <v>0</v>
      </c>
      <c r="O1184" s="218">
        <f>'4. Capacity&amp;Demand'!S1261</f>
        <v>0</v>
      </c>
    </row>
    <row r="1185" spans="2:15" ht="15.75" thickBot="1" x14ac:dyDescent="0.3">
      <c r="B1185" s="218" t="s">
        <v>837</v>
      </c>
      <c r="C1185" s="315" t="s">
        <v>902</v>
      </c>
      <c r="D1185" s="218">
        <f>'4. Capacity&amp;Demand'!H1262</f>
        <v>0</v>
      </c>
      <c r="E1185" s="218">
        <f>'4. Capacity&amp;Demand'!I1262</f>
        <v>0</v>
      </c>
      <c r="F1185" s="218">
        <f>'4. Capacity&amp;Demand'!J1262</f>
        <v>0</v>
      </c>
      <c r="G1185" s="218">
        <f>'4. Capacity&amp;Demand'!K1262</f>
        <v>0</v>
      </c>
      <c r="H1185" s="218">
        <f>'4. Capacity&amp;Demand'!L1262</f>
        <v>0</v>
      </c>
      <c r="I1185" s="218">
        <f>'4. Capacity&amp;Demand'!M1262</f>
        <v>0</v>
      </c>
      <c r="J1185" s="218">
        <f>'4. Capacity&amp;Demand'!N1262</f>
        <v>0</v>
      </c>
      <c r="K1185" s="218">
        <f>'4. Capacity&amp;Demand'!O1262</f>
        <v>0</v>
      </c>
      <c r="L1185" s="218">
        <f>'4. Capacity&amp;Demand'!P1262</f>
        <v>0</v>
      </c>
      <c r="M1185" s="218">
        <f>'4. Capacity&amp;Demand'!Q1262</f>
        <v>0</v>
      </c>
      <c r="N1185" s="218">
        <f>'4. Capacity&amp;Demand'!R1262</f>
        <v>0</v>
      </c>
      <c r="O1185" s="218">
        <f>'4. Capacity&amp;Demand'!S1262</f>
        <v>0</v>
      </c>
    </row>
    <row r="1186" spans="2:15" ht="15.75" thickBot="1" x14ac:dyDescent="0.3">
      <c r="B1186" s="218" t="s">
        <v>839</v>
      </c>
      <c r="C1186" s="315" t="s">
        <v>902</v>
      </c>
      <c r="D1186" s="218">
        <f>'4. Capacity&amp;Demand'!H1263</f>
        <v>0</v>
      </c>
      <c r="E1186" s="218">
        <f>'4. Capacity&amp;Demand'!I1263</f>
        <v>0</v>
      </c>
      <c r="F1186" s="218">
        <f>'4. Capacity&amp;Demand'!J1263</f>
        <v>0</v>
      </c>
      <c r="G1186" s="218">
        <f>'4. Capacity&amp;Demand'!K1263</f>
        <v>0</v>
      </c>
      <c r="H1186" s="218">
        <f>'4. Capacity&amp;Demand'!L1263</f>
        <v>0</v>
      </c>
      <c r="I1186" s="218">
        <f>'4. Capacity&amp;Demand'!M1263</f>
        <v>0</v>
      </c>
      <c r="J1186" s="218">
        <f>'4. Capacity&amp;Demand'!N1263</f>
        <v>0</v>
      </c>
      <c r="K1186" s="218">
        <f>'4. Capacity&amp;Demand'!O1263</f>
        <v>0</v>
      </c>
      <c r="L1186" s="218">
        <f>'4. Capacity&amp;Demand'!P1263</f>
        <v>0</v>
      </c>
      <c r="M1186" s="218">
        <f>'4. Capacity&amp;Demand'!Q1263</f>
        <v>0</v>
      </c>
      <c r="N1186" s="218">
        <f>'4. Capacity&amp;Demand'!R1263</f>
        <v>0</v>
      </c>
      <c r="O1186" s="218">
        <f>'4. Capacity&amp;Demand'!S1263</f>
        <v>0</v>
      </c>
    </row>
    <row r="1187" spans="2:15" ht="15.75" thickBot="1" x14ac:dyDescent="0.3">
      <c r="B1187" s="218" t="s">
        <v>841</v>
      </c>
      <c r="C1187" s="315" t="s">
        <v>902</v>
      </c>
      <c r="D1187" s="218">
        <f>'4. Capacity&amp;Demand'!H1264</f>
        <v>0</v>
      </c>
      <c r="E1187" s="218">
        <f>'4. Capacity&amp;Demand'!I1264</f>
        <v>0</v>
      </c>
      <c r="F1187" s="218">
        <f>'4. Capacity&amp;Demand'!J1264</f>
        <v>0</v>
      </c>
      <c r="G1187" s="218">
        <f>'4. Capacity&amp;Demand'!K1264</f>
        <v>0</v>
      </c>
      <c r="H1187" s="218">
        <f>'4. Capacity&amp;Demand'!L1264</f>
        <v>0</v>
      </c>
      <c r="I1187" s="218">
        <f>'4. Capacity&amp;Demand'!M1264</f>
        <v>0</v>
      </c>
      <c r="J1187" s="218">
        <f>'4. Capacity&amp;Demand'!N1264</f>
        <v>0</v>
      </c>
      <c r="K1187" s="218">
        <f>'4. Capacity&amp;Demand'!O1264</f>
        <v>0</v>
      </c>
      <c r="L1187" s="218">
        <f>'4. Capacity&amp;Demand'!P1264</f>
        <v>0</v>
      </c>
      <c r="M1187" s="218">
        <f>'4. Capacity&amp;Demand'!Q1264</f>
        <v>0</v>
      </c>
      <c r="N1187" s="218">
        <f>'4. Capacity&amp;Demand'!R1264</f>
        <v>0</v>
      </c>
      <c r="O1187" s="218">
        <f>'4. Capacity&amp;Demand'!S1264</f>
        <v>0</v>
      </c>
    </row>
    <row r="1188" spans="2:15" ht="15.75" thickBot="1" x14ac:dyDescent="0.3">
      <c r="B1188" s="218" t="s">
        <v>843</v>
      </c>
      <c r="C1188" s="315" t="s">
        <v>902</v>
      </c>
      <c r="D1188" s="218">
        <f>'4. Capacity&amp;Demand'!H1265</f>
        <v>0</v>
      </c>
      <c r="E1188" s="218">
        <f>'4. Capacity&amp;Demand'!I1265</f>
        <v>0</v>
      </c>
      <c r="F1188" s="218">
        <f>'4. Capacity&amp;Demand'!J1265</f>
        <v>0</v>
      </c>
      <c r="G1188" s="218">
        <f>'4. Capacity&amp;Demand'!K1265</f>
        <v>0</v>
      </c>
      <c r="H1188" s="218">
        <f>'4. Capacity&amp;Demand'!L1265</f>
        <v>0</v>
      </c>
      <c r="I1188" s="218">
        <f>'4. Capacity&amp;Demand'!M1265</f>
        <v>0</v>
      </c>
      <c r="J1188" s="218">
        <f>'4. Capacity&amp;Demand'!N1265</f>
        <v>0</v>
      </c>
      <c r="K1188" s="218">
        <f>'4. Capacity&amp;Demand'!O1265</f>
        <v>0</v>
      </c>
      <c r="L1188" s="218">
        <f>'4. Capacity&amp;Demand'!P1265</f>
        <v>0</v>
      </c>
      <c r="M1188" s="218">
        <f>'4. Capacity&amp;Demand'!Q1265</f>
        <v>0</v>
      </c>
      <c r="N1188" s="218">
        <f>'4. Capacity&amp;Demand'!R1265</f>
        <v>0</v>
      </c>
      <c r="O1188" s="218">
        <f>'4. Capacity&amp;Demand'!S1265</f>
        <v>0</v>
      </c>
    </row>
    <row r="1189" spans="2:15" ht="15.75" thickBot="1" x14ac:dyDescent="0.3">
      <c r="B1189" s="218" t="s">
        <v>845</v>
      </c>
      <c r="C1189" s="315" t="s">
        <v>902</v>
      </c>
      <c r="D1189" s="218">
        <f>'4. Capacity&amp;Demand'!H1266</f>
        <v>8</v>
      </c>
      <c r="E1189" s="218">
        <f>'4. Capacity&amp;Demand'!I1266</f>
        <v>8</v>
      </c>
      <c r="F1189" s="218">
        <f>'4. Capacity&amp;Demand'!J1266</f>
        <v>8</v>
      </c>
      <c r="G1189" s="218">
        <f>'4. Capacity&amp;Demand'!K1266</f>
        <v>8</v>
      </c>
      <c r="H1189" s="218">
        <f>'4. Capacity&amp;Demand'!L1266</f>
        <v>8</v>
      </c>
      <c r="I1189" s="218">
        <f>'4. Capacity&amp;Demand'!M1266</f>
        <v>8</v>
      </c>
      <c r="J1189" s="218">
        <f>'4. Capacity&amp;Demand'!N1266</f>
        <v>8</v>
      </c>
      <c r="K1189" s="218">
        <f>'4. Capacity&amp;Demand'!O1266</f>
        <v>8</v>
      </c>
      <c r="L1189" s="218">
        <f>'4. Capacity&amp;Demand'!P1266</f>
        <v>8</v>
      </c>
      <c r="M1189" s="218">
        <f>'4. Capacity&amp;Demand'!Q1266</f>
        <v>8</v>
      </c>
      <c r="N1189" s="218">
        <f>'4. Capacity&amp;Demand'!R1266</f>
        <v>7</v>
      </c>
      <c r="O1189" s="218">
        <f>'4. Capacity&amp;Demand'!S1266</f>
        <v>8</v>
      </c>
    </row>
    <row r="1190" spans="2:15" ht="15.75" thickBot="1" x14ac:dyDescent="0.3">
      <c r="B1190" s="218" t="s">
        <v>847</v>
      </c>
      <c r="C1190" s="315" t="s">
        <v>902</v>
      </c>
      <c r="D1190" s="218">
        <f>'4. Capacity&amp;Demand'!H1267</f>
        <v>0</v>
      </c>
      <c r="E1190" s="218">
        <f>'4. Capacity&amp;Demand'!I1267</f>
        <v>0</v>
      </c>
      <c r="F1190" s="218">
        <f>'4. Capacity&amp;Demand'!J1267</f>
        <v>0</v>
      </c>
      <c r="G1190" s="218">
        <f>'4. Capacity&amp;Demand'!K1267</f>
        <v>0</v>
      </c>
      <c r="H1190" s="218">
        <f>'4. Capacity&amp;Demand'!L1267</f>
        <v>0</v>
      </c>
      <c r="I1190" s="218">
        <f>'4. Capacity&amp;Demand'!M1267</f>
        <v>0</v>
      </c>
      <c r="J1190" s="218">
        <f>'4. Capacity&amp;Demand'!N1267</f>
        <v>0</v>
      </c>
      <c r="K1190" s="218">
        <f>'4. Capacity&amp;Demand'!O1267</f>
        <v>0</v>
      </c>
      <c r="L1190" s="218">
        <f>'4. Capacity&amp;Demand'!P1267</f>
        <v>0</v>
      </c>
      <c r="M1190" s="218">
        <f>'4. Capacity&amp;Demand'!Q1267</f>
        <v>0</v>
      </c>
      <c r="N1190" s="218">
        <f>'4. Capacity&amp;Demand'!R1267</f>
        <v>0</v>
      </c>
      <c r="O1190" s="218">
        <f>'4. Capacity&amp;Demand'!S1267</f>
        <v>0</v>
      </c>
    </row>
    <row r="1191" spans="2:15" ht="15.75" thickBot="1" x14ac:dyDescent="0.3">
      <c r="B1191" s="218" t="s">
        <v>849</v>
      </c>
      <c r="C1191" s="315" t="s">
        <v>902</v>
      </c>
      <c r="D1191" s="218">
        <f>'4. Capacity&amp;Demand'!H1268</f>
        <v>0</v>
      </c>
      <c r="E1191" s="218">
        <f>'4. Capacity&amp;Demand'!I1268</f>
        <v>0</v>
      </c>
      <c r="F1191" s="218">
        <f>'4. Capacity&amp;Demand'!J1268</f>
        <v>0</v>
      </c>
      <c r="G1191" s="218">
        <f>'4. Capacity&amp;Demand'!K1268</f>
        <v>0</v>
      </c>
      <c r="H1191" s="218">
        <f>'4. Capacity&amp;Demand'!L1268</f>
        <v>0</v>
      </c>
      <c r="I1191" s="218">
        <f>'4. Capacity&amp;Demand'!M1268</f>
        <v>0</v>
      </c>
      <c r="J1191" s="218">
        <f>'4. Capacity&amp;Demand'!N1268</f>
        <v>0</v>
      </c>
      <c r="K1191" s="218">
        <f>'4. Capacity&amp;Demand'!O1268</f>
        <v>0</v>
      </c>
      <c r="L1191" s="218">
        <f>'4. Capacity&amp;Demand'!P1268</f>
        <v>0</v>
      </c>
      <c r="M1191" s="218">
        <f>'4. Capacity&amp;Demand'!Q1268</f>
        <v>0</v>
      </c>
      <c r="N1191" s="218">
        <f>'4. Capacity&amp;Demand'!R1268</f>
        <v>0</v>
      </c>
      <c r="O1191" s="218">
        <f>'4. Capacity&amp;Demand'!S1268</f>
        <v>0</v>
      </c>
    </row>
    <row r="1192" spans="2:15" ht="15.75" thickBot="1" x14ac:dyDescent="0.3">
      <c r="B1192" s="218" t="s">
        <v>851</v>
      </c>
      <c r="C1192" s="315" t="s">
        <v>902</v>
      </c>
      <c r="D1192" s="218">
        <f>'4. Capacity&amp;Demand'!H1269</f>
        <v>0</v>
      </c>
      <c r="E1192" s="218">
        <f>'4. Capacity&amp;Demand'!I1269</f>
        <v>0</v>
      </c>
      <c r="F1192" s="218">
        <f>'4. Capacity&amp;Demand'!J1269</f>
        <v>0</v>
      </c>
      <c r="G1192" s="218">
        <f>'4. Capacity&amp;Demand'!K1269</f>
        <v>0</v>
      </c>
      <c r="H1192" s="218">
        <f>'4. Capacity&amp;Demand'!L1269</f>
        <v>0</v>
      </c>
      <c r="I1192" s="218">
        <f>'4. Capacity&amp;Demand'!M1269</f>
        <v>0</v>
      </c>
      <c r="J1192" s="218">
        <f>'4. Capacity&amp;Demand'!N1269</f>
        <v>0</v>
      </c>
      <c r="K1192" s="218">
        <f>'4. Capacity&amp;Demand'!O1269</f>
        <v>0</v>
      </c>
      <c r="L1192" s="218">
        <f>'4. Capacity&amp;Demand'!P1269</f>
        <v>0</v>
      </c>
      <c r="M1192" s="218">
        <f>'4. Capacity&amp;Demand'!Q1269</f>
        <v>0</v>
      </c>
      <c r="N1192" s="218">
        <f>'4. Capacity&amp;Demand'!R1269</f>
        <v>0</v>
      </c>
      <c r="O1192" s="218">
        <f>'4. Capacity&amp;Demand'!S1269</f>
        <v>0</v>
      </c>
    </row>
    <row r="1193" spans="2:15" ht="15.75" thickBot="1" x14ac:dyDescent="0.3">
      <c r="B1193" s="218" t="s">
        <v>853</v>
      </c>
      <c r="C1193" s="315" t="s">
        <v>902</v>
      </c>
      <c r="D1193" s="218">
        <f>'4. Capacity&amp;Demand'!H1270</f>
        <v>0</v>
      </c>
      <c r="E1193" s="218">
        <f>'4. Capacity&amp;Demand'!I1270</f>
        <v>0</v>
      </c>
      <c r="F1193" s="218">
        <f>'4. Capacity&amp;Demand'!J1270</f>
        <v>0</v>
      </c>
      <c r="G1193" s="218">
        <f>'4. Capacity&amp;Demand'!K1270</f>
        <v>0</v>
      </c>
      <c r="H1193" s="218">
        <f>'4. Capacity&amp;Demand'!L1270</f>
        <v>0</v>
      </c>
      <c r="I1193" s="218">
        <f>'4. Capacity&amp;Demand'!M1270</f>
        <v>0</v>
      </c>
      <c r="J1193" s="218">
        <f>'4. Capacity&amp;Demand'!N1270</f>
        <v>0</v>
      </c>
      <c r="K1193" s="218">
        <f>'4. Capacity&amp;Demand'!O1270</f>
        <v>0</v>
      </c>
      <c r="L1193" s="218">
        <f>'4. Capacity&amp;Demand'!P1270</f>
        <v>0</v>
      </c>
      <c r="M1193" s="218">
        <f>'4. Capacity&amp;Demand'!Q1270</f>
        <v>0</v>
      </c>
      <c r="N1193" s="218">
        <f>'4. Capacity&amp;Demand'!R1270</f>
        <v>0</v>
      </c>
      <c r="O1193" s="218">
        <f>'4. Capacity&amp;Demand'!S1270</f>
        <v>0</v>
      </c>
    </row>
    <row r="1194" spans="2:15" ht="15.75" thickBot="1" x14ac:dyDescent="0.3">
      <c r="B1194" s="218" t="s">
        <v>855</v>
      </c>
      <c r="C1194" s="315" t="s">
        <v>902</v>
      </c>
      <c r="D1194" s="218">
        <f>'4. Capacity&amp;Demand'!H1271</f>
        <v>0</v>
      </c>
      <c r="E1194" s="218">
        <f>'4. Capacity&amp;Demand'!I1271</f>
        <v>0</v>
      </c>
      <c r="F1194" s="218">
        <f>'4. Capacity&amp;Demand'!J1271</f>
        <v>0</v>
      </c>
      <c r="G1194" s="218">
        <f>'4. Capacity&amp;Demand'!K1271</f>
        <v>0</v>
      </c>
      <c r="H1194" s="218">
        <f>'4. Capacity&amp;Demand'!L1271</f>
        <v>0</v>
      </c>
      <c r="I1194" s="218">
        <f>'4. Capacity&amp;Demand'!M1271</f>
        <v>0</v>
      </c>
      <c r="J1194" s="218">
        <f>'4. Capacity&amp;Demand'!N1271</f>
        <v>0</v>
      </c>
      <c r="K1194" s="218">
        <f>'4. Capacity&amp;Demand'!O1271</f>
        <v>0</v>
      </c>
      <c r="L1194" s="218">
        <f>'4. Capacity&amp;Demand'!P1271</f>
        <v>0</v>
      </c>
      <c r="M1194" s="218">
        <f>'4. Capacity&amp;Demand'!Q1271</f>
        <v>0</v>
      </c>
      <c r="N1194" s="218">
        <f>'4. Capacity&amp;Demand'!R1271</f>
        <v>0</v>
      </c>
      <c r="O1194" s="218">
        <f>'4. Capacity&amp;Demand'!S1271</f>
        <v>0</v>
      </c>
    </row>
    <row r="1195" spans="2:15" ht="15.75" thickBot="1" x14ac:dyDescent="0.3">
      <c r="B1195" s="218" t="s">
        <v>857</v>
      </c>
      <c r="C1195" s="315" t="s">
        <v>902</v>
      </c>
      <c r="D1195" s="218">
        <f>'4. Capacity&amp;Demand'!H1272</f>
        <v>0</v>
      </c>
      <c r="E1195" s="218">
        <f>'4. Capacity&amp;Demand'!I1272</f>
        <v>0</v>
      </c>
      <c r="F1195" s="218">
        <f>'4. Capacity&amp;Demand'!J1272</f>
        <v>0</v>
      </c>
      <c r="G1195" s="218">
        <f>'4. Capacity&amp;Demand'!K1272</f>
        <v>0</v>
      </c>
      <c r="H1195" s="218">
        <f>'4. Capacity&amp;Demand'!L1272</f>
        <v>0</v>
      </c>
      <c r="I1195" s="218">
        <f>'4. Capacity&amp;Demand'!M1272</f>
        <v>0</v>
      </c>
      <c r="J1195" s="218">
        <f>'4. Capacity&amp;Demand'!N1272</f>
        <v>0</v>
      </c>
      <c r="K1195" s="218">
        <f>'4. Capacity&amp;Demand'!O1272</f>
        <v>0</v>
      </c>
      <c r="L1195" s="218">
        <f>'4. Capacity&amp;Demand'!P1272</f>
        <v>0</v>
      </c>
      <c r="M1195" s="218">
        <f>'4. Capacity&amp;Demand'!Q1272</f>
        <v>0</v>
      </c>
      <c r="N1195" s="218">
        <f>'4. Capacity&amp;Demand'!R1272</f>
        <v>0</v>
      </c>
      <c r="O1195" s="218">
        <f>'4. Capacity&amp;Demand'!S1272</f>
        <v>0</v>
      </c>
    </row>
    <row r="1196" spans="2:15" ht="15.75" thickBot="1" x14ac:dyDescent="0.3">
      <c r="B1196" s="218" t="s">
        <v>859</v>
      </c>
      <c r="C1196" s="315" t="s">
        <v>902</v>
      </c>
      <c r="D1196" s="218">
        <f>'4. Capacity&amp;Demand'!H1273</f>
        <v>0</v>
      </c>
      <c r="E1196" s="218">
        <f>'4. Capacity&amp;Demand'!I1273</f>
        <v>0</v>
      </c>
      <c r="F1196" s="218">
        <f>'4. Capacity&amp;Demand'!J1273</f>
        <v>0</v>
      </c>
      <c r="G1196" s="218">
        <f>'4. Capacity&amp;Demand'!K1273</f>
        <v>0</v>
      </c>
      <c r="H1196" s="218">
        <f>'4. Capacity&amp;Demand'!L1273</f>
        <v>0</v>
      </c>
      <c r="I1196" s="218">
        <f>'4. Capacity&amp;Demand'!M1273</f>
        <v>0</v>
      </c>
      <c r="J1196" s="218">
        <f>'4. Capacity&amp;Demand'!N1273</f>
        <v>0</v>
      </c>
      <c r="K1196" s="218">
        <f>'4. Capacity&amp;Demand'!O1273</f>
        <v>0</v>
      </c>
      <c r="L1196" s="218">
        <f>'4. Capacity&amp;Demand'!P1273</f>
        <v>0</v>
      </c>
      <c r="M1196" s="218">
        <f>'4. Capacity&amp;Demand'!Q1273</f>
        <v>0</v>
      </c>
      <c r="N1196" s="218">
        <f>'4. Capacity&amp;Demand'!R1273</f>
        <v>0</v>
      </c>
      <c r="O1196" s="218">
        <f>'4. Capacity&amp;Demand'!S1273</f>
        <v>0</v>
      </c>
    </row>
    <row r="1197" spans="2:15" ht="15.75" thickBot="1" x14ac:dyDescent="0.3">
      <c r="B1197" s="218" t="s">
        <v>861</v>
      </c>
      <c r="C1197" s="315" t="s">
        <v>902</v>
      </c>
      <c r="D1197" s="218">
        <f>'4. Capacity&amp;Demand'!H1274</f>
        <v>0</v>
      </c>
      <c r="E1197" s="218">
        <f>'4. Capacity&amp;Demand'!I1274</f>
        <v>0</v>
      </c>
      <c r="F1197" s="218">
        <f>'4. Capacity&amp;Demand'!J1274</f>
        <v>0</v>
      </c>
      <c r="G1197" s="218">
        <f>'4. Capacity&amp;Demand'!K1274</f>
        <v>0</v>
      </c>
      <c r="H1197" s="218">
        <f>'4. Capacity&amp;Demand'!L1274</f>
        <v>0</v>
      </c>
      <c r="I1197" s="218">
        <f>'4. Capacity&amp;Demand'!M1274</f>
        <v>0</v>
      </c>
      <c r="J1197" s="218">
        <f>'4. Capacity&amp;Demand'!N1274</f>
        <v>0</v>
      </c>
      <c r="K1197" s="218">
        <f>'4. Capacity&amp;Demand'!O1274</f>
        <v>0</v>
      </c>
      <c r="L1197" s="218">
        <f>'4. Capacity&amp;Demand'!P1274</f>
        <v>0</v>
      </c>
      <c r="M1197" s="218">
        <f>'4. Capacity&amp;Demand'!Q1274</f>
        <v>0</v>
      </c>
      <c r="N1197" s="218">
        <f>'4. Capacity&amp;Demand'!R1274</f>
        <v>0</v>
      </c>
      <c r="O1197" s="218">
        <f>'4. Capacity&amp;Demand'!S1274</f>
        <v>0</v>
      </c>
    </row>
    <row r="1198" spans="2:15" ht="15.75" thickBot="1" x14ac:dyDescent="0.3">
      <c r="B1198" s="218" t="s">
        <v>863</v>
      </c>
      <c r="C1198" s="315" t="s">
        <v>902</v>
      </c>
      <c r="D1198" s="218">
        <f>'4. Capacity&amp;Demand'!H1275</f>
        <v>0</v>
      </c>
      <c r="E1198" s="218">
        <f>'4. Capacity&amp;Demand'!I1275</f>
        <v>0</v>
      </c>
      <c r="F1198" s="218">
        <f>'4. Capacity&amp;Demand'!J1275</f>
        <v>0</v>
      </c>
      <c r="G1198" s="218">
        <f>'4. Capacity&amp;Demand'!K1275</f>
        <v>0</v>
      </c>
      <c r="H1198" s="218">
        <f>'4. Capacity&amp;Demand'!L1275</f>
        <v>0</v>
      </c>
      <c r="I1198" s="218">
        <f>'4. Capacity&amp;Demand'!M1275</f>
        <v>0</v>
      </c>
      <c r="J1198" s="218">
        <f>'4. Capacity&amp;Demand'!N1275</f>
        <v>0</v>
      </c>
      <c r="K1198" s="218">
        <f>'4. Capacity&amp;Demand'!O1275</f>
        <v>0</v>
      </c>
      <c r="L1198" s="218">
        <f>'4. Capacity&amp;Demand'!P1275</f>
        <v>0</v>
      </c>
      <c r="M1198" s="218">
        <f>'4. Capacity&amp;Demand'!Q1275</f>
        <v>0</v>
      </c>
      <c r="N1198" s="218">
        <f>'4. Capacity&amp;Demand'!R1275</f>
        <v>0</v>
      </c>
      <c r="O1198" s="218">
        <f>'4. Capacity&amp;Demand'!S1275</f>
        <v>0</v>
      </c>
    </row>
    <row r="1199" spans="2:15" ht="15.75" thickBot="1" x14ac:dyDescent="0.3">
      <c r="B1199" s="218" t="s">
        <v>865</v>
      </c>
      <c r="C1199" s="315" t="s">
        <v>902</v>
      </c>
      <c r="D1199" s="218">
        <f>'4. Capacity&amp;Demand'!H1276</f>
        <v>0</v>
      </c>
      <c r="E1199" s="218">
        <f>'4. Capacity&amp;Demand'!I1276</f>
        <v>0</v>
      </c>
      <c r="F1199" s="218">
        <f>'4. Capacity&amp;Demand'!J1276</f>
        <v>0</v>
      </c>
      <c r="G1199" s="218">
        <f>'4. Capacity&amp;Demand'!K1276</f>
        <v>0</v>
      </c>
      <c r="H1199" s="218">
        <f>'4. Capacity&amp;Demand'!L1276</f>
        <v>0</v>
      </c>
      <c r="I1199" s="218">
        <f>'4. Capacity&amp;Demand'!M1276</f>
        <v>0</v>
      </c>
      <c r="J1199" s="218">
        <f>'4. Capacity&amp;Demand'!N1276</f>
        <v>0</v>
      </c>
      <c r="K1199" s="218">
        <f>'4. Capacity&amp;Demand'!O1276</f>
        <v>0</v>
      </c>
      <c r="L1199" s="218">
        <f>'4. Capacity&amp;Demand'!P1276</f>
        <v>0</v>
      </c>
      <c r="M1199" s="218">
        <f>'4. Capacity&amp;Demand'!Q1276</f>
        <v>0</v>
      </c>
      <c r="N1199" s="218">
        <f>'4. Capacity&amp;Demand'!R1276</f>
        <v>0</v>
      </c>
      <c r="O1199" s="218">
        <f>'4. Capacity&amp;Demand'!S1276</f>
        <v>0</v>
      </c>
    </row>
    <row r="1200" spans="2:15" ht="15.75" thickBot="1" x14ac:dyDescent="0.3">
      <c r="B1200" s="218" t="s">
        <v>867</v>
      </c>
      <c r="C1200" s="315" t="s">
        <v>902</v>
      </c>
      <c r="D1200" s="218">
        <f>'4. Capacity&amp;Demand'!H1277</f>
        <v>0</v>
      </c>
      <c r="E1200" s="218">
        <f>'4. Capacity&amp;Demand'!I1277</f>
        <v>0</v>
      </c>
      <c r="F1200" s="218">
        <f>'4. Capacity&amp;Demand'!J1277</f>
        <v>0</v>
      </c>
      <c r="G1200" s="218">
        <f>'4. Capacity&amp;Demand'!K1277</f>
        <v>0</v>
      </c>
      <c r="H1200" s="218">
        <f>'4. Capacity&amp;Demand'!L1277</f>
        <v>0</v>
      </c>
      <c r="I1200" s="218">
        <f>'4. Capacity&amp;Demand'!M1277</f>
        <v>0</v>
      </c>
      <c r="J1200" s="218">
        <f>'4. Capacity&amp;Demand'!N1277</f>
        <v>0</v>
      </c>
      <c r="K1200" s="218">
        <f>'4. Capacity&amp;Demand'!O1277</f>
        <v>0</v>
      </c>
      <c r="L1200" s="218">
        <f>'4. Capacity&amp;Demand'!P1277</f>
        <v>0</v>
      </c>
      <c r="M1200" s="218">
        <f>'4. Capacity&amp;Demand'!Q1277</f>
        <v>0</v>
      </c>
      <c r="N1200" s="218">
        <f>'4. Capacity&amp;Demand'!R1277</f>
        <v>0</v>
      </c>
      <c r="O1200" s="218">
        <f>'4. Capacity&amp;Demand'!S1277</f>
        <v>0</v>
      </c>
    </row>
    <row r="1201" spans="2:15" ht="15.75" thickBot="1" x14ac:dyDescent="0.3">
      <c r="B1201" s="218" t="s">
        <v>869</v>
      </c>
      <c r="C1201" s="315" t="s">
        <v>902</v>
      </c>
      <c r="D1201" s="218">
        <f>'4. Capacity&amp;Demand'!H1278</f>
        <v>0</v>
      </c>
      <c r="E1201" s="218">
        <f>'4. Capacity&amp;Demand'!I1278</f>
        <v>0</v>
      </c>
      <c r="F1201" s="218">
        <f>'4. Capacity&amp;Demand'!J1278</f>
        <v>0</v>
      </c>
      <c r="G1201" s="218">
        <f>'4. Capacity&amp;Demand'!K1278</f>
        <v>0</v>
      </c>
      <c r="H1201" s="218">
        <f>'4. Capacity&amp;Demand'!L1278</f>
        <v>0</v>
      </c>
      <c r="I1201" s="218">
        <f>'4. Capacity&amp;Demand'!M1278</f>
        <v>0</v>
      </c>
      <c r="J1201" s="218">
        <f>'4. Capacity&amp;Demand'!N1278</f>
        <v>0</v>
      </c>
      <c r="K1201" s="218">
        <f>'4. Capacity&amp;Demand'!O1278</f>
        <v>0</v>
      </c>
      <c r="L1201" s="218">
        <f>'4. Capacity&amp;Demand'!P1278</f>
        <v>0</v>
      </c>
      <c r="M1201" s="218">
        <f>'4. Capacity&amp;Demand'!Q1278</f>
        <v>0</v>
      </c>
      <c r="N1201" s="218">
        <f>'4. Capacity&amp;Demand'!R1278</f>
        <v>0</v>
      </c>
      <c r="O1201" s="218">
        <f>'4. Capacity&amp;Demand'!S1278</f>
        <v>0</v>
      </c>
    </row>
    <row r="1202" spans="2:15" ht="15.75" thickBot="1" x14ac:dyDescent="0.3">
      <c r="B1202" s="218" t="s">
        <v>871</v>
      </c>
      <c r="C1202" s="315" t="s">
        <v>902</v>
      </c>
      <c r="D1202" s="218">
        <f>'4. Capacity&amp;Demand'!H1279</f>
        <v>0</v>
      </c>
      <c r="E1202" s="218">
        <f>'4. Capacity&amp;Demand'!I1279</f>
        <v>0</v>
      </c>
      <c r="F1202" s="218">
        <f>'4. Capacity&amp;Demand'!J1279</f>
        <v>0</v>
      </c>
      <c r="G1202" s="218">
        <f>'4. Capacity&amp;Demand'!K1279</f>
        <v>0</v>
      </c>
      <c r="H1202" s="218">
        <f>'4. Capacity&amp;Demand'!L1279</f>
        <v>0</v>
      </c>
      <c r="I1202" s="218">
        <f>'4. Capacity&amp;Demand'!M1279</f>
        <v>0</v>
      </c>
      <c r="J1202" s="218">
        <f>'4. Capacity&amp;Demand'!N1279</f>
        <v>0</v>
      </c>
      <c r="K1202" s="218">
        <f>'4. Capacity&amp;Demand'!O1279</f>
        <v>0</v>
      </c>
      <c r="L1202" s="218">
        <f>'4. Capacity&amp;Demand'!P1279</f>
        <v>0</v>
      </c>
      <c r="M1202" s="218">
        <f>'4. Capacity&amp;Demand'!Q1279</f>
        <v>0</v>
      </c>
      <c r="N1202" s="218">
        <f>'4. Capacity&amp;Demand'!R1279</f>
        <v>0</v>
      </c>
      <c r="O1202" s="218">
        <f>'4. Capacity&amp;Demand'!S1279</f>
        <v>0</v>
      </c>
    </row>
    <row r="1203" spans="2:15" ht="15.75" thickBot="1" x14ac:dyDescent="0.3">
      <c r="B1203" s="218" t="s">
        <v>873</v>
      </c>
      <c r="C1203" s="315" t="s">
        <v>902</v>
      </c>
      <c r="D1203" s="218">
        <f>'4. Capacity&amp;Demand'!H1280</f>
        <v>0</v>
      </c>
      <c r="E1203" s="218">
        <f>'4. Capacity&amp;Demand'!I1280</f>
        <v>0</v>
      </c>
      <c r="F1203" s="218">
        <f>'4. Capacity&amp;Demand'!J1280</f>
        <v>0</v>
      </c>
      <c r="G1203" s="218">
        <f>'4. Capacity&amp;Demand'!K1280</f>
        <v>0</v>
      </c>
      <c r="H1203" s="218">
        <f>'4. Capacity&amp;Demand'!L1280</f>
        <v>0</v>
      </c>
      <c r="I1203" s="218">
        <f>'4. Capacity&amp;Demand'!M1280</f>
        <v>0</v>
      </c>
      <c r="J1203" s="218">
        <f>'4. Capacity&amp;Demand'!N1280</f>
        <v>0</v>
      </c>
      <c r="K1203" s="218">
        <f>'4. Capacity&amp;Demand'!O1280</f>
        <v>0</v>
      </c>
      <c r="L1203" s="218">
        <f>'4. Capacity&amp;Demand'!P1280</f>
        <v>0</v>
      </c>
      <c r="M1203" s="218">
        <f>'4. Capacity&amp;Demand'!Q1280</f>
        <v>0</v>
      </c>
      <c r="N1203" s="218">
        <f>'4. Capacity&amp;Demand'!R1280</f>
        <v>0</v>
      </c>
      <c r="O1203" s="218">
        <f>'4. Capacity&amp;Demand'!S1280</f>
        <v>0</v>
      </c>
    </row>
    <row r="1204" spans="2:15" ht="15.75" thickBot="1" x14ac:dyDescent="0.3">
      <c r="B1204" s="218" t="s">
        <v>875</v>
      </c>
      <c r="C1204" s="315" t="s">
        <v>902</v>
      </c>
      <c r="D1204" s="218">
        <f>'4. Capacity&amp;Demand'!H1281</f>
        <v>0</v>
      </c>
      <c r="E1204" s="218">
        <f>'4. Capacity&amp;Demand'!I1281</f>
        <v>0</v>
      </c>
      <c r="F1204" s="218">
        <f>'4. Capacity&amp;Demand'!J1281</f>
        <v>0</v>
      </c>
      <c r="G1204" s="218">
        <f>'4. Capacity&amp;Demand'!K1281</f>
        <v>0</v>
      </c>
      <c r="H1204" s="218">
        <f>'4. Capacity&amp;Demand'!L1281</f>
        <v>0</v>
      </c>
      <c r="I1204" s="218">
        <f>'4. Capacity&amp;Demand'!M1281</f>
        <v>0</v>
      </c>
      <c r="J1204" s="218">
        <f>'4. Capacity&amp;Demand'!N1281</f>
        <v>0</v>
      </c>
      <c r="K1204" s="218">
        <f>'4. Capacity&amp;Demand'!O1281</f>
        <v>0</v>
      </c>
      <c r="L1204" s="218">
        <f>'4. Capacity&amp;Demand'!P1281</f>
        <v>0</v>
      </c>
      <c r="M1204" s="218">
        <f>'4. Capacity&amp;Demand'!Q1281</f>
        <v>0</v>
      </c>
      <c r="N1204" s="218">
        <f>'4. Capacity&amp;Demand'!R1281</f>
        <v>0</v>
      </c>
      <c r="O1204" s="218">
        <f>'4. Capacity&amp;Demand'!S1281</f>
        <v>0</v>
      </c>
    </row>
    <row r="1205" spans="2:15" ht="15.75" thickBot="1" x14ac:dyDescent="0.3">
      <c r="B1205" s="218" t="s">
        <v>876</v>
      </c>
      <c r="C1205" s="315" t="s">
        <v>902</v>
      </c>
      <c r="D1205" s="218">
        <f>'4. Capacity&amp;Demand'!H1282</f>
        <v>0</v>
      </c>
      <c r="E1205" s="218">
        <f>'4. Capacity&amp;Demand'!I1282</f>
        <v>0</v>
      </c>
      <c r="F1205" s="218">
        <f>'4. Capacity&amp;Demand'!J1282</f>
        <v>0</v>
      </c>
      <c r="G1205" s="218">
        <f>'4. Capacity&amp;Demand'!K1282</f>
        <v>0</v>
      </c>
      <c r="H1205" s="218">
        <f>'4. Capacity&amp;Demand'!L1282</f>
        <v>0</v>
      </c>
      <c r="I1205" s="218">
        <f>'4. Capacity&amp;Demand'!M1282</f>
        <v>0</v>
      </c>
      <c r="J1205" s="218">
        <f>'4. Capacity&amp;Demand'!N1282</f>
        <v>0</v>
      </c>
      <c r="K1205" s="218">
        <f>'4. Capacity&amp;Demand'!O1282</f>
        <v>0</v>
      </c>
      <c r="L1205" s="218">
        <f>'4. Capacity&amp;Demand'!P1282</f>
        <v>0</v>
      </c>
      <c r="M1205" s="218">
        <f>'4. Capacity&amp;Demand'!Q1282</f>
        <v>0</v>
      </c>
      <c r="N1205" s="218">
        <f>'4. Capacity&amp;Demand'!R1282</f>
        <v>0</v>
      </c>
      <c r="O1205" s="218">
        <f>'4. Capacity&amp;Demand'!S1282</f>
        <v>0</v>
      </c>
    </row>
    <row r="1206" spans="2:15" ht="15.75" thickBot="1" x14ac:dyDescent="0.3">
      <c r="B1206" s="218" t="s">
        <v>877</v>
      </c>
      <c r="C1206" s="315" t="s">
        <v>902</v>
      </c>
      <c r="D1206" s="218">
        <f>'4. Capacity&amp;Demand'!H1283</f>
        <v>0</v>
      </c>
      <c r="E1206" s="218">
        <f>'4. Capacity&amp;Demand'!I1283</f>
        <v>0</v>
      </c>
      <c r="F1206" s="218">
        <f>'4. Capacity&amp;Demand'!J1283</f>
        <v>0</v>
      </c>
      <c r="G1206" s="218">
        <f>'4. Capacity&amp;Demand'!K1283</f>
        <v>0</v>
      </c>
      <c r="H1206" s="218">
        <f>'4. Capacity&amp;Demand'!L1283</f>
        <v>0</v>
      </c>
      <c r="I1206" s="218">
        <f>'4. Capacity&amp;Demand'!M1283</f>
        <v>0</v>
      </c>
      <c r="J1206" s="218">
        <f>'4. Capacity&amp;Demand'!N1283</f>
        <v>0</v>
      </c>
      <c r="K1206" s="218">
        <f>'4. Capacity&amp;Demand'!O1283</f>
        <v>0</v>
      </c>
      <c r="L1206" s="218">
        <f>'4. Capacity&amp;Demand'!P1283</f>
        <v>0</v>
      </c>
      <c r="M1206" s="218">
        <f>'4. Capacity&amp;Demand'!Q1283</f>
        <v>0</v>
      </c>
      <c r="N1206" s="218">
        <f>'4. Capacity&amp;Demand'!R1283</f>
        <v>0</v>
      </c>
      <c r="O1206" s="218">
        <f>'4. Capacity&amp;Demand'!S1283</f>
        <v>0</v>
      </c>
    </row>
    <row r="1207" spans="2:15" ht="15.75" thickBot="1" x14ac:dyDescent="0.3">
      <c r="B1207" s="218" t="s">
        <v>878</v>
      </c>
      <c r="C1207" s="315" t="s">
        <v>902</v>
      </c>
      <c r="D1207" s="218">
        <f>'4. Capacity&amp;Demand'!H1284</f>
        <v>0</v>
      </c>
      <c r="E1207" s="218">
        <f>'4. Capacity&amp;Demand'!I1284</f>
        <v>0</v>
      </c>
      <c r="F1207" s="218">
        <f>'4. Capacity&amp;Demand'!J1284</f>
        <v>0</v>
      </c>
      <c r="G1207" s="218">
        <f>'4. Capacity&amp;Demand'!K1284</f>
        <v>0</v>
      </c>
      <c r="H1207" s="218">
        <f>'4. Capacity&amp;Demand'!L1284</f>
        <v>0</v>
      </c>
      <c r="I1207" s="218">
        <f>'4. Capacity&amp;Demand'!M1284</f>
        <v>0</v>
      </c>
      <c r="J1207" s="218">
        <f>'4. Capacity&amp;Demand'!N1284</f>
        <v>0</v>
      </c>
      <c r="K1207" s="218">
        <f>'4. Capacity&amp;Demand'!O1284</f>
        <v>0</v>
      </c>
      <c r="L1207" s="218">
        <f>'4. Capacity&amp;Demand'!P1284</f>
        <v>0</v>
      </c>
      <c r="M1207" s="218">
        <f>'4. Capacity&amp;Demand'!Q1284</f>
        <v>0</v>
      </c>
      <c r="N1207" s="218">
        <f>'4. Capacity&amp;Demand'!R1284</f>
        <v>0</v>
      </c>
      <c r="O1207" s="218">
        <f>'4. Capacity&amp;Demand'!S1284</f>
        <v>0</v>
      </c>
    </row>
    <row r="1208" spans="2:15" ht="15.75" thickBot="1" x14ac:dyDescent="0.3">
      <c r="B1208" s="218" t="s">
        <v>879</v>
      </c>
      <c r="C1208" s="315" t="s">
        <v>902</v>
      </c>
      <c r="D1208" s="218">
        <f>'4. Capacity&amp;Demand'!H1285</f>
        <v>0</v>
      </c>
      <c r="E1208" s="218">
        <f>'4. Capacity&amp;Demand'!I1285</f>
        <v>0</v>
      </c>
      <c r="F1208" s="218">
        <f>'4. Capacity&amp;Demand'!J1285</f>
        <v>0</v>
      </c>
      <c r="G1208" s="218">
        <f>'4. Capacity&amp;Demand'!K1285</f>
        <v>0</v>
      </c>
      <c r="H1208" s="218">
        <f>'4. Capacity&amp;Demand'!L1285</f>
        <v>0</v>
      </c>
      <c r="I1208" s="218">
        <f>'4. Capacity&amp;Demand'!M1285</f>
        <v>0</v>
      </c>
      <c r="J1208" s="218">
        <f>'4. Capacity&amp;Demand'!N1285</f>
        <v>0</v>
      </c>
      <c r="K1208" s="218">
        <f>'4. Capacity&amp;Demand'!O1285</f>
        <v>0</v>
      </c>
      <c r="L1208" s="218">
        <f>'4. Capacity&amp;Demand'!P1285</f>
        <v>0</v>
      </c>
      <c r="M1208" s="218">
        <f>'4. Capacity&amp;Demand'!Q1285</f>
        <v>0</v>
      </c>
      <c r="N1208" s="218">
        <f>'4. Capacity&amp;Demand'!R1285</f>
        <v>0</v>
      </c>
      <c r="O1208" s="218">
        <f>'4. Capacity&amp;Demand'!S1285</f>
        <v>0</v>
      </c>
    </row>
    <row r="1209" spans="2:15" ht="15.75" thickBot="1" x14ac:dyDescent="0.3">
      <c r="B1209" s="218" t="s">
        <v>880</v>
      </c>
      <c r="C1209" s="315" t="s">
        <v>902</v>
      </c>
      <c r="D1209" s="218">
        <f>'4. Capacity&amp;Demand'!H1286</f>
        <v>0</v>
      </c>
      <c r="E1209" s="218">
        <f>'4. Capacity&amp;Demand'!I1286</f>
        <v>0</v>
      </c>
      <c r="F1209" s="218">
        <f>'4. Capacity&amp;Demand'!J1286</f>
        <v>0</v>
      </c>
      <c r="G1209" s="218">
        <f>'4. Capacity&amp;Demand'!K1286</f>
        <v>0</v>
      </c>
      <c r="H1209" s="218">
        <f>'4. Capacity&amp;Demand'!L1286</f>
        <v>0</v>
      </c>
      <c r="I1209" s="218">
        <f>'4. Capacity&amp;Demand'!M1286</f>
        <v>0</v>
      </c>
      <c r="J1209" s="218">
        <f>'4. Capacity&amp;Demand'!N1286</f>
        <v>0</v>
      </c>
      <c r="K1209" s="218">
        <f>'4. Capacity&amp;Demand'!O1286</f>
        <v>0</v>
      </c>
      <c r="L1209" s="218">
        <f>'4. Capacity&amp;Demand'!P1286</f>
        <v>0</v>
      </c>
      <c r="M1209" s="218">
        <f>'4. Capacity&amp;Demand'!Q1286</f>
        <v>0</v>
      </c>
      <c r="N1209" s="218">
        <f>'4. Capacity&amp;Demand'!R1286</f>
        <v>0</v>
      </c>
      <c r="O1209" s="218">
        <f>'4. Capacity&amp;Demand'!S1286</f>
        <v>0</v>
      </c>
    </row>
    <row r="1210" spans="2:15" ht="15.75" thickBot="1" x14ac:dyDescent="0.3">
      <c r="B1210" s="218" t="s">
        <v>881</v>
      </c>
      <c r="C1210" s="315" t="s">
        <v>902</v>
      </c>
      <c r="D1210" s="218">
        <f>'4. Capacity&amp;Demand'!H1287</f>
        <v>0</v>
      </c>
      <c r="E1210" s="218">
        <f>'4. Capacity&amp;Demand'!I1287</f>
        <v>0</v>
      </c>
      <c r="F1210" s="218">
        <f>'4. Capacity&amp;Demand'!J1287</f>
        <v>0</v>
      </c>
      <c r="G1210" s="218">
        <f>'4. Capacity&amp;Demand'!K1287</f>
        <v>0</v>
      </c>
      <c r="H1210" s="218">
        <f>'4. Capacity&amp;Demand'!L1287</f>
        <v>0</v>
      </c>
      <c r="I1210" s="218">
        <f>'4. Capacity&amp;Demand'!M1287</f>
        <v>0</v>
      </c>
      <c r="J1210" s="218">
        <f>'4. Capacity&amp;Demand'!N1287</f>
        <v>0</v>
      </c>
      <c r="K1210" s="218">
        <f>'4. Capacity&amp;Demand'!O1287</f>
        <v>0</v>
      </c>
      <c r="L1210" s="218">
        <f>'4. Capacity&amp;Demand'!P1287</f>
        <v>0</v>
      </c>
      <c r="M1210" s="218">
        <f>'4. Capacity&amp;Demand'!Q1287</f>
        <v>0</v>
      </c>
      <c r="N1210" s="218">
        <f>'4. Capacity&amp;Demand'!R1287</f>
        <v>0</v>
      </c>
      <c r="O1210" s="218">
        <f>'4. Capacity&amp;Demand'!S1287</f>
        <v>0</v>
      </c>
    </row>
    <row r="1211" spans="2:15" ht="15.75" thickBot="1" x14ac:dyDescent="0.3">
      <c r="B1211" s="218" t="s">
        <v>882</v>
      </c>
      <c r="C1211" s="315" t="s">
        <v>902</v>
      </c>
      <c r="D1211" s="218">
        <f>'4. Capacity&amp;Demand'!H1288</f>
        <v>0</v>
      </c>
      <c r="E1211" s="218">
        <f>'4. Capacity&amp;Demand'!I1288</f>
        <v>0</v>
      </c>
      <c r="F1211" s="218">
        <f>'4. Capacity&amp;Demand'!J1288</f>
        <v>0</v>
      </c>
      <c r="G1211" s="218">
        <f>'4. Capacity&amp;Demand'!K1288</f>
        <v>0</v>
      </c>
      <c r="H1211" s="218">
        <f>'4. Capacity&amp;Demand'!L1288</f>
        <v>0</v>
      </c>
      <c r="I1211" s="218">
        <f>'4. Capacity&amp;Demand'!M1288</f>
        <v>0</v>
      </c>
      <c r="J1211" s="218">
        <f>'4. Capacity&amp;Demand'!N1288</f>
        <v>0</v>
      </c>
      <c r="K1211" s="218">
        <f>'4. Capacity&amp;Demand'!O1288</f>
        <v>0</v>
      </c>
      <c r="L1211" s="218">
        <f>'4. Capacity&amp;Demand'!P1288</f>
        <v>0</v>
      </c>
      <c r="M1211" s="218">
        <f>'4. Capacity&amp;Demand'!Q1288</f>
        <v>0</v>
      </c>
      <c r="N1211" s="218">
        <f>'4. Capacity&amp;Demand'!R1288</f>
        <v>0</v>
      </c>
      <c r="O1211" s="218">
        <f>'4. Capacity&amp;Demand'!S1288</f>
        <v>0</v>
      </c>
    </row>
    <row r="1212" spans="2:15" ht="15.75" thickBot="1" x14ac:dyDescent="0.3">
      <c r="B1212" s="218" t="s">
        <v>883</v>
      </c>
      <c r="C1212" s="315" t="s">
        <v>902</v>
      </c>
      <c r="D1212" s="218">
        <f>'4. Capacity&amp;Demand'!H1289</f>
        <v>0</v>
      </c>
      <c r="E1212" s="218">
        <f>'4. Capacity&amp;Demand'!I1289</f>
        <v>0</v>
      </c>
      <c r="F1212" s="218">
        <f>'4. Capacity&amp;Demand'!J1289</f>
        <v>0</v>
      </c>
      <c r="G1212" s="218">
        <f>'4. Capacity&amp;Demand'!K1289</f>
        <v>0</v>
      </c>
      <c r="H1212" s="218">
        <f>'4. Capacity&amp;Demand'!L1289</f>
        <v>0</v>
      </c>
      <c r="I1212" s="218">
        <f>'4. Capacity&amp;Demand'!M1289</f>
        <v>0</v>
      </c>
      <c r="J1212" s="218">
        <f>'4. Capacity&amp;Demand'!N1289</f>
        <v>0</v>
      </c>
      <c r="K1212" s="218">
        <f>'4. Capacity&amp;Demand'!O1289</f>
        <v>0</v>
      </c>
      <c r="L1212" s="218">
        <f>'4. Capacity&amp;Demand'!P1289</f>
        <v>0</v>
      </c>
      <c r="M1212" s="218">
        <f>'4. Capacity&amp;Demand'!Q1289</f>
        <v>0</v>
      </c>
      <c r="N1212" s="218">
        <f>'4. Capacity&amp;Demand'!R1289</f>
        <v>0</v>
      </c>
      <c r="O1212" s="218">
        <f>'4. Capacity&amp;Demand'!S1289</f>
        <v>0</v>
      </c>
    </row>
    <row r="1213" spans="2:15" ht="15.75" thickBot="1" x14ac:dyDescent="0.3">
      <c r="B1213" s="218" t="s">
        <v>884</v>
      </c>
      <c r="C1213" s="315" t="s">
        <v>902</v>
      </c>
      <c r="D1213" s="218">
        <f>'4. Capacity&amp;Demand'!H1290</f>
        <v>0</v>
      </c>
      <c r="E1213" s="218">
        <f>'4. Capacity&amp;Demand'!I1290</f>
        <v>0</v>
      </c>
      <c r="F1213" s="218">
        <f>'4. Capacity&amp;Demand'!J1290</f>
        <v>0</v>
      </c>
      <c r="G1213" s="218">
        <f>'4. Capacity&amp;Demand'!K1290</f>
        <v>0</v>
      </c>
      <c r="H1213" s="218">
        <f>'4. Capacity&amp;Demand'!L1290</f>
        <v>0</v>
      </c>
      <c r="I1213" s="218">
        <f>'4. Capacity&amp;Demand'!M1290</f>
        <v>0</v>
      </c>
      <c r="J1213" s="218">
        <f>'4. Capacity&amp;Demand'!N1290</f>
        <v>0</v>
      </c>
      <c r="K1213" s="218">
        <f>'4. Capacity&amp;Demand'!O1290</f>
        <v>0</v>
      </c>
      <c r="L1213" s="218">
        <f>'4. Capacity&amp;Demand'!P1290</f>
        <v>0</v>
      </c>
      <c r="M1213" s="218">
        <f>'4. Capacity&amp;Demand'!Q1290</f>
        <v>0</v>
      </c>
      <c r="N1213" s="218">
        <f>'4. Capacity&amp;Demand'!R1290</f>
        <v>0</v>
      </c>
      <c r="O1213" s="218">
        <f>'4. Capacity&amp;Demand'!S1290</f>
        <v>0</v>
      </c>
    </row>
    <row r="1214" spans="2:15" ht="15.75" thickBot="1" x14ac:dyDescent="0.3">
      <c r="B1214" s="218" t="s">
        <v>885</v>
      </c>
      <c r="C1214" s="315" t="s">
        <v>902</v>
      </c>
      <c r="D1214" s="218">
        <f>'4. Capacity&amp;Demand'!H1291</f>
        <v>0</v>
      </c>
      <c r="E1214" s="218">
        <f>'4. Capacity&amp;Demand'!I1291</f>
        <v>0</v>
      </c>
      <c r="F1214" s="218">
        <f>'4. Capacity&amp;Demand'!J1291</f>
        <v>0</v>
      </c>
      <c r="G1214" s="218">
        <f>'4. Capacity&amp;Demand'!K1291</f>
        <v>0</v>
      </c>
      <c r="H1214" s="218">
        <f>'4. Capacity&amp;Demand'!L1291</f>
        <v>0</v>
      </c>
      <c r="I1214" s="218">
        <f>'4. Capacity&amp;Demand'!M1291</f>
        <v>0</v>
      </c>
      <c r="J1214" s="218">
        <f>'4. Capacity&amp;Demand'!N1291</f>
        <v>0</v>
      </c>
      <c r="K1214" s="218">
        <f>'4. Capacity&amp;Demand'!O1291</f>
        <v>0</v>
      </c>
      <c r="L1214" s="218">
        <f>'4. Capacity&amp;Demand'!P1291</f>
        <v>0</v>
      </c>
      <c r="M1214" s="218">
        <f>'4. Capacity&amp;Demand'!Q1291</f>
        <v>0</v>
      </c>
      <c r="N1214" s="218">
        <f>'4. Capacity&amp;Demand'!R1291</f>
        <v>0</v>
      </c>
      <c r="O1214" s="218">
        <f>'4. Capacity&amp;Demand'!S1291</f>
        <v>0</v>
      </c>
    </row>
    <row r="1215" spans="2:15" ht="15.75" thickBot="1" x14ac:dyDescent="0.3">
      <c r="B1215" s="218" t="s">
        <v>886</v>
      </c>
      <c r="C1215" s="315" t="s">
        <v>902</v>
      </c>
      <c r="D1215" s="218">
        <f>'4. Capacity&amp;Demand'!H1292</f>
        <v>0</v>
      </c>
      <c r="E1215" s="218">
        <f>'4. Capacity&amp;Demand'!I1292</f>
        <v>0</v>
      </c>
      <c r="F1215" s="218">
        <f>'4. Capacity&amp;Demand'!J1292</f>
        <v>0</v>
      </c>
      <c r="G1215" s="218">
        <f>'4. Capacity&amp;Demand'!K1292</f>
        <v>0</v>
      </c>
      <c r="H1215" s="218">
        <f>'4. Capacity&amp;Demand'!L1292</f>
        <v>0</v>
      </c>
      <c r="I1215" s="218">
        <f>'4. Capacity&amp;Demand'!M1292</f>
        <v>0</v>
      </c>
      <c r="J1215" s="218">
        <f>'4. Capacity&amp;Demand'!N1292</f>
        <v>0</v>
      </c>
      <c r="K1215" s="218">
        <f>'4. Capacity&amp;Demand'!O1292</f>
        <v>0</v>
      </c>
      <c r="L1215" s="218">
        <f>'4. Capacity&amp;Demand'!P1292</f>
        <v>0</v>
      </c>
      <c r="M1215" s="218">
        <f>'4. Capacity&amp;Demand'!Q1292</f>
        <v>0</v>
      </c>
      <c r="N1215" s="218">
        <f>'4. Capacity&amp;Demand'!R1292</f>
        <v>0</v>
      </c>
      <c r="O1215" s="218">
        <f>'4. Capacity&amp;Demand'!S1292</f>
        <v>0</v>
      </c>
    </row>
    <row r="1216" spans="2:15" ht="15.75" thickBot="1" x14ac:dyDescent="0.3">
      <c r="B1216" s="218" t="s">
        <v>887</v>
      </c>
      <c r="C1216" s="315" t="s">
        <v>902</v>
      </c>
      <c r="D1216" s="218">
        <f>'4. Capacity&amp;Demand'!H1293</f>
        <v>0</v>
      </c>
      <c r="E1216" s="218">
        <f>'4. Capacity&amp;Demand'!I1293</f>
        <v>0</v>
      </c>
      <c r="F1216" s="218">
        <f>'4. Capacity&amp;Demand'!J1293</f>
        <v>0</v>
      </c>
      <c r="G1216" s="218">
        <f>'4. Capacity&amp;Demand'!K1293</f>
        <v>0</v>
      </c>
      <c r="H1216" s="218">
        <f>'4. Capacity&amp;Demand'!L1293</f>
        <v>0</v>
      </c>
      <c r="I1216" s="218">
        <f>'4. Capacity&amp;Demand'!M1293</f>
        <v>0</v>
      </c>
      <c r="J1216" s="218">
        <f>'4. Capacity&amp;Demand'!N1293</f>
        <v>0</v>
      </c>
      <c r="K1216" s="218">
        <f>'4. Capacity&amp;Demand'!O1293</f>
        <v>0</v>
      </c>
      <c r="L1216" s="218">
        <f>'4. Capacity&amp;Demand'!P1293</f>
        <v>0</v>
      </c>
      <c r="M1216" s="218">
        <f>'4. Capacity&amp;Demand'!Q1293</f>
        <v>0</v>
      </c>
      <c r="N1216" s="218">
        <f>'4. Capacity&amp;Demand'!R1293</f>
        <v>0</v>
      </c>
      <c r="O1216" s="218">
        <f>'4. Capacity&amp;Demand'!S1293</f>
        <v>0</v>
      </c>
    </row>
    <row r="1217" spans="2:15" ht="15.75" thickBot="1" x14ac:dyDescent="0.3">
      <c r="B1217" s="218" t="s">
        <v>888</v>
      </c>
      <c r="C1217" s="315" t="s">
        <v>902</v>
      </c>
      <c r="D1217" s="218">
        <f>'4. Capacity&amp;Demand'!H1294</f>
        <v>0</v>
      </c>
      <c r="E1217" s="218">
        <f>'4. Capacity&amp;Demand'!I1294</f>
        <v>0</v>
      </c>
      <c r="F1217" s="218">
        <f>'4. Capacity&amp;Demand'!J1294</f>
        <v>0</v>
      </c>
      <c r="G1217" s="218">
        <f>'4. Capacity&amp;Demand'!K1294</f>
        <v>0</v>
      </c>
      <c r="H1217" s="218">
        <f>'4. Capacity&amp;Demand'!L1294</f>
        <v>0</v>
      </c>
      <c r="I1217" s="218">
        <f>'4. Capacity&amp;Demand'!M1294</f>
        <v>0</v>
      </c>
      <c r="J1217" s="218">
        <f>'4. Capacity&amp;Demand'!N1294</f>
        <v>0</v>
      </c>
      <c r="K1217" s="218">
        <f>'4. Capacity&amp;Demand'!O1294</f>
        <v>0</v>
      </c>
      <c r="L1217" s="218">
        <f>'4. Capacity&amp;Demand'!P1294</f>
        <v>0</v>
      </c>
      <c r="M1217" s="218">
        <f>'4. Capacity&amp;Demand'!Q1294</f>
        <v>0</v>
      </c>
      <c r="N1217" s="218">
        <f>'4. Capacity&amp;Demand'!R1294</f>
        <v>0</v>
      </c>
      <c r="O1217" s="218">
        <f>'4. Capacity&amp;Demand'!S1294</f>
        <v>0</v>
      </c>
    </row>
    <row r="1218" spans="2:15" ht="15.75" thickBot="1" x14ac:dyDescent="0.3">
      <c r="B1218" s="218" t="s">
        <v>889</v>
      </c>
      <c r="C1218" s="315" t="s">
        <v>902</v>
      </c>
      <c r="D1218" s="218">
        <f>'4. Capacity&amp;Demand'!H1295</f>
        <v>0</v>
      </c>
      <c r="E1218" s="218">
        <f>'4. Capacity&amp;Demand'!I1295</f>
        <v>0</v>
      </c>
      <c r="F1218" s="218">
        <f>'4. Capacity&amp;Demand'!J1295</f>
        <v>0</v>
      </c>
      <c r="G1218" s="218">
        <f>'4. Capacity&amp;Demand'!K1295</f>
        <v>0</v>
      </c>
      <c r="H1218" s="218">
        <f>'4. Capacity&amp;Demand'!L1295</f>
        <v>0</v>
      </c>
      <c r="I1218" s="218">
        <f>'4. Capacity&amp;Demand'!M1295</f>
        <v>0</v>
      </c>
      <c r="J1218" s="218">
        <f>'4. Capacity&amp;Demand'!N1295</f>
        <v>0</v>
      </c>
      <c r="K1218" s="218">
        <f>'4. Capacity&amp;Demand'!O1295</f>
        <v>0</v>
      </c>
      <c r="L1218" s="218">
        <f>'4. Capacity&amp;Demand'!P1295</f>
        <v>0</v>
      </c>
      <c r="M1218" s="218">
        <f>'4. Capacity&amp;Demand'!Q1295</f>
        <v>0</v>
      </c>
      <c r="N1218" s="218">
        <f>'4. Capacity&amp;Demand'!R1295</f>
        <v>0</v>
      </c>
      <c r="O1218" s="218">
        <f>'4. Capacity&amp;Demand'!S1295</f>
        <v>0</v>
      </c>
    </row>
    <row r="1219" spans="2:15" ht="15.75" thickBot="1" x14ac:dyDescent="0.3">
      <c r="B1219" s="218" t="s">
        <v>890</v>
      </c>
      <c r="C1219" s="315" t="s">
        <v>902</v>
      </c>
      <c r="D1219" s="218">
        <f>'4. Capacity&amp;Demand'!H1296</f>
        <v>0</v>
      </c>
      <c r="E1219" s="218">
        <f>'4. Capacity&amp;Demand'!I1296</f>
        <v>0</v>
      </c>
      <c r="F1219" s="218">
        <f>'4. Capacity&amp;Demand'!J1296</f>
        <v>0</v>
      </c>
      <c r="G1219" s="218">
        <f>'4. Capacity&amp;Demand'!K1296</f>
        <v>0</v>
      </c>
      <c r="H1219" s="218">
        <f>'4. Capacity&amp;Demand'!L1296</f>
        <v>0</v>
      </c>
      <c r="I1219" s="218">
        <f>'4. Capacity&amp;Demand'!M1296</f>
        <v>0</v>
      </c>
      <c r="J1219" s="218">
        <f>'4. Capacity&amp;Demand'!N1296</f>
        <v>0</v>
      </c>
      <c r="K1219" s="218">
        <f>'4. Capacity&amp;Demand'!O1296</f>
        <v>0</v>
      </c>
      <c r="L1219" s="218">
        <f>'4. Capacity&amp;Demand'!P1296</f>
        <v>0</v>
      </c>
      <c r="M1219" s="218">
        <f>'4. Capacity&amp;Demand'!Q1296</f>
        <v>0</v>
      </c>
      <c r="N1219" s="218">
        <f>'4. Capacity&amp;Demand'!R1296</f>
        <v>0</v>
      </c>
      <c r="O1219" s="218">
        <f>'4. Capacity&amp;Demand'!S1296</f>
        <v>0</v>
      </c>
    </row>
    <row r="1220" spans="2:15" ht="15.75" thickBot="1" x14ac:dyDescent="0.3">
      <c r="B1220" s="218" t="s">
        <v>891</v>
      </c>
      <c r="C1220" s="315" t="s">
        <v>902</v>
      </c>
      <c r="D1220" s="218">
        <f>'4. Capacity&amp;Demand'!H1297</f>
        <v>0</v>
      </c>
      <c r="E1220" s="218">
        <f>'4. Capacity&amp;Demand'!I1297</f>
        <v>0</v>
      </c>
      <c r="F1220" s="218">
        <f>'4. Capacity&amp;Demand'!J1297</f>
        <v>0</v>
      </c>
      <c r="G1220" s="218">
        <f>'4. Capacity&amp;Demand'!K1297</f>
        <v>0</v>
      </c>
      <c r="H1220" s="218">
        <f>'4. Capacity&amp;Demand'!L1297</f>
        <v>0</v>
      </c>
      <c r="I1220" s="218">
        <f>'4. Capacity&amp;Demand'!M1297</f>
        <v>0</v>
      </c>
      <c r="J1220" s="218">
        <f>'4. Capacity&amp;Demand'!N1297</f>
        <v>0</v>
      </c>
      <c r="K1220" s="218">
        <f>'4. Capacity&amp;Demand'!O1297</f>
        <v>0</v>
      </c>
      <c r="L1220" s="218">
        <f>'4. Capacity&amp;Demand'!P1297</f>
        <v>0</v>
      </c>
      <c r="M1220" s="218">
        <f>'4. Capacity&amp;Demand'!Q1297</f>
        <v>0</v>
      </c>
      <c r="N1220" s="218">
        <f>'4. Capacity&amp;Demand'!R1297</f>
        <v>0</v>
      </c>
      <c r="O1220" s="218">
        <f>'4. Capacity&amp;Demand'!S1297</f>
        <v>0</v>
      </c>
    </row>
    <row r="1221" spans="2:15" ht="15.75" thickBot="1" x14ac:dyDescent="0.3">
      <c r="B1221" s="218" t="s">
        <v>892</v>
      </c>
      <c r="C1221" s="315" t="s">
        <v>902</v>
      </c>
      <c r="D1221" s="218">
        <f>'4. Capacity&amp;Demand'!H1298</f>
        <v>0</v>
      </c>
      <c r="E1221" s="218">
        <f>'4. Capacity&amp;Demand'!I1298</f>
        <v>0</v>
      </c>
      <c r="F1221" s="218">
        <f>'4. Capacity&amp;Demand'!J1298</f>
        <v>0</v>
      </c>
      <c r="G1221" s="218">
        <f>'4. Capacity&amp;Demand'!K1298</f>
        <v>0</v>
      </c>
      <c r="H1221" s="218">
        <f>'4. Capacity&amp;Demand'!L1298</f>
        <v>0</v>
      </c>
      <c r="I1221" s="218">
        <f>'4. Capacity&amp;Demand'!M1298</f>
        <v>0</v>
      </c>
      <c r="J1221" s="218">
        <f>'4. Capacity&amp;Demand'!N1298</f>
        <v>0</v>
      </c>
      <c r="K1221" s="218">
        <f>'4. Capacity&amp;Demand'!O1298</f>
        <v>0</v>
      </c>
      <c r="L1221" s="218">
        <f>'4. Capacity&amp;Demand'!P1298</f>
        <v>0</v>
      </c>
      <c r="M1221" s="218">
        <f>'4. Capacity&amp;Demand'!Q1298</f>
        <v>0</v>
      </c>
      <c r="N1221" s="218">
        <f>'4. Capacity&amp;Demand'!R1298</f>
        <v>0</v>
      </c>
      <c r="O1221" s="218">
        <f>'4. Capacity&amp;Demand'!S1298</f>
        <v>0</v>
      </c>
    </row>
    <row r="1222" spans="2:15" ht="15.75" thickBot="1" x14ac:dyDescent="0.3">
      <c r="B1222" s="218" t="s">
        <v>893</v>
      </c>
      <c r="C1222" s="315" t="s">
        <v>902</v>
      </c>
      <c r="D1222" s="218">
        <f>'4. Capacity&amp;Demand'!H1299</f>
        <v>0</v>
      </c>
      <c r="E1222" s="218">
        <f>'4. Capacity&amp;Demand'!I1299</f>
        <v>0</v>
      </c>
      <c r="F1222" s="218">
        <f>'4. Capacity&amp;Demand'!J1299</f>
        <v>0</v>
      </c>
      <c r="G1222" s="218">
        <f>'4. Capacity&amp;Demand'!K1299</f>
        <v>0</v>
      </c>
      <c r="H1222" s="218">
        <f>'4. Capacity&amp;Demand'!L1299</f>
        <v>0</v>
      </c>
      <c r="I1222" s="218">
        <f>'4. Capacity&amp;Demand'!M1299</f>
        <v>0</v>
      </c>
      <c r="J1222" s="218">
        <f>'4. Capacity&amp;Demand'!N1299</f>
        <v>0</v>
      </c>
      <c r="K1222" s="218">
        <f>'4. Capacity&amp;Demand'!O1299</f>
        <v>0</v>
      </c>
      <c r="L1222" s="218">
        <f>'4. Capacity&amp;Demand'!P1299</f>
        <v>0</v>
      </c>
      <c r="M1222" s="218">
        <f>'4. Capacity&amp;Demand'!Q1299</f>
        <v>0</v>
      </c>
      <c r="N1222" s="218">
        <f>'4. Capacity&amp;Demand'!R1299</f>
        <v>0</v>
      </c>
      <c r="O1222" s="218">
        <f>'4. Capacity&amp;Demand'!S1299</f>
        <v>0</v>
      </c>
    </row>
    <row r="1223" spans="2:15" ht="15.75" thickBot="1" x14ac:dyDescent="0.3">
      <c r="B1223" s="218" t="s">
        <v>894</v>
      </c>
      <c r="C1223" s="315" t="s">
        <v>902</v>
      </c>
      <c r="D1223" s="218">
        <f>'4. Capacity&amp;Demand'!H1300</f>
        <v>0</v>
      </c>
      <c r="E1223" s="218">
        <f>'4. Capacity&amp;Demand'!I1300</f>
        <v>0</v>
      </c>
      <c r="F1223" s="218">
        <f>'4. Capacity&amp;Demand'!J1300</f>
        <v>0</v>
      </c>
      <c r="G1223" s="218">
        <f>'4. Capacity&amp;Demand'!K1300</f>
        <v>0</v>
      </c>
      <c r="H1223" s="218">
        <f>'4. Capacity&amp;Demand'!L1300</f>
        <v>0</v>
      </c>
      <c r="I1223" s="218">
        <f>'4. Capacity&amp;Demand'!M1300</f>
        <v>0</v>
      </c>
      <c r="J1223" s="218">
        <f>'4. Capacity&amp;Demand'!N1300</f>
        <v>0</v>
      </c>
      <c r="K1223" s="218">
        <f>'4. Capacity&amp;Demand'!O1300</f>
        <v>0</v>
      </c>
      <c r="L1223" s="218">
        <f>'4. Capacity&amp;Demand'!P1300</f>
        <v>0</v>
      </c>
      <c r="M1223" s="218">
        <f>'4. Capacity&amp;Demand'!Q1300</f>
        <v>0</v>
      </c>
      <c r="N1223" s="218">
        <f>'4. Capacity&amp;Demand'!R1300</f>
        <v>0</v>
      </c>
      <c r="O1223" s="218">
        <f>'4. Capacity&amp;Demand'!S1300</f>
        <v>0</v>
      </c>
    </row>
    <row r="1224" spans="2:15" ht="15.75" thickBot="1" x14ac:dyDescent="0.3">
      <c r="B1224" s="218" t="s">
        <v>895</v>
      </c>
      <c r="C1224" s="315" t="s">
        <v>902</v>
      </c>
      <c r="D1224" s="218">
        <f>'4. Capacity&amp;Demand'!H1301</f>
        <v>0</v>
      </c>
      <c r="E1224" s="218">
        <f>'4. Capacity&amp;Demand'!I1301</f>
        <v>0</v>
      </c>
      <c r="F1224" s="218">
        <f>'4. Capacity&amp;Demand'!J1301</f>
        <v>0</v>
      </c>
      <c r="G1224" s="218">
        <f>'4. Capacity&amp;Demand'!K1301</f>
        <v>0</v>
      </c>
      <c r="H1224" s="218">
        <f>'4. Capacity&amp;Demand'!L1301</f>
        <v>0</v>
      </c>
      <c r="I1224" s="218">
        <f>'4. Capacity&amp;Demand'!M1301</f>
        <v>0</v>
      </c>
      <c r="J1224" s="218">
        <f>'4. Capacity&amp;Demand'!N1301</f>
        <v>0</v>
      </c>
      <c r="K1224" s="218">
        <f>'4. Capacity&amp;Demand'!O1301</f>
        <v>0</v>
      </c>
      <c r="L1224" s="218">
        <f>'4. Capacity&amp;Demand'!P1301</f>
        <v>0</v>
      </c>
      <c r="M1224" s="218">
        <f>'4. Capacity&amp;Demand'!Q1301</f>
        <v>0</v>
      </c>
      <c r="N1224" s="218">
        <f>'4. Capacity&amp;Demand'!R1301</f>
        <v>0</v>
      </c>
      <c r="O1224" s="218">
        <f>'4. Capacity&amp;Demand'!S1301</f>
        <v>0</v>
      </c>
    </row>
    <row r="1225" spans="2:15" ht="15.75" thickBot="1" x14ac:dyDescent="0.3">
      <c r="B1225" s="218" t="s">
        <v>896</v>
      </c>
      <c r="C1225" s="315" t="s">
        <v>902</v>
      </c>
      <c r="D1225" s="218">
        <f>'4. Capacity&amp;Demand'!H1302</f>
        <v>0</v>
      </c>
      <c r="E1225" s="218">
        <f>'4. Capacity&amp;Demand'!I1302</f>
        <v>0</v>
      </c>
      <c r="F1225" s="218">
        <f>'4. Capacity&amp;Demand'!J1302</f>
        <v>0</v>
      </c>
      <c r="G1225" s="218">
        <f>'4. Capacity&amp;Demand'!K1302</f>
        <v>0</v>
      </c>
      <c r="H1225" s="218">
        <f>'4. Capacity&amp;Demand'!L1302</f>
        <v>0</v>
      </c>
      <c r="I1225" s="218">
        <f>'4. Capacity&amp;Demand'!M1302</f>
        <v>0</v>
      </c>
      <c r="J1225" s="218">
        <f>'4. Capacity&amp;Demand'!N1302</f>
        <v>0</v>
      </c>
      <c r="K1225" s="218">
        <f>'4. Capacity&amp;Demand'!O1302</f>
        <v>0</v>
      </c>
      <c r="L1225" s="218">
        <f>'4. Capacity&amp;Demand'!P1302</f>
        <v>0</v>
      </c>
      <c r="M1225" s="218">
        <f>'4. Capacity&amp;Demand'!Q1302</f>
        <v>0</v>
      </c>
      <c r="N1225" s="218">
        <f>'4. Capacity&amp;Demand'!R1302</f>
        <v>0</v>
      </c>
      <c r="O1225" s="218">
        <f>'4. Capacity&amp;Demand'!S1302</f>
        <v>0</v>
      </c>
    </row>
    <row r="1226" spans="2:15" ht="15.75" thickBot="1" x14ac:dyDescent="0.3">
      <c r="B1226" s="218" t="s">
        <v>897</v>
      </c>
      <c r="C1226" s="315" t="s">
        <v>902</v>
      </c>
      <c r="D1226" s="218">
        <f>'4. Capacity&amp;Demand'!H1303</f>
        <v>0</v>
      </c>
      <c r="E1226" s="218">
        <f>'4. Capacity&amp;Demand'!I1303</f>
        <v>0</v>
      </c>
      <c r="F1226" s="218">
        <f>'4. Capacity&amp;Demand'!J1303</f>
        <v>0</v>
      </c>
      <c r="G1226" s="218">
        <f>'4. Capacity&amp;Demand'!K1303</f>
        <v>0</v>
      </c>
      <c r="H1226" s="218">
        <f>'4. Capacity&amp;Demand'!L1303</f>
        <v>0</v>
      </c>
      <c r="I1226" s="218">
        <f>'4. Capacity&amp;Demand'!M1303</f>
        <v>0</v>
      </c>
      <c r="J1226" s="218">
        <f>'4. Capacity&amp;Demand'!N1303</f>
        <v>0</v>
      </c>
      <c r="K1226" s="218">
        <f>'4. Capacity&amp;Demand'!O1303</f>
        <v>0</v>
      </c>
      <c r="L1226" s="218">
        <f>'4. Capacity&amp;Demand'!P1303</f>
        <v>0</v>
      </c>
      <c r="M1226" s="218">
        <f>'4. Capacity&amp;Demand'!Q1303</f>
        <v>0</v>
      </c>
      <c r="N1226" s="218">
        <f>'4. Capacity&amp;Demand'!R1303</f>
        <v>0</v>
      </c>
      <c r="O1226" s="218">
        <f>'4. Capacity&amp;Demand'!S1303</f>
        <v>0</v>
      </c>
    </row>
    <row r="1227" spans="2:15" ht="15.75" thickBot="1" x14ac:dyDescent="0.3">
      <c r="B1227" s="218" t="s">
        <v>512</v>
      </c>
      <c r="C1227" s="315" t="s">
        <v>903</v>
      </c>
      <c r="D1227" s="218">
        <f>'4. Capacity&amp;Demand'!H1304</f>
        <v>0</v>
      </c>
      <c r="E1227" s="218">
        <f>'4. Capacity&amp;Demand'!I1304</f>
        <v>0</v>
      </c>
      <c r="F1227" s="218">
        <f>'4. Capacity&amp;Demand'!J1304</f>
        <v>0</v>
      </c>
      <c r="G1227" s="218">
        <f>'4. Capacity&amp;Demand'!K1304</f>
        <v>0</v>
      </c>
      <c r="H1227" s="218">
        <f>'4. Capacity&amp;Demand'!L1304</f>
        <v>0</v>
      </c>
      <c r="I1227" s="218">
        <f>'4. Capacity&amp;Demand'!M1304</f>
        <v>0</v>
      </c>
      <c r="J1227" s="218">
        <f>'4. Capacity&amp;Demand'!N1304</f>
        <v>0</v>
      </c>
      <c r="K1227" s="218">
        <f>'4. Capacity&amp;Demand'!O1304</f>
        <v>0</v>
      </c>
      <c r="L1227" s="218">
        <f>'4. Capacity&amp;Demand'!P1304</f>
        <v>0</v>
      </c>
      <c r="M1227" s="218">
        <f>'4. Capacity&amp;Demand'!Q1304</f>
        <v>0</v>
      </c>
      <c r="N1227" s="218">
        <f>'4. Capacity&amp;Demand'!R1304</f>
        <v>0</v>
      </c>
      <c r="O1227" s="218">
        <f>'4. Capacity&amp;Demand'!S1304</f>
        <v>0</v>
      </c>
    </row>
    <row r="1228" spans="2:15" ht="15.75" thickBot="1" x14ac:dyDescent="0.3">
      <c r="B1228" s="218" t="s">
        <v>515</v>
      </c>
      <c r="C1228" s="315" t="s">
        <v>903</v>
      </c>
      <c r="D1228" s="218">
        <f>'4. Capacity&amp;Demand'!H1305</f>
        <v>0</v>
      </c>
      <c r="E1228" s="218">
        <f>'4. Capacity&amp;Demand'!I1305</f>
        <v>0</v>
      </c>
      <c r="F1228" s="218">
        <f>'4. Capacity&amp;Demand'!J1305</f>
        <v>0</v>
      </c>
      <c r="G1228" s="218">
        <f>'4. Capacity&amp;Demand'!K1305</f>
        <v>0</v>
      </c>
      <c r="H1228" s="218">
        <f>'4. Capacity&amp;Demand'!L1305</f>
        <v>0</v>
      </c>
      <c r="I1228" s="218">
        <f>'4. Capacity&amp;Demand'!M1305</f>
        <v>0</v>
      </c>
      <c r="J1228" s="218">
        <f>'4. Capacity&amp;Demand'!N1305</f>
        <v>0</v>
      </c>
      <c r="K1228" s="218">
        <f>'4. Capacity&amp;Demand'!O1305</f>
        <v>0</v>
      </c>
      <c r="L1228" s="218">
        <f>'4. Capacity&amp;Demand'!P1305</f>
        <v>0</v>
      </c>
      <c r="M1228" s="218">
        <f>'4. Capacity&amp;Demand'!Q1305</f>
        <v>0</v>
      </c>
      <c r="N1228" s="218">
        <f>'4. Capacity&amp;Demand'!R1305</f>
        <v>0</v>
      </c>
      <c r="O1228" s="218">
        <f>'4. Capacity&amp;Demand'!S1305</f>
        <v>0</v>
      </c>
    </row>
    <row r="1229" spans="2:15" ht="15.75" thickBot="1" x14ac:dyDescent="0.3">
      <c r="B1229" s="218" t="s">
        <v>517</v>
      </c>
      <c r="C1229" s="315" t="s">
        <v>903</v>
      </c>
      <c r="D1229" s="218">
        <f>'4. Capacity&amp;Demand'!H1306</f>
        <v>0</v>
      </c>
      <c r="E1229" s="218">
        <f>'4. Capacity&amp;Demand'!I1306</f>
        <v>0</v>
      </c>
      <c r="F1229" s="218">
        <f>'4. Capacity&amp;Demand'!J1306</f>
        <v>0</v>
      </c>
      <c r="G1229" s="218">
        <f>'4. Capacity&amp;Demand'!K1306</f>
        <v>0</v>
      </c>
      <c r="H1229" s="218">
        <f>'4. Capacity&amp;Demand'!L1306</f>
        <v>0</v>
      </c>
      <c r="I1229" s="218">
        <f>'4. Capacity&amp;Demand'!M1306</f>
        <v>0</v>
      </c>
      <c r="J1229" s="218">
        <f>'4. Capacity&amp;Demand'!N1306</f>
        <v>0</v>
      </c>
      <c r="K1229" s="218">
        <f>'4. Capacity&amp;Demand'!O1306</f>
        <v>0</v>
      </c>
      <c r="L1229" s="218">
        <f>'4. Capacity&amp;Demand'!P1306</f>
        <v>0</v>
      </c>
      <c r="M1229" s="218">
        <f>'4. Capacity&amp;Demand'!Q1306</f>
        <v>0</v>
      </c>
      <c r="N1229" s="218">
        <f>'4. Capacity&amp;Demand'!R1306</f>
        <v>0</v>
      </c>
      <c r="O1229" s="218">
        <f>'4. Capacity&amp;Demand'!S1306</f>
        <v>0</v>
      </c>
    </row>
    <row r="1230" spans="2:15" ht="15.75" thickBot="1" x14ac:dyDescent="0.3">
      <c r="B1230" s="218" t="s">
        <v>519</v>
      </c>
      <c r="C1230" s="315" t="s">
        <v>903</v>
      </c>
      <c r="D1230" s="218">
        <f>'4. Capacity&amp;Demand'!H1307</f>
        <v>0</v>
      </c>
      <c r="E1230" s="218">
        <f>'4. Capacity&amp;Demand'!I1307</f>
        <v>0</v>
      </c>
      <c r="F1230" s="218">
        <f>'4. Capacity&amp;Demand'!J1307</f>
        <v>0</v>
      </c>
      <c r="G1230" s="218">
        <f>'4. Capacity&amp;Demand'!K1307</f>
        <v>0</v>
      </c>
      <c r="H1230" s="218">
        <f>'4. Capacity&amp;Demand'!L1307</f>
        <v>0</v>
      </c>
      <c r="I1230" s="218">
        <f>'4. Capacity&amp;Demand'!M1307</f>
        <v>0</v>
      </c>
      <c r="J1230" s="218">
        <f>'4. Capacity&amp;Demand'!N1307</f>
        <v>0</v>
      </c>
      <c r="K1230" s="218">
        <f>'4. Capacity&amp;Demand'!O1307</f>
        <v>0</v>
      </c>
      <c r="L1230" s="218">
        <f>'4. Capacity&amp;Demand'!P1307</f>
        <v>0</v>
      </c>
      <c r="M1230" s="218">
        <f>'4. Capacity&amp;Demand'!Q1307</f>
        <v>0</v>
      </c>
      <c r="N1230" s="218">
        <f>'4. Capacity&amp;Demand'!R1307</f>
        <v>0</v>
      </c>
      <c r="O1230" s="218">
        <f>'4. Capacity&amp;Demand'!S1307</f>
        <v>0</v>
      </c>
    </row>
    <row r="1231" spans="2:15" ht="15.75" thickBot="1" x14ac:dyDescent="0.3">
      <c r="B1231" s="218" t="s">
        <v>521</v>
      </c>
      <c r="C1231" s="315" t="s">
        <v>903</v>
      </c>
      <c r="D1231" s="218">
        <f>'4. Capacity&amp;Demand'!H1308</f>
        <v>0</v>
      </c>
      <c r="E1231" s="218">
        <f>'4. Capacity&amp;Demand'!I1308</f>
        <v>0</v>
      </c>
      <c r="F1231" s="218">
        <f>'4. Capacity&amp;Demand'!J1308</f>
        <v>0</v>
      </c>
      <c r="G1231" s="218">
        <f>'4. Capacity&amp;Demand'!K1308</f>
        <v>0</v>
      </c>
      <c r="H1231" s="218">
        <f>'4. Capacity&amp;Demand'!L1308</f>
        <v>0</v>
      </c>
      <c r="I1231" s="218">
        <f>'4. Capacity&amp;Demand'!M1308</f>
        <v>0</v>
      </c>
      <c r="J1231" s="218">
        <f>'4. Capacity&amp;Demand'!N1308</f>
        <v>0</v>
      </c>
      <c r="K1231" s="218">
        <f>'4. Capacity&amp;Demand'!O1308</f>
        <v>0</v>
      </c>
      <c r="L1231" s="218">
        <f>'4. Capacity&amp;Demand'!P1308</f>
        <v>0</v>
      </c>
      <c r="M1231" s="218">
        <f>'4. Capacity&amp;Demand'!Q1308</f>
        <v>0</v>
      </c>
      <c r="N1231" s="218">
        <f>'4. Capacity&amp;Demand'!R1308</f>
        <v>0</v>
      </c>
      <c r="O1231" s="218">
        <f>'4. Capacity&amp;Demand'!S1308</f>
        <v>0</v>
      </c>
    </row>
    <row r="1232" spans="2:15" ht="15.75" thickBot="1" x14ac:dyDescent="0.3">
      <c r="B1232" s="218" t="s">
        <v>523</v>
      </c>
      <c r="C1232" s="315" t="s">
        <v>903</v>
      </c>
      <c r="D1232" s="218">
        <f>'4. Capacity&amp;Demand'!H1309</f>
        <v>0</v>
      </c>
      <c r="E1232" s="218">
        <f>'4. Capacity&amp;Demand'!I1309</f>
        <v>0</v>
      </c>
      <c r="F1232" s="218">
        <f>'4. Capacity&amp;Demand'!J1309</f>
        <v>0</v>
      </c>
      <c r="G1232" s="218">
        <f>'4. Capacity&amp;Demand'!K1309</f>
        <v>0</v>
      </c>
      <c r="H1232" s="218">
        <f>'4. Capacity&amp;Demand'!L1309</f>
        <v>0</v>
      </c>
      <c r="I1232" s="218">
        <f>'4. Capacity&amp;Demand'!M1309</f>
        <v>0</v>
      </c>
      <c r="J1232" s="218">
        <f>'4. Capacity&amp;Demand'!N1309</f>
        <v>0</v>
      </c>
      <c r="K1232" s="218">
        <f>'4. Capacity&amp;Demand'!O1309</f>
        <v>0</v>
      </c>
      <c r="L1232" s="218">
        <f>'4. Capacity&amp;Demand'!P1309</f>
        <v>0</v>
      </c>
      <c r="M1232" s="218">
        <f>'4. Capacity&amp;Demand'!Q1309</f>
        <v>0</v>
      </c>
      <c r="N1232" s="218">
        <f>'4. Capacity&amp;Demand'!R1309</f>
        <v>0</v>
      </c>
      <c r="O1232" s="218">
        <f>'4. Capacity&amp;Demand'!S1309</f>
        <v>0</v>
      </c>
    </row>
    <row r="1233" spans="2:15" ht="15.75" thickBot="1" x14ac:dyDescent="0.3">
      <c r="B1233" s="218" t="s">
        <v>525</v>
      </c>
      <c r="C1233" s="315" t="s">
        <v>903</v>
      </c>
      <c r="D1233" s="218">
        <f>'4. Capacity&amp;Demand'!H1310</f>
        <v>0</v>
      </c>
      <c r="E1233" s="218">
        <f>'4. Capacity&amp;Demand'!I1310</f>
        <v>0</v>
      </c>
      <c r="F1233" s="218">
        <f>'4. Capacity&amp;Demand'!J1310</f>
        <v>0</v>
      </c>
      <c r="G1233" s="218">
        <f>'4. Capacity&amp;Demand'!K1310</f>
        <v>0</v>
      </c>
      <c r="H1233" s="218">
        <f>'4. Capacity&amp;Demand'!L1310</f>
        <v>0</v>
      </c>
      <c r="I1233" s="218">
        <f>'4. Capacity&amp;Demand'!M1310</f>
        <v>0</v>
      </c>
      <c r="J1233" s="218">
        <f>'4. Capacity&amp;Demand'!N1310</f>
        <v>0</v>
      </c>
      <c r="K1233" s="218">
        <f>'4. Capacity&amp;Demand'!O1310</f>
        <v>0</v>
      </c>
      <c r="L1233" s="218">
        <f>'4. Capacity&amp;Demand'!P1310</f>
        <v>0</v>
      </c>
      <c r="M1233" s="218">
        <f>'4. Capacity&amp;Demand'!Q1310</f>
        <v>0</v>
      </c>
      <c r="N1233" s="218">
        <f>'4. Capacity&amp;Demand'!R1310</f>
        <v>0</v>
      </c>
      <c r="O1233" s="218">
        <f>'4. Capacity&amp;Demand'!S1310</f>
        <v>0</v>
      </c>
    </row>
    <row r="1234" spans="2:15" ht="15.75" thickBot="1" x14ac:dyDescent="0.3">
      <c r="B1234" s="218" t="s">
        <v>527</v>
      </c>
      <c r="C1234" s="315" t="s">
        <v>903</v>
      </c>
      <c r="D1234" s="218">
        <f>'4. Capacity&amp;Demand'!H1311</f>
        <v>0</v>
      </c>
      <c r="E1234" s="218">
        <f>'4. Capacity&amp;Demand'!I1311</f>
        <v>0</v>
      </c>
      <c r="F1234" s="218">
        <f>'4. Capacity&amp;Demand'!J1311</f>
        <v>0</v>
      </c>
      <c r="G1234" s="218">
        <f>'4. Capacity&amp;Demand'!K1311</f>
        <v>0</v>
      </c>
      <c r="H1234" s="218">
        <f>'4. Capacity&amp;Demand'!L1311</f>
        <v>0</v>
      </c>
      <c r="I1234" s="218">
        <f>'4. Capacity&amp;Demand'!M1311</f>
        <v>0</v>
      </c>
      <c r="J1234" s="218">
        <f>'4. Capacity&amp;Demand'!N1311</f>
        <v>0</v>
      </c>
      <c r="K1234" s="218">
        <f>'4. Capacity&amp;Demand'!O1311</f>
        <v>0</v>
      </c>
      <c r="L1234" s="218">
        <f>'4. Capacity&amp;Demand'!P1311</f>
        <v>0</v>
      </c>
      <c r="M1234" s="218">
        <f>'4. Capacity&amp;Demand'!Q1311</f>
        <v>0</v>
      </c>
      <c r="N1234" s="218">
        <f>'4. Capacity&amp;Demand'!R1311</f>
        <v>0</v>
      </c>
      <c r="O1234" s="218">
        <f>'4. Capacity&amp;Demand'!S1311</f>
        <v>0</v>
      </c>
    </row>
    <row r="1235" spans="2:15" ht="15.75" thickBot="1" x14ac:dyDescent="0.3">
      <c r="B1235" s="218" t="s">
        <v>529</v>
      </c>
      <c r="C1235" s="315" t="s">
        <v>903</v>
      </c>
      <c r="D1235" s="218">
        <f>'4. Capacity&amp;Demand'!H1312</f>
        <v>0</v>
      </c>
      <c r="E1235" s="218">
        <f>'4. Capacity&amp;Demand'!I1312</f>
        <v>0</v>
      </c>
      <c r="F1235" s="218">
        <f>'4. Capacity&amp;Demand'!J1312</f>
        <v>0</v>
      </c>
      <c r="G1235" s="218">
        <f>'4. Capacity&amp;Demand'!K1312</f>
        <v>0</v>
      </c>
      <c r="H1235" s="218">
        <f>'4. Capacity&amp;Demand'!L1312</f>
        <v>0</v>
      </c>
      <c r="I1235" s="218">
        <f>'4. Capacity&amp;Demand'!M1312</f>
        <v>0</v>
      </c>
      <c r="J1235" s="218">
        <f>'4. Capacity&amp;Demand'!N1312</f>
        <v>0</v>
      </c>
      <c r="K1235" s="218">
        <f>'4. Capacity&amp;Demand'!O1312</f>
        <v>0</v>
      </c>
      <c r="L1235" s="218">
        <f>'4. Capacity&amp;Demand'!P1312</f>
        <v>0</v>
      </c>
      <c r="M1235" s="218">
        <f>'4. Capacity&amp;Demand'!Q1312</f>
        <v>0</v>
      </c>
      <c r="N1235" s="218">
        <f>'4. Capacity&amp;Demand'!R1312</f>
        <v>0</v>
      </c>
      <c r="O1235" s="218">
        <f>'4. Capacity&amp;Demand'!S1312</f>
        <v>0</v>
      </c>
    </row>
    <row r="1236" spans="2:15" ht="15.75" thickBot="1" x14ac:dyDescent="0.3">
      <c r="B1236" s="218" t="s">
        <v>531</v>
      </c>
      <c r="C1236" s="315" t="s">
        <v>903</v>
      </c>
      <c r="D1236" s="218">
        <f>'4. Capacity&amp;Demand'!H1313</f>
        <v>0</v>
      </c>
      <c r="E1236" s="218">
        <f>'4. Capacity&amp;Demand'!I1313</f>
        <v>0</v>
      </c>
      <c r="F1236" s="218">
        <f>'4. Capacity&amp;Demand'!J1313</f>
        <v>0</v>
      </c>
      <c r="G1236" s="218">
        <f>'4. Capacity&amp;Demand'!K1313</f>
        <v>0</v>
      </c>
      <c r="H1236" s="218">
        <f>'4. Capacity&amp;Demand'!L1313</f>
        <v>0</v>
      </c>
      <c r="I1236" s="218">
        <f>'4. Capacity&amp;Demand'!M1313</f>
        <v>0</v>
      </c>
      <c r="J1236" s="218">
        <f>'4. Capacity&amp;Demand'!N1313</f>
        <v>0</v>
      </c>
      <c r="K1236" s="218">
        <f>'4. Capacity&amp;Demand'!O1313</f>
        <v>0</v>
      </c>
      <c r="L1236" s="218">
        <f>'4. Capacity&amp;Demand'!P1313</f>
        <v>0</v>
      </c>
      <c r="M1236" s="218">
        <f>'4. Capacity&amp;Demand'!Q1313</f>
        <v>0</v>
      </c>
      <c r="N1236" s="218">
        <f>'4. Capacity&amp;Demand'!R1313</f>
        <v>0</v>
      </c>
      <c r="O1236" s="218">
        <f>'4. Capacity&amp;Demand'!S1313</f>
        <v>0</v>
      </c>
    </row>
    <row r="1237" spans="2:15" ht="15.75" thickBot="1" x14ac:dyDescent="0.3">
      <c r="B1237" s="218" t="s">
        <v>533</v>
      </c>
      <c r="C1237" s="315" t="s">
        <v>903</v>
      </c>
      <c r="D1237" s="218">
        <f>'4. Capacity&amp;Demand'!H1314</f>
        <v>0</v>
      </c>
      <c r="E1237" s="218">
        <f>'4. Capacity&amp;Demand'!I1314</f>
        <v>0</v>
      </c>
      <c r="F1237" s="218">
        <f>'4. Capacity&amp;Demand'!J1314</f>
        <v>0</v>
      </c>
      <c r="G1237" s="218">
        <f>'4. Capacity&amp;Demand'!K1314</f>
        <v>0</v>
      </c>
      <c r="H1237" s="218">
        <f>'4. Capacity&amp;Demand'!L1314</f>
        <v>0</v>
      </c>
      <c r="I1237" s="218">
        <f>'4. Capacity&amp;Demand'!M1314</f>
        <v>0</v>
      </c>
      <c r="J1237" s="218">
        <f>'4. Capacity&amp;Demand'!N1314</f>
        <v>0</v>
      </c>
      <c r="K1237" s="218">
        <f>'4. Capacity&amp;Demand'!O1314</f>
        <v>0</v>
      </c>
      <c r="L1237" s="218">
        <f>'4. Capacity&amp;Demand'!P1314</f>
        <v>0</v>
      </c>
      <c r="M1237" s="218">
        <f>'4. Capacity&amp;Demand'!Q1314</f>
        <v>0</v>
      </c>
      <c r="N1237" s="218">
        <f>'4. Capacity&amp;Demand'!R1314</f>
        <v>0</v>
      </c>
      <c r="O1237" s="218">
        <f>'4. Capacity&amp;Demand'!S1314</f>
        <v>0</v>
      </c>
    </row>
    <row r="1238" spans="2:15" ht="15.75" thickBot="1" x14ac:dyDescent="0.3">
      <c r="B1238" s="218" t="s">
        <v>535</v>
      </c>
      <c r="C1238" s="315" t="s">
        <v>903</v>
      </c>
      <c r="D1238" s="218">
        <f>'4. Capacity&amp;Demand'!H1315</f>
        <v>0</v>
      </c>
      <c r="E1238" s="218">
        <f>'4. Capacity&amp;Demand'!I1315</f>
        <v>0</v>
      </c>
      <c r="F1238" s="218">
        <f>'4. Capacity&amp;Demand'!J1315</f>
        <v>0</v>
      </c>
      <c r="G1238" s="218">
        <f>'4. Capacity&amp;Demand'!K1315</f>
        <v>0</v>
      </c>
      <c r="H1238" s="218">
        <f>'4. Capacity&amp;Demand'!L1315</f>
        <v>0</v>
      </c>
      <c r="I1238" s="218">
        <f>'4. Capacity&amp;Demand'!M1315</f>
        <v>0</v>
      </c>
      <c r="J1238" s="218">
        <f>'4. Capacity&amp;Demand'!N1315</f>
        <v>0</v>
      </c>
      <c r="K1238" s="218">
        <f>'4. Capacity&amp;Demand'!O1315</f>
        <v>0</v>
      </c>
      <c r="L1238" s="218">
        <f>'4. Capacity&amp;Demand'!P1315</f>
        <v>0</v>
      </c>
      <c r="M1238" s="218">
        <f>'4. Capacity&amp;Demand'!Q1315</f>
        <v>0</v>
      </c>
      <c r="N1238" s="218">
        <f>'4. Capacity&amp;Demand'!R1315</f>
        <v>0</v>
      </c>
      <c r="O1238" s="218">
        <f>'4. Capacity&amp;Demand'!S1315</f>
        <v>0</v>
      </c>
    </row>
    <row r="1239" spans="2:15" ht="15.75" thickBot="1" x14ac:dyDescent="0.3">
      <c r="B1239" s="218" t="s">
        <v>537</v>
      </c>
      <c r="C1239" s="315" t="s">
        <v>903</v>
      </c>
      <c r="D1239" s="218">
        <f>'4. Capacity&amp;Demand'!H1316</f>
        <v>0</v>
      </c>
      <c r="E1239" s="218">
        <f>'4. Capacity&amp;Demand'!I1316</f>
        <v>0</v>
      </c>
      <c r="F1239" s="218">
        <f>'4. Capacity&amp;Demand'!J1316</f>
        <v>0</v>
      </c>
      <c r="G1239" s="218">
        <f>'4. Capacity&amp;Demand'!K1316</f>
        <v>0</v>
      </c>
      <c r="H1239" s="218">
        <f>'4. Capacity&amp;Demand'!L1316</f>
        <v>0</v>
      </c>
      <c r="I1239" s="218">
        <f>'4. Capacity&amp;Demand'!M1316</f>
        <v>0</v>
      </c>
      <c r="J1239" s="218">
        <f>'4. Capacity&amp;Demand'!N1316</f>
        <v>0</v>
      </c>
      <c r="K1239" s="218">
        <f>'4. Capacity&amp;Demand'!O1316</f>
        <v>0</v>
      </c>
      <c r="L1239" s="218">
        <f>'4. Capacity&amp;Demand'!P1316</f>
        <v>0</v>
      </c>
      <c r="M1239" s="218">
        <f>'4. Capacity&amp;Demand'!Q1316</f>
        <v>0</v>
      </c>
      <c r="N1239" s="218">
        <f>'4. Capacity&amp;Demand'!R1316</f>
        <v>0</v>
      </c>
      <c r="O1239" s="218">
        <f>'4. Capacity&amp;Demand'!S1316</f>
        <v>0</v>
      </c>
    </row>
    <row r="1240" spans="2:15" ht="15.75" thickBot="1" x14ac:dyDescent="0.3">
      <c r="B1240" s="218" t="s">
        <v>539</v>
      </c>
      <c r="C1240" s="315" t="s">
        <v>903</v>
      </c>
      <c r="D1240" s="218">
        <f>'4. Capacity&amp;Demand'!H1317</f>
        <v>0</v>
      </c>
      <c r="E1240" s="218">
        <f>'4. Capacity&amp;Demand'!I1317</f>
        <v>0</v>
      </c>
      <c r="F1240" s="218">
        <f>'4. Capacity&amp;Demand'!J1317</f>
        <v>0</v>
      </c>
      <c r="G1240" s="218">
        <f>'4. Capacity&amp;Demand'!K1317</f>
        <v>0</v>
      </c>
      <c r="H1240" s="218">
        <f>'4. Capacity&amp;Demand'!L1317</f>
        <v>0</v>
      </c>
      <c r="I1240" s="218">
        <f>'4. Capacity&amp;Demand'!M1317</f>
        <v>0</v>
      </c>
      <c r="J1240" s="218">
        <f>'4. Capacity&amp;Demand'!N1317</f>
        <v>0</v>
      </c>
      <c r="K1240" s="218">
        <f>'4. Capacity&amp;Demand'!O1317</f>
        <v>0</v>
      </c>
      <c r="L1240" s="218">
        <f>'4. Capacity&amp;Demand'!P1317</f>
        <v>0</v>
      </c>
      <c r="M1240" s="218">
        <f>'4. Capacity&amp;Demand'!Q1317</f>
        <v>0</v>
      </c>
      <c r="N1240" s="218">
        <f>'4. Capacity&amp;Demand'!R1317</f>
        <v>0</v>
      </c>
      <c r="O1240" s="218">
        <f>'4. Capacity&amp;Demand'!S1317</f>
        <v>0</v>
      </c>
    </row>
    <row r="1241" spans="2:15" ht="15.75" thickBot="1" x14ac:dyDescent="0.3">
      <c r="B1241" s="218" t="s">
        <v>541</v>
      </c>
      <c r="C1241" s="315" t="s">
        <v>903</v>
      </c>
      <c r="D1241" s="218">
        <f>'4. Capacity&amp;Demand'!H1318</f>
        <v>0</v>
      </c>
      <c r="E1241" s="218">
        <f>'4. Capacity&amp;Demand'!I1318</f>
        <v>0</v>
      </c>
      <c r="F1241" s="218">
        <f>'4. Capacity&amp;Demand'!J1318</f>
        <v>0</v>
      </c>
      <c r="G1241" s="218">
        <f>'4. Capacity&amp;Demand'!K1318</f>
        <v>0</v>
      </c>
      <c r="H1241" s="218">
        <f>'4. Capacity&amp;Demand'!L1318</f>
        <v>0</v>
      </c>
      <c r="I1241" s="218">
        <f>'4. Capacity&amp;Demand'!M1318</f>
        <v>0</v>
      </c>
      <c r="J1241" s="218">
        <f>'4. Capacity&amp;Demand'!N1318</f>
        <v>0</v>
      </c>
      <c r="K1241" s="218">
        <f>'4. Capacity&amp;Demand'!O1318</f>
        <v>0</v>
      </c>
      <c r="L1241" s="218">
        <f>'4. Capacity&amp;Demand'!P1318</f>
        <v>0</v>
      </c>
      <c r="M1241" s="218">
        <f>'4. Capacity&amp;Demand'!Q1318</f>
        <v>0</v>
      </c>
      <c r="N1241" s="218">
        <f>'4. Capacity&amp;Demand'!R1318</f>
        <v>0</v>
      </c>
      <c r="O1241" s="218">
        <f>'4. Capacity&amp;Demand'!S1318</f>
        <v>0</v>
      </c>
    </row>
    <row r="1242" spans="2:15" ht="15.75" thickBot="1" x14ac:dyDescent="0.3">
      <c r="B1242" s="218" t="s">
        <v>543</v>
      </c>
      <c r="C1242" s="315" t="s">
        <v>903</v>
      </c>
      <c r="D1242" s="218">
        <f>'4. Capacity&amp;Demand'!H1319</f>
        <v>0</v>
      </c>
      <c r="E1242" s="218">
        <f>'4. Capacity&amp;Demand'!I1319</f>
        <v>0</v>
      </c>
      <c r="F1242" s="218">
        <f>'4. Capacity&amp;Demand'!J1319</f>
        <v>0</v>
      </c>
      <c r="G1242" s="218">
        <f>'4. Capacity&amp;Demand'!K1319</f>
        <v>0</v>
      </c>
      <c r="H1242" s="218">
        <f>'4. Capacity&amp;Demand'!L1319</f>
        <v>0</v>
      </c>
      <c r="I1242" s="218">
        <f>'4. Capacity&amp;Demand'!M1319</f>
        <v>0</v>
      </c>
      <c r="J1242" s="218">
        <f>'4. Capacity&amp;Demand'!N1319</f>
        <v>0</v>
      </c>
      <c r="K1242" s="218">
        <f>'4. Capacity&amp;Demand'!O1319</f>
        <v>0</v>
      </c>
      <c r="L1242" s="218">
        <f>'4. Capacity&amp;Demand'!P1319</f>
        <v>0</v>
      </c>
      <c r="M1242" s="218">
        <f>'4. Capacity&amp;Demand'!Q1319</f>
        <v>0</v>
      </c>
      <c r="N1242" s="218">
        <f>'4. Capacity&amp;Demand'!R1319</f>
        <v>0</v>
      </c>
      <c r="O1242" s="218">
        <f>'4. Capacity&amp;Demand'!S1319</f>
        <v>0</v>
      </c>
    </row>
    <row r="1243" spans="2:15" ht="15.75" thickBot="1" x14ac:dyDescent="0.3">
      <c r="B1243" s="218" t="s">
        <v>545</v>
      </c>
      <c r="C1243" s="315" t="s">
        <v>903</v>
      </c>
      <c r="D1243" s="218">
        <f>'4. Capacity&amp;Demand'!H1320</f>
        <v>0</v>
      </c>
      <c r="E1243" s="218">
        <f>'4. Capacity&amp;Demand'!I1320</f>
        <v>0</v>
      </c>
      <c r="F1243" s="218">
        <f>'4. Capacity&amp;Demand'!J1320</f>
        <v>0</v>
      </c>
      <c r="G1243" s="218">
        <f>'4. Capacity&amp;Demand'!K1320</f>
        <v>0</v>
      </c>
      <c r="H1243" s="218">
        <f>'4. Capacity&amp;Demand'!L1320</f>
        <v>0</v>
      </c>
      <c r="I1243" s="218">
        <f>'4. Capacity&amp;Demand'!M1320</f>
        <v>0</v>
      </c>
      <c r="J1243" s="218">
        <f>'4. Capacity&amp;Demand'!N1320</f>
        <v>0</v>
      </c>
      <c r="K1243" s="218">
        <f>'4. Capacity&amp;Demand'!O1320</f>
        <v>0</v>
      </c>
      <c r="L1243" s="218">
        <f>'4. Capacity&amp;Demand'!P1320</f>
        <v>0</v>
      </c>
      <c r="M1243" s="218">
        <f>'4. Capacity&amp;Demand'!Q1320</f>
        <v>0</v>
      </c>
      <c r="N1243" s="218">
        <f>'4. Capacity&amp;Demand'!R1320</f>
        <v>0</v>
      </c>
      <c r="O1243" s="218">
        <f>'4. Capacity&amp;Demand'!S1320</f>
        <v>0</v>
      </c>
    </row>
    <row r="1244" spans="2:15" ht="15.75" thickBot="1" x14ac:dyDescent="0.3">
      <c r="B1244" s="218" t="s">
        <v>547</v>
      </c>
      <c r="C1244" s="315" t="s">
        <v>903</v>
      </c>
      <c r="D1244" s="218">
        <f>'4. Capacity&amp;Demand'!H1321</f>
        <v>0</v>
      </c>
      <c r="E1244" s="218">
        <f>'4. Capacity&amp;Demand'!I1321</f>
        <v>0</v>
      </c>
      <c r="F1244" s="218">
        <f>'4. Capacity&amp;Demand'!J1321</f>
        <v>0</v>
      </c>
      <c r="G1244" s="218">
        <f>'4. Capacity&amp;Demand'!K1321</f>
        <v>0</v>
      </c>
      <c r="H1244" s="218">
        <f>'4. Capacity&amp;Demand'!L1321</f>
        <v>0</v>
      </c>
      <c r="I1244" s="218">
        <f>'4. Capacity&amp;Demand'!M1321</f>
        <v>0</v>
      </c>
      <c r="J1244" s="218">
        <f>'4. Capacity&amp;Demand'!N1321</f>
        <v>0</v>
      </c>
      <c r="K1244" s="218">
        <f>'4. Capacity&amp;Demand'!O1321</f>
        <v>0</v>
      </c>
      <c r="L1244" s="218">
        <f>'4. Capacity&amp;Demand'!P1321</f>
        <v>0</v>
      </c>
      <c r="M1244" s="218">
        <f>'4. Capacity&amp;Demand'!Q1321</f>
        <v>0</v>
      </c>
      <c r="N1244" s="218">
        <f>'4. Capacity&amp;Demand'!R1321</f>
        <v>0</v>
      </c>
      <c r="O1244" s="218">
        <f>'4. Capacity&amp;Demand'!S1321</f>
        <v>0</v>
      </c>
    </row>
    <row r="1245" spans="2:15" ht="15.75" thickBot="1" x14ac:dyDescent="0.3">
      <c r="B1245" s="218" t="s">
        <v>549</v>
      </c>
      <c r="C1245" s="315" t="s">
        <v>903</v>
      </c>
      <c r="D1245" s="218">
        <f>'4. Capacity&amp;Demand'!H1322</f>
        <v>0</v>
      </c>
      <c r="E1245" s="218">
        <f>'4. Capacity&amp;Demand'!I1322</f>
        <v>0</v>
      </c>
      <c r="F1245" s="218">
        <f>'4. Capacity&amp;Demand'!J1322</f>
        <v>0</v>
      </c>
      <c r="G1245" s="218">
        <f>'4. Capacity&amp;Demand'!K1322</f>
        <v>0</v>
      </c>
      <c r="H1245" s="218">
        <f>'4. Capacity&amp;Demand'!L1322</f>
        <v>0</v>
      </c>
      <c r="I1245" s="218">
        <f>'4. Capacity&amp;Demand'!M1322</f>
        <v>0</v>
      </c>
      <c r="J1245" s="218">
        <f>'4. Capacity&amp;Demand'!N1322</f>
        <v>0</v>
      </c>
      <c r="K1245" s="218">
        <f>'4. Capacity&amp;Demand'!O1322</f>
        <v>0</v>
      </c>
      <c r="L1245" s="218">
        <f>'4. Capacity&amp;Demand'!P1322</f>
        <v>0</v>
      </c>
      <c r="M1245" s="218">
        <f>'4. Capacity&amp;Demand'!Q1322</f>
        <v>0</v>
      </c>
      <c r="N1245" s="218">
        <f>'4. Capacity&amp;Demand'!R1322</f>
        <v>0</v>
      </c>
      <c r="O1245" s="218">
        <f>'4. Capacity&amp;Demand'!S1322</f>
        <v>0</v>
      </c>
    </row>
    <row r="1246" spans="2:15" ht="15.75" thickBot="1" x14ac:dyDescent="0.3">
      <c r="B1246" s="218" t="s">
        <v>551</v>
      </c>
      <c r="C1246" s="315" t="s">
        <v>903</v>
      </c>
      <c r="D1246" s="218">
        <f>'4. Capacity&amp;Demand'!H1323</f>
        <v>0</v>
      </c>
      <c r="E1246" s="218">
        <f>'4. Capacity&amp;Demand'!I1323</f>
        <v>0</v>
      </c>
      <c r="F1246" s="218">
        <f>'4. Capacity&amp;Demand'!J1323</f>
        <v>0</v>
      </c>
      <c r="G1246" s="218">
        <f>'4. Capacity&amp;Demand'!K1323</f>
        <v>0</v>
      </c>
      <c r="H1246" s="218">
        <f>'4. Capacity&amp;Demand'!L1323</f>
        <v>0</v>
      </c>
      <c r="I1246" s="218">
        <f>'4. Capacity&amp;Demand'!M1323</f>
        <v>0</v>
      </c>
      <c r="J1246" s="218">
        <f>'4. Capacity&amp;Demand'!N1323</f>
        <v>0</v>
      </c>
      <c r="K1246" s="218">
        <f>'4. Capacity&amp;Demand'!O1323</f>
        <v>0</v>
      </c>
      <c r="L1246" s="218">
        <f>'4. Capacity&amp;Demand'!P1323</f>
        <v>0</v>
      </c>
      <c r="M1246" s="218">
        <f>'4. Capacity&amp;Demand'!Q1323</f>
        <v>0</v>
      </c>
      <c r="N1246" s="218">
        <f>'4. Capacity&amp;Demand'!R1323</f>
        <v>0</v>
      </c>
      <c r="O1246" s="218">
        <f>'4. Capacity&amp;Demand'!S1323</f>
        <v>0</v>
      </c>
    </row>
    <row r="1247" spans="2:15" ht="15.75" thickBot="1" x14ac:dyDescent="0.3">
      <c r="B1247" s="218" t="s">
        <v>553</v>
      </c>
      <c r="C1247" s="315" t="s">
        <v>903</v>
      </c>
      <c r="D1247" s="218">
        <f>'4. Capacity&amp;Demand'!H1324</f>
        <v>0</v>
      </c>
      <c r="E1247" s="218">
        <f>'4. Capacity&amp;Demand'!I1324</f>
        <v>0</v>
      </c>
      <c r="F1247" s="218">
        <f>'4. Capacity&amp;Demand'!J1324</f>
        <v>0</v>
      </c>
      <c r="G1247" s="218">
        <f>'4. Capacity&amp;Demand'!K1324</f>
        <v>0</v>
      </c>
      <c r="H1247" s="218">
        <f>'4. Capacity&amp;Demand'!L1324</f>
        <v>0</v>
      </c>
      <c r="I1247" s="218">
        <f>'4. Capacity&amp;Demand'!M1324</f>
        <v>0</v>
      </c>
      <c r="J1247" s="218">
        <f>'4. Capacity&amp;Demand'!N1324</f>
        <v>0</v>
      </c>
      <c r="K1247" s="218">
        <f>'4. Capacity&amp;Demand'!O1324</f>
        <v>0</v>
      </c>
      <c r="L1247" s="218">
        <f>'4. Capacity&amp;Demand'!P1324</f>
        <v>0</v>
      </c>
      <c r="M1247" s="218">
        <f>'4. Capacity&amp;Demand'!Q1324</f>
        <v>0</v>
      </c>
      <c r="N1247" s="218">
        <f>'4. Capacity&amp;Demand'!R1324</f>
        <v>0</v>
      </c>
      <c r="O1247" s="218">
        <f>'4. Capacity&amp;Demand'!S1324</f>
        <v>0</v>
      </c>
    </row>
    <row r="1248" spans="2:15" ht="15.75" thickBot="1" x14ac:dyDescent="0.3">
      <c r="B1248" s="218" t="s">
        <v>555</v>
      </c>
      <c r="C1248" s="315" t="s">
        <v>903</v>
      </c>
      <c r="D1248" s="218">
        <f>'4. Capacity&amp;Demand'!H1325</f>
        <v>0</v>
      </c>
      <c r="E1248" s="218">
        <f>'4. Capacity&amp;Demand'!I1325</f>
        <v>0</v>
      </c>
      <c r="F1248" s="218">
        <f>'4. Capacity&amp;Demand'!J1325</f>
        <v>0</v>
      </c>
      <c r="G1248" s="218">
        <f>'4. Capacity&amp;Demand'!K1325</f>
        <v>0</v>
      </c>
      <c r="H1248" s="218">
        <f>'4. Capacity&amp;Demand'!L1325</f>
        <v>0</v>
      </c>
      <c r="I1248" s="218">
        <f>'4. Capacity&amp;Demand'!M1325</f>
        <v>0</v>
      </c>
      <c r="J1248" s="218">
        <f>'4. Capacity&amp;Demand'!N1325</f>
        <v>0</v>
      </c>
      <c r="K1248" s="218">
        <f>'4. Capacity&amp;Demand'!O1325</f>
        <v>0</v>
      </c>
      <c r="L1248" s="218">
        <f>'4. Capacity&amp;Demand'!P1325</f>
        <v>0</v>
      </c>
      <c r="M1248" s="218">
        <f>'4. Capacity&amp;Demand'!Q1325</f>
        <v>0</v>
      </c>
      <c r="N1248" s="218">
        <f>'4. Capacity&amp;Demand'!R1325</f>
        <v>0</v>
      </c>
      <c r="O1248" s="218">
        <f>'4. Capacity&amp;Demand'!S1325</f>
        <v>0</v>
      </c>
    </row>
    <row r="1249" spans="2:15" ht="15.75" thickBot="1" x14ac:dyDescent="0.3">
      <c r="B1249" s="218" t="s">
        <v>557</v>
      </c>
      <c r="C1249" s="315" t="s">
        <v>903</v>
      </c>
      <c r="D1249" s="218">
        <f>'4. Capacity&amp;Demand'!H1326</f>
        <v>0</v>
      </c>
      <c r="E1249" s="218">
        <f>'4. Capacity&amp;Demand'!I1326</f>
        <v>0</v>
      </c>
      <c r="F1249" s="218">
        <f>'4. Capacity&amp;Demand'!J1326</f>
        <v>0</v>
      </c>
      <c r="G1249" s="218">
        <f>'4. Capacity&amp;Demand'!K1326</f>
        <v>0</v>
      </c>
      <c r="H1249" s="218">
        <f>'4. Capacity&amp;Demand'!L1326</f>
        <v>0</v>
      </c>
      <c r="I1249" s="218">
        <f>'4. Capacity&amp;Demand'!M1326</f>
        <v>0</v>
      </c>
      <c r="J1249" s="218">
        <f>'4. Capacity&amp;Demand'!N1326</f>
        <v>0</v>
      </c>
      <c r="K1249" s="218">
        <f>'4. Capacity&amp;Demand'!O1326</f>
        <v>0</v>
      </c>
      <c r="L1249" s="218">
        <f>'4. Capacity&amp;Demand'!P1326</f>
        <v>0</v>
      </c>
      <c r="M1249" s="218">
        <f>'4. Capacity&amp;Demand'!Q1326</f>
        <v>0</v>
      </c>
      <c r="N1249" s="218">
        <f>'4. Capacity&amp;Demand'!R1326</f>
        <v>0</v>
      </c>
      <c r="O1249" s="218">
        <f>'4. Capacity&amp;Demand'!S1326</f>
        <v>0</v>
      </c>
    </row>
    <row r="1250" spans="2:15" ht="15.75" thickBot="1" x14ac:dyDescent="0.3">
      <c r="B1250" s="218" t="s">
        <v>559</v>
      </c>
      <c r="C1250" s="315" t="s">
        <v>903</v>
      </c>
      <c r="D1250" s="218">
        <f>'4. Capacity&amp;Demand'!H1327</f>
        <v>0</v>
      </c>
      <c r="E1250" s="218">
        <f>'4. Capacity&amp;Demand'!I1327</f>
        <v>0</v>
      </c>
      <c r="F1250" s="218">
        <f>'4. Capacity&amp;Demand'!J1327</f>
        <v>0</v>
      </c>
      <c r="G1250" s="218">
        <f>'4. Capacity&amp;Demand'!K1327</f>
        <v>0</v>
      </c>
      <c r="H1250" s="218">
        <f>'4. Capacity&amp;Demand'!L1327</f>
        <v>0</v>
      </c>
      <c r="I1250" s="218">
        <f>'4. Capacity&amp;Demand'!M1327</f>
        <v>0</v>
      </c>
      <c r="J1250" s="218">
        <f>'4. Capacity&amp;Demand'!N1327</f>
        <v>0</v>
      </c>
      <c r="K1250" s="218">
        <f>'4. Capacity&amp;Demand'!O1327</f>
        <v>0</v>
      </c>
      <c r="L1250" s="218">
        <f>'4. Capacity&amp;Demand'!P1327</f>
        <v>0</v>
      </c>
      <c r="M1250" s="218">
        <f>'4. Capacity&amp;Demand'!Q1327</f>
        <v>0</v>
      </c>
      <c r="N1250" s="218">
        <f>'4. Capacity&amp;Demand'!R1327</f>
        <v>0</v>
      </c>
      <c r="O1250" s="218">
        <f>'4. Capacity&amp;Demand'!S1327</f>
        <v>0</v>
      </c>
    </row>
    <row r="1251" spans="2:15" ht="15.75" thickBot="1" x14ac:dyDescent="0.3">
      <c r="B1251" s="218" t="s">
        <v>561</v>
      </c>
      <c r="C1251" s="315" t="s">
        <v>903</v>
      </c>
      <c r="D1251" s="218">
        <f>'4. Capacity&amp;Demand'!H1328</f>
        <v>0</v>
      </c>
      <c r="E1251" s="218">
        <f>'4. Capacity&amp;Demand'!I1328</f>
        <v>0</v>
      </c>
      <c r="F1251" s="218">
        <f>'4. Capacity&amp;Demand'!J1328</f>
        <v>0</v>
      </c>
      <c r="G1251" s="218">
        <f>'4. Capacity&amp;Demand'!K1328</f>
        <v>0</v>
      </c>
      <c r="H1251" s="218">
        <f>'4. Capacity&amp;Demand'!L1328</f>
        <v>0</v>
      </c>
      <c r="I1251" s="218">
        <f>'4. Capacity&amp;Demand'!M1328</f>
        <v>0</v>
      </c>
      <c r="J1251" s="218">
        <f>'4. Capacity&amp;Demand'!N1328</f>
        <v>0</v>
      </c>
      <c r="K1251" s="218">
        <f>'4. Capacity&amp;Demand'!O1328</f>
        <v>0</v>
      </c>
      <c r="L1251" s="218">
        <f>'4. Capacity&amp;Demand'!P1328</f>
        <v>0</v>
      </c>
      <c r="M1251" s="218">
        <f>'4. Capacity&amp;Demand'!Q1328</f>
        <v>0</v>
      </c>
      <c r="N1251" s="218">
        <f>'4. Capacity&amp;Demand'!R1328</f>
        <v>0</v>
      </c>
      <c r="O1251" s="218">
        <f>'4. Capacity&amp;Demand'!S1328</f>
        <v>0</v>
      </c>
    </row>
    <row r="1252" spans="2:15" ht="15.75" thickBot="1" x14ac:dyDescent="0.3">
      <c r="B1252" s="218" t="s">
        <v>563</v>
      </c>
      <c r="C1252" s="315" t="s">
        <v>903</v>
      </c>
      <c r="D1252" s="218">
        <f>'4. Capacity&amp;Demand'!H1329</f>
        <v>0</v>
      </c>
      <c r="E1252" s="218">
        <f>'4. Capacity&amp;Demand'!I1329</f>
        <v>0</v>
      </c>
      <c r="F1252" s="218">
        <f>'4. Capacity&amp;Demand'!J1329</f>
        <v>0</v>
      </c>
      <c r="G1252" s="218">
        <f>'4. Capacity&amp;Demand'!K1329</f>
        <v>0</v>
      </c>
      <c r="H1252" s="218">
        <f>'4. Capacity&amp;Demand'!L1329</f>
        <v>0</v>
      </c>
      <c r="I1252" s="218">
        <f>'4. Capacity&amp;Demand'!M1329</f>
        <v>0</v>
      </c>
      <c r="J1252" s="218">
        <f>'4. Capacity&amp;Demand'!N1329</f>
        <v>0</v>
      </c>
      <c r="K1252" s="218">
        <f>'4. Capacity&amp;Demand'!O1329</f>
        <v>0</v>
      </c>
      <c r="L1252" s="218">
        <f>'4. Capacity&amp;Demand'!P1329</f>
        <v>0</v>
      </c>
      <c r="M1252" s="218">
        <f>'4. Capacity&amp;Demand'!Q1329</f>
        <v>0</v>
      </c>
      <c r="N1252" s="218">
        <f>'4. Capacity&amp;Demand'!R1329</f>
        <v>0</v>
      </c>
      <c r="O1252" s="218">
        <f>'4. Capacity&amp;Demand'!S1329</f>
        <v>0</v>
      </c>
    </row>
    <row r="1253" spans="2:15" ht="15.75" thickBot="1" x14ac:dyDescent="0.3">
      <c r="B1253" s="218" t="s">
        <v>565</v>
      </c>
      <c r="C1253" s="315" t="s">
        <v>903</v>
      </c>
      <c r="D1253" s="218">
        <f>'4. Capacity&amp;Demand'!H1330</f>
        <v>0</v>
      </c>
      <c r="E1253" s="218">
        <f>'4. Capacity&amp;Demand'!I1330</f>
        <v>0</v>
      </c>
      <c r="F1253" s="218">
        <f>'4. Capacity&amp;Demand'!J1330</f>
        <v>0</v>
      </c>
      <c r="G1253" s="218">
        <f>'4. Capacity&amp;Demand'!K1330</f>
        <v>0</v>
      </c>
      <c r="H1253" s="218">
        <f>'4. Capacity&amp;Demand'!L1330</f>
        <v>0</v>
      </c>
      <c r="I1253" s="218">
        <f>'4. Capacity&amp;Demand'!M1330</f>
        <v>0</v>
      </c>
      <c r="J1253" s="218">
        <f>'4. Capacity&amp;Demand'!N1330</f>
        <v>0</v>
      </c>
      <c r="K1253" s="218">
        <f>'4. Capacity&amp;Demand'!O1330</f>
        <v>0</v>
      </c>
      <c r="L1253" s="218">
        <f>'4. Capacity&amp;Demand'!P1330</f>
        <v>0</v>
      </c>
      <c r="M1253" s="218">
        <f>'4. Capacity&amp;Demand'!Q1330</f>
        <v>0</v>
      </c>
      <c r="N1253" s="218">
        <f>'4. Capacity&amp;Demand'!R1330</f>
        <v>0</v>
      </c>
      <c r="O1253" s="218">
        <f>'4. Capacity&amp;Demand'!S1330</f>
        <v>0</v>
      </c>
    </row>
    <row r="1254" spans="2:15" ht="15.75" thickBot="1" x14ac:dyDescent="0.3">
      <c r="B1254" s="218" t="s">
        <v>567</v>
      </c>
      <c r="C1254" s="315" t="s">
        <v>903</v>
      </c>
      <c r="D1254" s="218">
        <f>'4. Capacity&amp;Demand'!H1331</f>
        <v>0</v>
      </c>
      <c r="E1254" s="218">
        <f>'4. Capacity&amp;Demand'!I1331</f>
        <v>0</v>
      </c>
      <c r="F1254" s="218">
        <f>'4. Capacity&amp;Demand'!J1331</f>
        <v>0</v>
      </c>
      <c r="G1254" s="218">
        <f>'4. Capacity&amp;Demand'!K1331</f>
        <v>0</v>
      </c>
      <c r="H1254" s="218">
        <f>'4. Capacity&amp;Demand'!L1331</f>
        <v>0</v>
      </c>
      <c r="I1254" s="218">
        <f>'4. Capacity&amp;Demand'!M1331</f>
        <v>0</v>
      </c>
      <c r="J1254" s="218">
        <f>'4. Capacity&amp;Demand'!N1331</f>
        <v>0</v>
      </c>
      <c r="K1254" s="218">
        <f>'4. Capacity&amp;Demand'!O1331</f>
        <v>0</v>
      </c>
      <c r="L1254" s="218">
        <f>'4. Capacity&amp;Demand'!P1331</f>
        <v>0</v>
      </c>
      <c r="M1254" s="218">
        <f>'4. Capacity&amp;Demand'!Q1331</f>
        <v>0</v>
      </c>
      <c r="N1254" s="218">
        <f>'4. Capacity&amp;Demand'!R1331</f>
        <v>0</v>
      </c>
      <c r="O1254" s="218">
        <f>'4. Capacity&amp;Demand'!S1331</f>
        <v>0</v>
      </c>
    </row>
    <row r="1255" spans="2:15" ht="15.75" thickBot="1" x14ac:dyDescent="0.3">
      <c r="B1255" s="218" t="s">
        <v>569</v>
      </c>
      <c r="C1255" s="315" t="s">
        <v>903</v>
      </c>
      <c r="D1255" s="218">
        <f>'4. Capacity&amp;Demand'!H1332</f>
        <v>0</v>
      </c>
      <c r="E1255" s="218">
        <f>'4. Capacity&amp;Demand'!I1332</f>
        <v>0</v>
      </c>
      <c r="F1255" s="218">
        <f>'4. Capacity&amp;Demand'!J1332</f>
        <v>0</v>
      </c>
      <c r="G1255" s="218">
        <f>'4. Capacity&amp;Demand'!K1332</f>
        <v>0</v>
      </c>
      <c r="H1255" s="218">
        <f>'4. Capacity&amp;Demand'!L1332</f>
        <v>0</v>
      </c>
      <c r="I1255" s="218">
        <f>'4. Capacity&amp;Demand'!M1332</f>
        <v>0</v>
      </c>
      <c r="J1255" s="218">
        <f>'4. Capacity&amp;Demand'!N1332</f>
        <v>0</v>
      </c>
      <c r="K1255" s="218">
        <f>'4. Capacity&amp;Demand'!O1332</f>
        <v>0</v>
      </c>
      <c r="L1255" s="218">
        <f>'4. Capacity&amp;Demand'!P1332</f>
        <v>0</v>
      </c>
      <c r="M1255" s="218">
        <f>'4. Capacity&amp;Demand'!Q1332</f>
        <v>0</v>
      </c>
      <c r="N1255" s="218">
        <f>'4. Capacity&amp;Demand'!R1332</f>
        <v>0</v>
      </c>
      <c r="O1255" s="218">
        <f>'4. Capacity&amp;Demand'!S1332</f>
        <v>0</v>
      </c>
    </row>
    <row r="1256" spans="2:15" ht="15.75" thickBot="1" x14ac:dyDescent="0.3">
      <c r="B1256" s="218" t="s">
        <v>571</v>
      </c>
      <c r="C1256" s="315" t="s">
        <v>903</v>
      </c>
      <c r="D1256" s="218">
        <f>'4. Capacity&amp;Demand'!H1333</f>
        <v>0</v>
      </c>
      <c r="E1256" s="218">
        <f>'4. Capacity&amp;Demand'!I1333</f>
        <v>0</v>
      </c>
      <c r="F1256" s="218">
        <f>'4. Capacity&amp;Demand'!J1333</f>
        <v>0</v>
      </c>
      <c r="G1256" s="218">
        <f>'4. Capacity&amp;Demand'!K1333</f>
        <v>0</v>
      </c>
      <c r="H1256" s="218">
        <f>'4. Capacity&amp;Demand'!L1333</f>
        <v>0</v>
      </c>
      <c r="I1256" s="218">
        <f>'4. Capacity&amp;Demand'!M1333</f>
        <v>0</v>
      </c>
      <c r="J1256" s="218">
        <f>'4. Capacity&amp;Demand'!N1333</f>
        <v>0</v>
      </c>
      <c r="K1256" s="218">
        <f>'4. Capacity&amp;Demand'!O1333</f>
        <v>0</v>
      </c>
      <c r="L1256" s="218">
        <f>'4. Capacity&amp;Demand'!P1333</f>
        <v>0</v>
      </c>
      <c r="M1256" s="218">
        <f>'4. Capacity&amp;Demand'!Q1333</f>
        <v>0</v>
      </c>
      <c r="N1256" s="218">
        <f>'4. Capacity&amp;Demand'!R1333</f>
        <v>0</v>
      </c>
      <c r="O1256" s="218">
        <f>'4. Capacity&amp;Demand'!S1333</f>
        <v>0</v>
      </c>
    </row>
    <row r="1257" spans="2:15" ht="15.75" thickBot="1" x14ac:dyDescent="0.3">
      <c r="B1257" s="218" t="s">
        <v>573</v>
      </c>
      <c r="C1257" s="315" t="s">
        <v>903</v>
      </c>
      <c r="D1257" s="218">
        <f>'4. Capacity&amp;Demand'!H1334</f>
        <v>0</v>
      </c>
      <c r="E1257" s="218">
        <f>'4. Capacity&amp;Demand'!I1334</f>
        <v>0</v>
      </c>
      <c r="F1257" s="218">
        <f>'4. Capacity&amp;Demand'!J1334</f>
        <v>0</v>
      </c>
      <c r="G1257" s="218">
        <f>'4. Capacity&amp;Demand'!K1334</f>
        <v>0</v>
      </c>
      <c r="H1257" s="218">
        <f>'4. Capacity&amp;Demand'!L1334</f>
        <v>0</v>
      </c>
      <c r="I1257" s="218">
        <f>'4. Capacity&amp;Demand'!M1334</f>
        <v>0</v>
      </c>
      <c r="J1257" s="218">
        <f>'4. Capacity&amp;Demand'!N1334</f>
        <v>0</v>
      </c>
      <c r="K1257" s="218">
        <f>'4. Capacity&amp;Demand'!O1334</f>
        <v>0</v>
      </c>
      <c r="L1257" s="218">
        <f>'4. Capacity&amp;Demand'!P1334</f>
        <v>0</v>
      </c>
      <c r="M1257" s="218">
        <f>'4. Capacity&amp;Demand'!Q1334</f>
        <v>0</v>
      </c>
      <c r="N1257" s="218">
        <f>'4. Capacity&amp;Demand'!R1334</f>
        <v>0</v>
      </c>
      <c r="O1257" s="218">
        <f>'4. Capacity&amp;Demand'!S1334</f>
        <v>0</v>
      </c>
    </row>
    <row r="1258" spans="2:15" ht="15.75" thickBot="1" x14ac:dyDescent="0.3">
      <c r="B1258" s="218" t="s">
        <v>575</v>
      </c>
      <c r="C1258" s="315" t="s">
        <v>903</v>
      </c>
      <c r="D1258" s="218">
        <f>'4. Capacity&amp;Demand'!H1335</f>
        <v>0</v>
      </c>
      <c r="E1258" s="218">
        <f>'4. Capacity&amp;Demand'!I1335</f>
        <v>0</v>
      </c>
      <c r="F1258" s="218">
        <f>'4. Capacity&amp;Demand'!J1335</f>
        <v>0</v>
      </c>
      <c r="G1258" s="218">
        <f>'4. Capacity&amp;Demand'!K1335</f>
        <v>0</v>
      </c>
      <c r="H1258" s="218">
        <f>'4. Capacity&amp;Demand'!L1335</f>
        <v>0</v>
      </c>
      <c r="I1258" s="218">
        <f>'4. Capacity&amp;Demand'!M1335</f>
        <v>0</v>
      </c>
      <c r="J1258" s="218">
        <f>'4. Capacity&amp;Demand'!N1335</f>
        <v>0</v>
      </c>
      <c r="K1258" s="218">
        <f>'4. Capacity&amp;Demand'!O1335</f>
        <v>0</v>
      </c>
      <c r="L1258" s="218">
        <f>'4. Capacity&amp;Demand'!P1335</f>
        <v>0</v>
      </c>
      <c r="M1258" s="218">
        <f>'4. Capacity&amp;Demand'!Q1335</f>
        <v>0</v>
      </c>
      <c r="N1258" s="218">
        <f>'4. Capacity&amp;Demand'!R1335</f>
        <v>0</v>
      </c>
      <c r="O1258" s="218">
        <f>'4. Capacity&amp;Demand'!S1335</f>
        <v>0</v>
      </c>
    </row>
    <row r="1259" spans="2:15" ht="15.75" thickBot="1" x14ac:dyDescent="0.3">
      <c r="B1259" s="218" t="s">
        <v>577</v>
      </c>
      <c r="C1259" s="315" t="s">
        <v>903</v>
      </c>
      <c r="D1259" s="218">
        <f>'4. Capacity&amp;Demand'!H1336</f>
        <v>0</v>
      </c>
      <c r="E1259" s="218">
        <f>'4. Capacity&amp;Demand'!I1336</f>
        <v>0</v>
      </c>
      <c r="F1259" s="218">
        <f>'4. Capacity&amp;Demand'!J1336</f>
        <v>0</v>
      </c>
      <c r="G1259" s="218">
        <f>'4. Capacity&amp;Demand'!K1336</f>
        <v>0</v>
      </c>
      <c r="H1259" s="218">
        <f>'4. Capacity&amp;Demand'!L1336</f>
        <v>0</v>
      </c>
      <c r="I1259" s="218">
        <f>'4. Capacity&amp;Demand'!M1336</f>
        <v>0</v>
      </c>
      <c r="J1259" s="218">
        <f>'4. Capacity&amp;Demand'!N1336</f>
        <v>0</v>
      </c>
      <c r="K1259" s="218">
        <f>'4. Capacity&amp;Demand'!O1336</f>
        <v>0</v>
      </c>
      <c r="L1259" s="218">
        <f>'4. Capacity&amp;Demand'!P1336</f>
        <v>0</v>
      </c>
      <c r="M1259" s="218">
        <f>'4. Capacity&amp;Demand'!Q1336</f>
        <v>0</v>
      </c>
      <c r="N1259" s="218">
        <f>'4. Capacity&amp;Demand'!R1336</f>
        <v>0</v>
      </c>
      <c r="O1259" s="218">
        <f>'4. Capacity&amp;Demand'!S1336</f>
        <v>0</v>
      </c>
    </row>
    <row r="1260" spans="2:15" ht="15.75" thickBot="1" x14ac:dyDescent="0.3">
      <c r="B1260" s="218" t="s">
        <v>579</v>
      </c>
      <c r="C1260" s="315" t="s">
        <v>903</v>
      </c>
      <c r="D1260" s="218">
        <f>'4. Capacity&amp;Demand'!H1337</f>
        <v>0</v>
      </c>
      <c r="E1260" s="218">
        <f>'4. Capacity&amp;Demand'!I1337</f>
        <v>0</v>
      </c>
      <c r="F1260" s="218">
        <f>'4. Capacity&amp;Demand'!J1337</f>
        <v>0</v>
      </c>
      <c r="G1260" s="218">
        <f>'4. Capacity&amp;Demand'!K1337</f>
        <v>0</v>
      </c>
      <c r="H1260" s="218">
        <f>'4. Capacity&amp;Demand'!L1337</f>
        <v>0</v>
      </c>
      <c r="I1260" s="218">
        <f>'4. Capacity&amp;Demand'!M1337</f>
        <v>0</v>
      </c>
      <c r="J1260" s="218">
        <f>'4. Capacity&amp;Demand'!N1337</f>
        <v>0</v>
      </c>
      <c r="K1260" s="218">
        <f>'4. Capacity&amp;Demand'!O1337</f>
        <v>0</v>
      </c>
      <c r="L1260" s="218">
        <f>'4. Capacity&amp;Demand'!P1337</f>
        <v>0</v>
      </c>
      <c r="M1260" s="218">
        <f>'4. Capacity&amp;Demand'!Q1337</f>
        <v>0</v>
      </c>
      <c r="N1260" s="218">
        <f>'4. Capacity&amp;Demand'!R1337</f>
        <v>0</v>
      </c>
      <c r="O1260" s="218">
        <f>'4. Capacity&amp;Demand'!S1337</f>
        <v>0</v>
      </c>
    </row>
    <row r="1261" spans="2:15" ht="15.75" thickBot="1" x14ac:dyDescent="0.3">
      <c r="B1261" s="218" t="s">
        <v>581</v>
      </c>
      <c r="C1261" s="315" t="s">
        <v>903</v>
      </c>
      <c r="D1261" s="218">
        <f>'4. Capacity&amp;Demand'!H1338</f>
        <v>0</v>
      </c>
      <c r="E1261" s="218">
        <f>'4. Capacity&amp;Demand'!I1338</f>
        <v>0</v>
      </c>
      <c r="F1261" s="218">
        <f>'4. Capacity&amp;Demand'!J1338</f>
        <v>0</v>
      </c>
      <c r="G1261" s="218">
        <f>'4. Capacity&amp;Demand'!K1338</f>
        <v>0</v>
      </c>
      <c r="H1261" s="218">
        <f>'4. Capacity&amp;Demand'!L1338</f>
        <v>0</v>
      </c>
      <c r="I1261" s="218">
        <f>'4. Capacity&amp;Demand'!M1338</f>
        <v>0</v>
      </c>
      <c r="J1261" s="218">
        <f>'4. Capacity&amp;Demand'!N1338</f>
        <v>0</v>
      </c>
      <c r="K1261" s="218">
        <f>'4. Capacity&amp;Demand'!O1338</f>
        <v>0</v>
      </c>
      <c r="L1261" s="218">
        <f>'4. Capacity&amp;Demand'!P1338</f>
        <v>0</v>
      </c>
      <c r="M1261" s="218">
        <f>'4. Capacity&amp;Demand'!Q1338</f>
        <v>0</v>
      </c>
      <c r="N1261" s="218">
        <f>'4. Capacity&amp;Demand'!R1338</f>
        <v>0</v>
      </c>
      <c r="O1261" s="218">
        <f>'4. Capacity&amp;Demand'!S1338</f>
        <v>0</v>
      </c>
    </row>
    <row r="1262" spans="2:15" ht="15.75" thickBot="1" x14ac:dyDescent="0.3">
      <c r="B1262" s="218" t="s">
        <v>583</v>
      </c>
      <c r="C1262" s="315" t="s">
        <v>903</v>
      </c>
      <c r="D1262" s="218">
        <f>'4. Capacity&amp;Demand'!H1339</f>
        <v>0</v>
      </c>
      <c r="E1262" s="218">
        <f>'4. Capacity&amp;Demand'!I1339</f>
        <v>0</v>
      </c>
      <c r="F1262" s="218">
        <f>'4. Capacity&amp;Demand'!J1339</f>
        <v>0</v>
      </c>
      <c r="G1262" s="218">
        <f>'4. Capacity&amp;Demand'!K1339</f>
        <v>0</v>
      </c>
      <c r="H1262" s="218">
        <f>'4. Capacity&amp;Demand'!L1339</f>
        <v>0</v>
      </c>
      <c r="I1262" s="218">
        <f>'4. Capacity&amp;Demand'!M1339</f>
        <v>0</v>
      </c>
      <c r="J1262" s="218">
        <f>'4. Capacity&amp;Demand'!N1339</f>
        <v>0</v>
      </c>
      <c r="K1262" s="218">
        <f>'4. Capacity&amp;Demand'!O1339</f>
        <v>0</v>
      </c>
      <c r="L1262" s="218">
        <f>'4. Capacity&amp;Demand'!P1339</f>
        <v>0</v>
      </c>
      <c r="M1262" s="218">
        <f>'4. Capacity&amp;Demand'!Q1339</f>
        <v>0</v>
      </c>
      <c r="N1262" s="218">
        <f>'4. Capacity&amp;Demand'!R1339</f>
        <v>0</v>
      </c>
      <c r="O1262" s="218">
        <f>'4. Capacity&amp;Demand'!S1339</f>
        <v>0</v>
      </c>
    </row>
    <row r="1263" spans="2:15" ht="15.75" thickBot="1" x14ac:dyDescent="0.3">
      <c r="B1263" s="218" t="s">
        <v>585</v>
      </c>
      <c r="C1263" s="315" t="s">
        <v>903</v>
      </c>
      <c r="D1263" s="218">
        <f>'4. Capacity&amp;Demand'!H1340</f>
        <v>0</v>
      </c>
      <c r="E1263" s="218">
        <f>'4. Capacity&amp;Demand'!I1340</f>
        <v>0</v>
      </c>
      <c r="F1263" s="218">
        <f>'4. Capacity&amp;Demand'!J1340</f>
        <v>0</v>
      </c>
      <c r="G1263" s="218">
        <f>'4. Capacity&amp;Demand'!K1340</f>
        <v>0</v>
      </c>
      <c r="H1263" s="218">
        <f>'4. Capacity&amp;Demand'!L1340</f>
        <v>0</v>
      </c>
      <c r="I1263" s="218">
        <f>'4. Capacity&amp;Demand'!M1340</f>
        <v>0</v>
      </c>
      <c r="J1263" s="218">
        <f>'4. Capacity&amp;Demand'!N1340</f>
        <v>0</v>
      </c>
      <c r="K1263" s="218">
        <f>'4. Capacity&amp;Demand'!O1340</f>
        <v>0</v>
      </c>
      <c r="L1263" s="218">
        <f>'4. Capacity&amp;Demand'!P1340</f>
        <v>0</v>
      </c>
      <c r="M1263" s="218">
        <f>'4. Capacity&amp;Demand'!Q1340</f>
        <v>0</v>
      </c>
      <c r="N1263" s="218">
        <f>'4. Capacity&amp;Demand'!R1340</f>
        <v>0</v>
      </c>
      <c r="O1263" s="218">
        <f>'4. Capacity&amp;Demand'!S1340</f>
        <v>0</v>
      </c>
    </row>
    <row r="1264" spans="2:15" ht="15.75" thickBot="1" x14ac:dyDescent="0.3">
      <c r="B1264" s="218" t="s">
        <v>587</v>
      </c>
      <c r="C1264" s="315" t="s">
        <v>903</v>
      </c>
      <c r="D1264" s="218">
        <f>'4. Capacity&amp;Demand'!H1341</f>
        <v>0</v>
      </c>
      <c r="E1264" s="218">
        <f>'4. Capacity&amp;Demand'!I1341</f>
        <v>0</v>
      </c>
      <c r="F1264" s="218">
        <f>'4. Capacity&amp;Demand'!J1341</f>
        <v>0</v>
      </c>
      <c r="G1264" s="218">
        <f>'4. Capacity&amp;Demand'!K1341</f>
        <v>0</v>
      </c>
      <c r="H1264" s="218">
        <f>'4. Capacity&amp;Demand'!L1341</f>
        <v>0</v>
      </c>
      <c r="I1264" s="218">
        <f>'4. Capacity&amp;Demand'!M1341</f>
        <v>0</v>
      </c>
      <c r="J1264" s="218">
        <f>'4. Capacity&amp;Demand'!N1341</f>
        <v>0</v>
      </c>
      <c r="K1264" s="218">
        <f>'4. Capacity&amp;Demand'!O1341</f>
        <v>0</v>
      </c>
      <c r="L1264" s="218">
        <f>'4. Capacity&amp;Demand'!P1341</f>
        <v>0</v>
      </c>
      <c r="M1264" s="218">
        <f>'4. Capacity&amp;Demand'!Q1341</f>
        <v>0</v>
      </c>
      <c r="N1264" s="218">
        <f>'4. Capacity&amp;Demand'!R1341</f>
        <v>0</v>
      </c>
      <c r="O1264" s="218">
        <f>'4. Capacity&amp;Demand'!S1341</f>
        <v>0</v>
      </c>
    </row>
    <row r="1265" spans="2:15" ht="15.75" thickBot="1" x14ac:dyDescent="0.3">
      <c r="B1265" s="218" t="s">
        <v>589</v>
      </c>
      <c r="C1265" s="315" t="s">
        <v>903</v>
      </c>
      <c r="D1265" s="218">
        <f>'4. Capacity&amp;Demand'!H1342</f>
        <v>0</v>
      </c>
      <c r="E1265" s="218">
        <f>'4. Capacity&amp;Demand'!I1342</f>
        <v>0</v>
      </c>
      <c r="F1265" s="218">
        <f>'4. Capacity&amp;Demand'!J1342</f>
        <v>0</v>
      </c>
      <c r="G1265" s="218">
        <f>'4. Capacity&amp;Demand'!K1342</f>
        <v>0</v>
      </c>
      <c r="H1265" s="218">
        <f>'4. Capacity&amp;Demand'!L1342</f>
        <v>0</v>
      </c>
      <c r="I1265" s="218">
        <f>'4. Capacity&amp;Demand'!M1342</f>
        <v>0</v>
      </c>
      <c r="J1265" s="218">
        <f>'4. Capacity&amp;Demand'!N1342</f>
        <v>0</v>
      </c>
      <c r="K1265" s="218">
        <f>'4. Capacity&amp;Demand'!O1342</f>
        <v>0</v>
      </c>
      <c r="L1265" s="218">
        <f>'4. Capacity&amp;Demand'!P1342</f>
        <v>0</v>
      </c>
      <c r="M1265" s="218">
        <f>'4. Capacity&amp;Demand'!Q1342</f>
        <v>0</v>
      </c>
      <c r="N1265" s="218">
        <f>'4. Capacity&amp;Demand'!R1342</f>
        <v>0</v>
      </c>
      <c r="O1265" s="218">
        <f>'4. Capacity&amp;Demand'!S1342</f>
        <v>0</v>
      </c>
    </row>
    <row r="1266" spans="2:15" ht="15.75" thickBot="1" x14ac:dyDescent="0.3">
      <c r="B1266" s="218" t="s">
        <v>591</v>
      </c>
      <c r="C1266" s="315" t="s">
        <v>903</v>
      </c>
      <c r="D1266" s="218">
        <f>'4. Capacity&amp;Demand'!H1343</f>
        <v>0</v>
      </c>
      <c r="E1266" s="218">
        <f>'4. Capacity&amp;Demand'!I1343</f>
        <v>0</v>
      </c>
      <c r="F1266" s="218">
        <f>'4. Capacity&amp;Demand'!J1343</f>
        <v>0</v>
      </c>
      <c r="G1266" s="218">
        <f>'4. Capacity&amp;Demand'!K1343</f>
        <v>0</v>
      </c>
      <c r="H1266" s="218">
        <f>'4. Capacity&amp;Demand'!L1343</f>
        <v>0</v>
      </c>
      <c r="I1266" s="218">
        <f>'4. Capacity&amp;Demand'!M1343</f>
        <v>0</v>
      </c>
      <c r="J1266" s="218">
        <f>'4. Capacity&amp;Demand'!N1343</f>
        <v>0</v>
      </c>
      <c r="K1266" s="218">
        <f>'4. Capacity&amp;Demand'!O1343</f>
        <v>0</v>
      </c>
      <c r="L1266" s="218">
        <f>'4. Capacity&amp;Demand'!P1343</f>
        <v>0</v>
      </c>
      <c r="M1266" s="218">
        <f>'4. Capacity&amp;Demand'!Q1343</f>
        <v>0</v>
      </c>
      <c r="N1266" s="218">
        <f>'4. Capacity&amp;Demand'!R1343</f>
        <v>0</v>
      </c>
      <c r="O1266" s="218">
        <f>'4. Capacity&amp;Demand'!S1343</f>
        <v>0</v>
      </c>
    </row>
    <row r="1267" spans="2:15" ht="15.75" thickBot="1" x14ac:dyDescent="0.3">
      <c r="B1267" s="218" t="s">
        <v>593</v>
      </c>
      <c r="C1267" s="315" t="s">
        <v>903</v>
      </c>
      <c r="D1267" s="218">
        <f>'4. Capacity&amp;Demand'!H1344</f>
        <v>0</v>
      </c>
      <c r="E1267" s="218">
        <f>'4. Capacity&amp;Demand'!I1344</f>
        <v>0</v>
      </c>
      <c r="F1267" s="218">
        <f>'4. Capacity&amp;Demand'!J1344</f>
        <v>0</v>
      </c>
      <c r="G1267" s="218">
        <f>'4. Capacity&amp;Demand'!K1344</f>
        <v>0</v>
      </c>
      <c r="H1267" s="218">
        <f>'4. Capacity&amp;Demand'!L1344</f>
        <v>0</v>
      </c>
      <c r="I1267" s="218">
        <f>'4. Capacity&amp;Demand'!M1344</f>
        <v>0</v>
      </c>
      <c r="J1267" s="218">
        <f>'4. Capacity&amp;Demand'!N1344</f>
        <v>0</v>
      </c>
      <c r="K1267" s="218">
        <f>'4. Capacity&amp;Demand'!O1344</f>
        <v>0</v>
      </c>
      <c r="L1267" s="218">
        <f>'4. Capacity&amp;Demand'!P1344</f>
        <v>0</v>
      </c>
      <c r="M1267" s="218">
        <f>'4. Capacity&amp;Demand'!Q1344</f>
        <v>0</v>
      </c>
      <c r="N1267" s="218">
        <f>'4. Capacity&amp;Demand'!R1344</f>
        <v>0</v>
      </c>
      <c r="O1267" s="218">
        <f>'4. Capacity&amp;Demand'!S1344</f>
        <v>0</v>
      </c>
    </row>
    <row r="1268" spans="2:15" ht="15.75" thickBot="1" x14ac:dyDescent="0.3">
      <c r="B1268" s="218" t="s">
        <v>595</v>
      </c>
      <c r="C1268" s="315" t="s">
        <v>903</v>
      </c>
      <c r="D1268" s="218">
        <f>'4. Capacity&amp;Demand'!H1345</f>
        <v>0</v>
      </c>
      <c r="E1268" s="218">
        <f>'4. Capacity&amp;Demand'!I1345</f>
        <v>0</v>
      </c>
      <c r="F1268" s="218">
        <f>'4. Capacity&amp;Demand'!J1345</f>
        <v>0</v>
      </c>
      <c r="G1268" s="218">
        <f>'4. Capacity&amp;Demand'!K1345</f>
        <v>0</v>
      </c>
      <c r="H1268" s="218">
        <f>'4. Capacity&amp;Demand'!L1345</f>
        <v>0</v>
      </c>
      <c r="I1268" s="218">
        <f>'4. Capacity&amp;Demand'!M1345</f>
        <v>0</v>
      </c>
      <c r="J1268" s="218">
        <f>'4. Capacity&amp;Demand'!N1345</f>
        <v>0</v>
      </c>
      <c r="K1268" s="218">
        <f>'4. Capacity&amp;Demand'!O1345</f>
        <v>0</v>
      </c>
      <c r="L1268" s="218">
        <f>'4. Capacity&amp;Demand'!P1345</f>
        <v>0</v>
      </c>
      <c r="M1268" s="218">
        <f>'4. Capacity&amp;Demand'!Q1345</f>
        <v>0</v>
      </c>
      <c r="N1268" s="218">
        <f>'4. Capacity&amp;Demand'!R1345</f>
        <v>0</v>
      </c>
      <c r="O1268" s="218">
        <f>'4. Capacity&amp;Demand'!S1345</f>
        <v>0</v>
      </c>
    </row>
    <row r="1269" spans="2:15" ht="15.75" thickBot="1" x14ac:dyDescent="0.3">
      <c r="B1269" s="218" t="s">
        <v>597</v>
      </c>
      <c r="C1269" s="315" t="s">
        <v>903</v>
      </c>
      <c r="D1269" s="218">
        <f>'4. Capacity&amp;Demand'!H1346</f>
        <v>0</v>
      </c>
      <c r="E1269" s="218">
        <f>'4. Capacity&amp;Demand'!I1346</f>
        <v>0</v>
      </c>
      <c r="F1269" s="218">
        <f>'4. Capacity&amp;Demand'!J1346</f>
        <v>0</v>
      </c>
      <c r="G1269" s="218">
        <f>'4. Capacity&amp;Demand'!K1346</f>
        <v>0</v>
      </c>
      <c r="H1269" s="218">
        <f>'4. Capacity&amp;Demand'!L1346</f>
        <v>0</v>
      </c>
      <c r="I1269" s="218">
        <f>'4. Capacity&amp;Demand'!M1346</f>
        <v>0</v>
      </c>
      <c r="J1269" s="218">
        <f>'4. Capacity&amp;Demand'!N1346</f>
        <v>0</v>
      </c>
      <c r="K1269" s="218">
        <f>'4. Capacity&amp;Demand'!O1346</f>
        <v>0</v>
      </c>
      <c r="L1269" s="218">
        <f>'4. Capacity&amp;Demand'!P1346</f>
        <v>0</v>
      </c>
      <c r="M1269" s="218">
        <f>'4. Capacity&amp;Demand'!Q1346</f>
        <v>0</v>
      </c>
      <c r="N1269" s="218">
        <f>'4. Capacity&amp;Demand'!R1346</f>
        <v>0</v>
      </c>
      <c r="O1269" s="218">
        <f>'4. Capacity&amp;Demand'!S1346</f>
        <v>0</v>
      </c>
    </row>
    <row r="1270" spans="2:15" ht="15.75" thickBot="1" x14ac:dyDescent="0.3">
      <c r="B1270" s="218" t="s">
        <v>599</v>
      </c>
      <c r="C1270" s="315" t="s">
        <v>903</v>
      </c>
      <c r="D1270" s="218">
        <f>'4. Capacity&amp;Demand'!H1347</f>
        <v>0</v>
      </c>
      <c r="E1270" s="218">
        <f>'4. Capacity&amp;Demand'!I1347</f>
        <v>0</v>
      </c>
      <c r="F1270" s="218">
        <f>'4. Capacity&amp;Demand'!J1347</f>
        <v>0</v>
      </c>
      <c r="G1270" s="218">
        <f>'4. Capacity&amp;Demand'!K1347</f>
        <v>0</v>
      </c>
      <c r="H1270" s="218">
        <f>'4. Capacity&amp;Demand'!L1347</f>
        <v>0</v>
      </c>
      <c r="I1270" s="218">
        <f>'4. Capacity&amp;Demand'!M1347</f>
        <v>0</v>
      </c>
      <c r="J1270" s="218">
        <f>'4. Capacity&amp;Demand'!N1347</f>
        <v>0</v>
      </c>
      <c r="K1270" s="218">
        <f>'4. Capacity&amp;Demand'!O1347</f>
        <v>0</v>
      </c>
      <c r="L1270" s="218">
        <f>'4. Capacity&amp;Demand'!P1347</f>
        <v>0</v>
      </c>
      <c r="M1270" s="218">
        <f>'4. Capacity&amp;Demand'!Q1347</f>
        <v>0</v>
      </c>
      <c r="N1270" s="218">
        <f>'4. Capacity&amp;Demand'!R1347</f>
        <v>0</v>
      </c>
      <c r="O1270" s="218">
        <f>'4. Capacity&amp;Demand'!S1347</f>
        <v>0</v>
      </c>
    </row>
    <row r="1271" spans="2:15" ht="15.75" thickBot="1" x14ac:dyDescent="0.3">
      <c r="B1271" s="218" t="s">
        <v>601</v>
      </c>
      <c r="C1271" s="315" t="s">
        <v>903</v>
      </c>
      <c r="D1271" s="218">
        <f>'4. Capacity&amp;Demand'!H1348</f>
        <v>0</v>
      </c>
      <c r="E1271" s="218">
        <f>'4. Capacity&amp;Demand'!I1348</f>
        <v>0</v>
      </c>
      <c r="F1271" s="218">
        <f>'4. Capacity&amp;Demand'!J1348</f>
        <v>0</v>
      </c>
      <c r="G1271" s="218">
        <f>'4. Capacity&amp;Demand'!K1348</f>
        <v>0</v>
      </c>
      <c r="H1271" s="218">
        <f>'4. Capacity&amp;Demand'!L1348</f>
        <v>0</v>
      </c>
      <c r="I1271" s="218">
        <f>'4. Capacity&amp;Demand'!M1348</f>
        <v>0</v>
      </c>
      <c r="J1271" s="218">
        <f>'4. Capacity&amp;Demand'!N1348</f>
        <v>0</v>
      </c>
      <c r="K1271" s="218">
        <f>'4. Capacity&amp;Demand'!O1348</f>
        <v>0</v>
      </c>
      <c r="L1271" s="218">
        <f>'4. Capacity&amp;Demand'!P1348</f>
        <v>0</v>
      </c>
      <c r="M1271" s="218">
        <f>'4. Capacity&amp;Demand'!Q1348</f>
        <v>0</v>
      </c>
      <c r="N1271" s="218">
        <f>'4. Capacity&amp;Demand'!R1348</f>
        <v>0</v>
      </c>
      <c r="O1271" s="218">
        <f>'4. Capacity&amp;Demand'!S1348</f>
        <v>0</v>
      </c>
    </row>
    <row r="1272" spans="2:15" ht="15.75" thickBot="1" x14ac:dyDescent="0.3">
      <c r="B1272" s="218" t="s">
        <v>603</v>
      </c>
      <c r="C1272" s="315" t="s">
        <v>903</v>
      </c>
      <c r="D1272" s="218">
        <f>'4. Capacity&amp;Demand'!H1349</f>
        <v>0</v>
      </c>
      <c r="E1272" s="218">
        <f>'4. Capacity&amp;Demand'!I1349</f>
        <v>0</v>
      </c>
      <c r="F1272" s="218">
        <f>'4. Capacity&amp;Demand'!J1349</f>
        <v>0</v>
      </c>
      <c r="G1272" s="218">
        <f>'4. Capacity&amp;Demand'!K1349</f>
        <v>0</v>
      </c>
      <c r="H1272" s="218">
        <f>'4. Capacity&amp;Demand'!L1349</f>
        <v>0</v>
      </c>
      <c r="I1272" s="218">
        <f>'4. Capacity&amp;Demand'!M1349</f>
        <v>0</v>
      </c>
      <c r="J1272" s="218">
        <f>'4. Capacity&amp;Demand'!N1349</f>
        <v>0</v>
      </c>
      <c r="K1272" s="218">
        <f>'4. Capacity&amp;Demand'!O1349</f>
        <v>0</v>
      </c>
      <c r="L1272" s="218">
        <f>'4. Capacity&amp;Demand'!P1349</f>
        <v>0</v>
      </c>
      <c r="M1272" s="218">
        <f>'4. Capacity&amp;Demand'!Q1349</f>
        <v>0</v>
      </c>
      <c r="N1272" s="218">
        <f>'4. Capacity&amp;Demand'!R1349</f>
        <v>0</v>
      </c>
      <c r="O1272" s="218">
        <f>'4. Capacity&amp;Demand'!S1349</f>
        <v>0</v>
      </c>
    </row>
    <row r="1273" spans="2:15" ht="15.75" thickBot="1" x14ac:dyDescent="0.3">
      <c r="B1273" s="218" t="s">
        <v>605</v>
      </c>
      <c r="C1273" s="315" t="s">
        <v>903</v>
      </c>
      <c r="D1273" s="218">
        <f>'4. Capacity&amp;Demand'!H1350</f>
        <v>0</v>
      </c>
      <c r="E1273" s="218">
        <f>'4. Capacity&amp;Demand'!I1350</f>
        <v>0</v>
      </c>
      <c r="F1273" s="218">
        <f>'4. Capacity&amp;Demand'!J1350</f>
        <v>0</v>
      </c>
      <c r="G1273" s="218">
        <f>'4. Capacity&amp;Demand'!K1350</f>
        <v>0</v>
      </c>
      <c r="H1273" s="218">
        <f>'4. Capacity&amp;Demand'!L1350</f>
        <v>0</v>
      </c>
      <c r="I1273" s="218">
        <f>'4. Capacity&amp;Demand'!M1350</f>
        <v>0</v>
      </c>
      <c r="J1273" s="218">
        <f>'4. Capacity&amp;Demand'!N1350</f>
        <v>0</v>
      </c>
      <c r="K1273" s="218">
        <f>'4. Capacity&amp;Demand'!O1350</f>
        <v>0</v>
      </c>
      <c r="L1273" s="218">
        <f>'4. Capacity&amp;Demand'!P1350</f>
        <v>0</v>
      </c>
      <c r="M1273" s="218">
        <f>'4. Capacity&amp;Demand'!Q1350</f>
        <v>0</v>
      </c>
      <c r="N1273" s="218">
        <f>'4. Capacity&amp;Demand'!R1350</f>
        <v>0</v>
      </c>
      <c r="O1273" s="218">
        <f>'4. Capacity&amp;Demand'!S1350</f>
        <v>0</v>
      </c>
    </row>
    <row r="1274" spans="2:15" ht="15.75" thickBot="1" x14ac:dyDescent="0.3">
      <c r="B1274" s="218" t="s">
        <v>607</v>
      </c>
      <c r="C1274" s="315" t="s">
        <v>903</v>
      </c>
      <c r="D1274" s="218">
        <f>'4. Capacity&amp;Demand'!H1351</f>
        <v>0</v>
      </c>
      <c r="E1274" s="218">
        <f>'4. Capacity&amp;Demand'!I1351</f>
        <v>0</v>
      </c>
      <c r="F1274" s="218">
        <f>'4. Capacity&amp;Demand'!J1351</f>
        <v>0</v>
      </c>
      <c r="G1274" s="218">
        <f>'4. Capacity&amp;Demand'!K1351</f>
        <v>0</v>
      </c>
      <c r="H1274" s="218">
        <f>'4. Capacity&amp;Demand'!L1351</f>
        <v>0</v>
      </c>
      <c r="I1274" s="218">
        <f>'4. Capacity&amp;Demand'!M1351</f>
        <v>0</v>
      </c>
      <c r="J1274" s="218">
        <f>'4. Capacity&amp;Demand'!N1351</f>
        <v>0</v>
      </c>
      <c r="K1274" s="218">
        <f>'4. Capacity&amp;Demand'!O1351</f>
        <v>0</v>
      </c>
      <c r="L1274" s="218">
        <f>'4. Capacity&amp;Demand'!P1351</f>
        <v>0</v>
      </c>
      <c r="M1274" s="218">
        <f>'4. Capacity&amp;Demand'!Q1351</f>
        <v>0</v>
      </c>
      <c r="N1274" s="218">
        <f>'4. Capacity&amp;Demand'!R1351</f>
        <v>0</v>
      </c>
      <c r="O1274" s="218">
        <f>'4. Capacity&amp;Demand'!S1351</f>
        <v>0</v>
      </c>
    </row>
    <row r="1275" spans="2:15" ht="15.75" thickBot="1" x14ac:dyDescent="0.3">
      <c r="B1275" s="218" t="s">
        <v>609</v>
      </c>
      <c r="C1275" s="315" t="s">
        <v>903</v>
      </c>
      <c r="D1275" s="218">
        <f>'4. Capacity&amp;Demand'!H1352</f>
        <v>0</v>
      </c>
      <c r="E1275" s="218">
        <f>'4. Capacity&amp;Demand'!I1352</f>
        <v>0</v>
      </c>
      <c r="F1275" s="218">
        <f>'4. Capacity&amp;Demand'!J1352</f>
        <v>0</v>
      </c>
      <c r="G1275" s="218">
        <f>'4. Capacity&amp;Demand'!K1352</f>
        <v>0</v>
      </c>
      <c r="H1275" s="218">
        <f>'4. Capacity&amp;Demand'!L1352</f>
        <v>0</v>
      </c>
      <c r="I1275" s="218">
        <f>'4. Capacity&amp;Demand'!M1352</f>
        <v>0</v>
      </c>
      <c r="J1275" s="218">
        <f>'4. Capacity&amp;Demand'!N1352</f>
        <v>0</v>
      </c>
      <c r="K1275" s="218">
        <f>'4. Capacity&amp;Demand'!O1352</f>
        <v>0</v>
      </c>
      <c r="L1275" s="218">
        <f>'4. Capacity&amp;Demand'!P1352</f>
        <v>0</v>
      </c>
      <c r="M1275" s="218">
        <f>'4. Capacity&amp;Demand'!Q1352</f>
        <v>0</v>
      </c>
      <c r="N1275" s="218">
        <f>'4. Capacity&amp;Demand'!R1352</f>
        <v>0</v>
      </c>
      <c r="O1275" s="218">
        <f>'4. Capacity&amp;Demand'!S1352</f>
        <v>0</v>
      </c>
    </row>
    <row r="1276" spans="2:15" ht="15.75" thickBot="1" x14ac:dyDescent="0.3">
      <c r="B1276" s="218" t="s">
        <v>611</v>
      </c>
      <c r="C1276" s="315" t="s">
        <v>903</v>
      </c>
      <c r="D1276" s="218">
        <f>'4. Capacity&amp;Demand'!H1353</f>
        <v>0</v>
      </c>
      <c r="E1276" s="218">
        <f>'4. Capacity&amp;Demand'!I1353</f>
        <v>0</v>
      </c>
      <c r="F1276" s="218">
        <f>'4. Capacity&amp;Demand'!J1353</f>
        <v>0</v>
      </c>
      <c r="G1276" s="218">
        <f>'4. Capacity&amp;Demand'!K1353</f>
        <v>0</v>
      </c>
      <c r="H1276" s="218">
        <f>'4. Capacity&amp;Demand'!L1353</f>
        <v>0</v>
      </c>
      <c r="I1276" s="218">
        <f>'4. Capacity&amp;Demand'!M1353</f>
        <v>0</v>
      </c>
      <c r="J1276" s="218">
        <f>'4. Capacity&amp;Demand'!N1353</f>
        <v>0</v>
      </c>
      <c r="K1276" s="218">
        <f>'4. Capacity&amp;Demand'!O1353</f>
        <v>0</v>
      </c>
      <c r="L1276" s="218">
        <f>'4. Capacity&amp;Demand'!P1353</f>
        <v>0</v>
      </c>
      <c r="M1276" s="218">
        <f>'4. Capacity&amp;Demand'!Q1353</f>
        <v>0</v>
      </c>
      <c r="N1276" s="218">
        <f>'4. Capacity&amp;Demand'!R1353</f>
        <v>0</v>
      </c>
      <c r="O1276" s="218">
        <f>'4. Capacity&amp;Demand'!S1353</f>
        <v>0</v>
      </c>
    </row>
    <row r="1277" spans="2:15" ht="15.75" thickBot="1" x14ac:dyDescent="0.3">
      <c r="B1277" s="218" t="s">
        <v>613</v>
      </c>
      <c r="C1277" s="315" t="s">
        <v>903</v>
      </c>
      <c r="D1277" s="218">
        <f>'4. Capacity&amp;Demand'!H1354</f>
        <v>0</v>
      </c>
      <c r="E1277" s="218">
        <f>'4. Capacity&amp;Demand'!I1354</f>
        <v>0</v>
      </c>
      <c r="F1277" s="218">
        <f>'4. Capacity&amp;Demand'!J1354</f>
        <v>0</v>
      </c>
      <c r="G1277" s="218">
        <f>'4. Capacity&amp;Demand'!K1354</f>
        <v>0</v>
      </c>
      <c r="H1277" s="218">
        <f>'4. Capacity&amp;Demand'!L1354</f>
        <v>0</v>
      </c>
      <c r="I1277" s="218">
        <f>'4. Capacity&amp;Demand'!M1354</f>
        <v>0</v>
      </c>
      <c r="J1277" s="218">
        <f>'4. Capacity&amp;Demand'!N1354</f>
        <v>0</v>
      </c>
      <c r="K1277" s="218">
        <f>'4. Capacity&amp;Demand'!O1354</f>
        <v>0</v>
      </c>
      <c r="L1277" s="218">
        <f>'4. Capacity&amp;Demand'!P1354</f>
        <v>0</v>
      </c>
      <c r="M1277" s="218">
        <f>'4. Capacity&amp;Demand'!Q1354</f>
        <v>0</v>
      </c>
      <c r="N1277" s="218">
        <f>'4. Capacity&amp;Demand'!R1354</f>
        <v>0</v>
      </c>
      <c r="O1277" s="218">
        <f>'4. Capacity&amp;Demand'!S1354</f>
        <v>0</v>
      </c>
    </row>
    <row r="1278" spans="2:15" ht="15.75" thickBot="1" x14ac:dyDescent="0.3">
      <c r="B1278" s="218" t="s">
        <v>615</v>
      </c>
      <c r="C1278" s="315" t="s">
        <v>903</v>
      </c>
      <c r="D1278" s="218">
        <f>'4. Capacity&amp;Demand'!H1355</f>
        <v>0</v>
      </c>
      <c r="E1278" s="218">
        <f>'4. Capacity&amp;Demand'!I1355</f>
        <v>0</v>
      </c>
      <c r="F1278" s="218">
        <f>'4. Capacity&amp;Demand'!J1355</f>
        <v>0</v>
      </c>
      <c r="G1278" s="218">
        <f>'4. Capacity&amp;Demand'!K1355</f>
        <v>0</v>
      </c>
      <c r="H1278" s="218">
        <f>'4. Capacity&amp;Demand'!L1355</f>
        <v>0</v>
      </c>
      <c r="I1278" s="218">
        <f>'4. Capacity&amp;Demand'!M1355</f>
        <v>0</v>
      </c>
      <c r="J1278" s="218">
        <f>'4. Capacity&amp;Demand'!N1355</f>
        <v>0</v>
      </c>
      <c r="K1278" s="218">
        <f>'4. Capacity&amp;Demand'!O1355</f>
        <v>0</v>
      </c>
      <c r="L1278" s="218">
        <f>'4. Capacity&amp;Demand'!P1355</f>
        <v>0</v>
      </c>
      <c r="M1278" s="218">
        <f>'4. Capacity&amp;Demand'!Q1355</f>
        <v>0</v>
      </c>
      <c r="N1278" s="218">
        <f>'4. Capacity&amp;Demand'!R1355</f>
        <v>0</v>
      </c>
      <c r="O1278" s="218">
        <f>'4. Capacity&amp;Demand'!S1355</f>
        <v>0</v>
      </c>
    </row>
    <row r="1279" spans="2:15" ht="15.75" thickBot="1" x14ac:dyDescent="0.3">
      <c r="B1279" s="218" t="s">
        <v>617</v>
      </c>
      <c r="C1279" s="315" t="s">
        <v>903</v>
      </c>
      <c r="D1279" s="218">
        <f>'4. Capacity&amp;Demand'!H1356</f>
        <v>0</v>
      </c>
      <c r="E1279" s="218">
        <f>'4. Capacity&amp;Demand'!I1356</f>
        <v>0</v>
      </c>
      <c r="F1279" s="218">
        <f>'4. Capacity&amp;Demand'!J1356</f>
        <v>0</v>
      </c>
      <c r="G1279" s="218">
        <f>'4. Capacity&amp;Demand'!K1356</f>
        <v>0</v>
      </c>
      <c r="H1279" s="218">
        <f>'4. Capacity&amp;Demand'!L1356</f>
        <v>0</v>
      </c>
      <c r="I1279" s="218">
        <f>'4. Capacity&amp;Demand'!M1356</f>
        <v>0</v>
      </c>
      <c r="J1279" s="218">
        <f>'4. Capacity&amp;Demand'!N1356</f>
        <v>0</v>
      </c>
      <c r="K1279" s="218">
        <f>'4. Capacity&amp;Demand'!O1356</f>
        <v>0</v>
      </c>
      <c r="L1279" s="218">
        <f>'4. Capacity&amp;Demand'!P1356</f>
        <v>0</v>
      </c>
      <c r="M1279" s="218">
        <f>'4. Capacity&amp;Demand'!Q1356</f>
        <v>0</v>
      </c>
      <c r="N1279" s="218">
        <f>'4. Capacity&amp;Demand'!R1356</f>
        <v>0</v>
      </c>
      <c r="O1279" s="218">
        <f>'4. Capacity&amp;Demand'!S1356</f>
        <v>0</v>
      </c>
    </row>
    <row r="1280" spans="2:15" ht="15.75" thickBot="1" x14ac:dyDescent="0.3">
      <c r="B1280" s="218" t="s">
        <v>619</v>
      </c>
      <c r="C1280" s="315" t="s">
        <v>903</v>
      </c>
      <c r="D1280" s="218">
        <f>'4. Capacity&amp;Demand'!H1357</f>
        <v>0</v>
      </c>
      <c r="E1280" s="218">
        <f>'4. Capacity&amp;Demand'!I1357</f>
        <v>0</v>
      </c>
      <c r="F1280" s="218">
        <f>'4. Capacity&amp;Demand'!J1357</f>
        <v>0</v>
      </c>
      <c r="G1280" s="218">
        <f>'4. Capacity&amp;Demand'!K1357</f>
        <v>0</v>
      </c>
      <c r="H1280" s="218">
        <f>'4. Capacity&amp;Demand'!L1357</f>
        <v>0</v>
      </c>
      <c r="I1280" s="218">
        <f>'4. Capacity&amp;Demand'!M1357</f>
        <v>0</v>
      </c>
      <c r="J1280" s="218">
        <f>'4. Capacity&amp;Demand'!N1357</f>
        <v>0</v>
      </c>
      <c r="K1280" s="218">
        <f>'4. Capacity&amp;Demand'!O1357</f>
        <v>0</v>
      </c>
      <c r="L1280" s="218">
        <f>'4. Capacity&amp;Demand'!P1357</f>
        <v>0</v>
      </c>
      <c r="M1280" s="218">
        <f>'4. Capacity&amp;Demand'!Q1357</f>
        <v>0</v>
      </c>
      <c r="N1280" s="218">
        <f>'4. Capacity&amp;Demand'!R1357</f>
        <v>0</v>
      </c>
      <c r="O1280" s="218">
        <f>'4. Capacity&amp;Demand'!S1357</f>
        <v>0</v>
      </c>
    </row>
    <row r="1281" spans="2:15" ht="15.75" thickBot="1" x14ac:dyDescent="0.3">
      <c r="B1281" s="218" t="s">
        <v>621</v>
      </c>
      <c r="C1281" s="315" t="s">
        <v>903</v>
      </c>
      <c r="D1281" s="218">
        <f>'4. Capacity&amp;Demand'!H1358</f>
        <v>0</v>
      </c>
      <c r="E1281" s="218">
        <f>'4. Capacity&amp;Demand'!I1358</f>
        <v>0</v>
      </c>
      <c r="F1281" s="218">
        <f>'4. Capacity&amp;Demand'!J1358</f>
        <v>0</v>
      </c>
      <c r="G1281" s="218">
        <f>'4. Capacity&amp;Demand'!K1358</f>
        <v>0</v>
      </c>
      <c r="H1281" s="218">
        <f>'4. Capacity&amp;Demand'!L1358</f>
        <v>0</v>
      </c>
      <c r="I1281" s="218">
        <f>'4. Capacity&amp;Demand'!M1358</f>
        <v>0</v>
      </c>
      <c r="J1281" s="218">
        <f>'4. Capacity&amp;Demand'!N1358</f>
        <v>0</v>
      </c>
      <c r="K1281" s="218">
        <f>'4. Capacity&amp;Demand'!O1358</f>
        <v>0</v>
      </c>
      <c r="L1281" s="218">
        <f>'4. Capacity&amp;Demand'!P1358</f>
        <v>0</v>
      </c>
      <c r="M1281" s="218">
        <f>'4. Capacity&amp;Demand'!Q1358</f>
        <v>0</v>
      </c>
      <c r="N1281" s="218">
        <f>'4. Capacity&amp;Demand'!R1358</f>
        <v>0</v>
      </c>
      <c r="O1281" s="218">
        <f>'4. Capacity&amp;Demand'!S1358</f>
        <v>0</v>
      </c>
    </row>
    <row r="1282" spans="2:15" ht="15.75" thickBot="1" x14ac:dyDescent="0.3">
      <c r="B1282" s="218" t="s">
        <v>623</v>
      </c>
      <c r="C1282" s="315" t="s">
        <v>903</v>
      </c>
      <c r="D1282" s="218">
        <f>'4. Capacity&amp;Demand'!H1359</f>
        <v>0</v>
      </c>
      <c r="E1282" s="218">
        <f>'4. Capacity&amp;Demand'!I1359</f>
        <v>0</v>
      </c>
      <c r="F1282" s="218">
        <f>'4. Capacity&amp;Demand'!J1359</f>
        <v>0</v>
      </c>
      <c r="G1282" s="218">
        <f>'4. Capacity&amp;Demand'!K1359</f>
        <v>0</v>
      </c>
      <c r="H1282" s="218">
        <f>'4. Capacity&amp;Demand'!L1359</f>
        <v>0</v>
      </c>
      <c r="I1282" s="218">
        <f>'4. Capacity&amp;Demand'!M1359</f>
        <v>0</v>
      </c>
      <c r="J1282" s="218">
        <f>'4. Capacity&amp;Demand'!N1359</f>
        <v>0</v>
      </c>
      <c r="K1282" s="218">
        <f>'4. Capacity&amp;Demand'!O1359</f>
        <v>0</v>
      </c>
      <c r="L1282" s="218">
        <f>'4. Capacity&amp;Demand'!P1359</f>
        <v>0</v>
      </c>
      <c r="M1282" s="218">
        <f>'4. Capacity&amp;Demand'!Q1359</f>
        <v>0</v>
      </c>
      <c r="N1282" s="218">
        <f>'4. Capacity&amp;Demand'!R1359</f>
        <v>0</v>
      </c>
      <c r="O1282" s="218">
        <f>'4. Capacity&amp;Demand'!S1359</f>
        <v>0</v>
      </c>
    </row>
    <row r="1283" spans="2:15" ht="15.75" thickBot="1" x14ac:dyDescent="0.3">
      <c r="B1283" s="218" t="s">
        <v>625</v>
      </c>
      <c r="C1283" s="315" t="s">
        <v>903</v>
      </c>
      <c r="D1283" s="218">
        <f>'4. Capacity&amp;Demand'!H1360</f>
        <v>0</v>
      </c>
      <c r="E1283" s="218">
        <f>'4. Capacity&amp;Demand'!I1360</f>
        <v>0</v>
      </c>
      <c r="F1283" s="218">
        <f>'4. Capacity&amp;Demand'!J1360</f>
        <v>0</v>
      </c>
      <c r="G1283" s="218">
        <f>'4. Capacity&amp;Demand'!K1360</f>
        <v>0</v>
      </c>
      <c r="H1283" s="218">
        <f>'4. Capacity&amp;Demand'!L1360</f>
        <v>0</v>
      </c>
      <c r="I1283" s="218">
        <f>'4. Capacity&amp;Demand'!M1360</f>
        <v>0</v>
      </c>
      <c r="J1283" s="218">
        <f>'4. Capacity&amp;Demand'!N1360</f>
        <v>0</v>
      </c>
      <c r="K1283" s="218">
        <f>'4. Capacity&amp;Demand'!O1360</f>
        <v>0</v>
      </c>
      <c r="L1283" s="218">
        <f>'4. Capacity&amp;Demand'!P1360</f>
        <v>0</v>
      </c>
      <c r="M1283" s="218">
        <f>'4. Capacity&amp;Demand'!Q1360</f>
        <v>0</v>
      </c>
      <c r="N1283" s="218">
        <f>'4. Capacity&amp;Demand'!R1360</f>
        <v>0</v>
      </c>
      <c r="O1283" s="218">
        <f>'4. Capacity&amp;Demand'!S1360</f>
        <v>0</v>
      </c>
    </row>
    <row r="1284" spans="2:15" ht="15.75" thickBot="1" x14ac:dyDescent="0.3">
      <c r="B1284" s="218" t="s">
        <v>627</v>
      </c>
      <c r="C1284" s="315" t="s">
        <v>903</v>
      </c>
      <c r="D1284" s="218">
        <f>'4. Capacity&amp;Demand'!H1361</f>
        <v>0</v>
      </c>
      <c r="E1284" s="218">
        <f>'4. Capacity&amp;Demand'!I1361</f>
        <v>0</v>
      </c>
      <c r="F1284" s="218">
        <f>'4. Capacity&amp;Demand'!J1361</f>
        <v>0</v>
      </c>
      <c r="G1284" s="218">
        <f>'4. Capacity&amp;Demand'!K1361</f>
        <v>0</v>
      </c>
      <c r="H1284" s="218">
        <f>'4. Capacity&amp;Demand'!L1361</f>
        <v>0</v>
      </c>
      <c r="I1284" s="218">
        <f>'4. Capacity&amp;Demand'!M1361</f>
        <v>0</v>
      </c>
      <c r="J1284" s="218">
        <f>'4. Capacity&amp;Demand'!N1361</f>
        <v>0</v>
      </c>
      <c r="K1284" s="218">
        <f>'4. Capacity&amp;Demand'!O1361</f>
        <v>0</v>
      </c>
      <c r="L1284" s="218">
        <f>'4. Capacity&amp;Demand'!P1361</f>
        <v>0</v>
      </c>
      <c r="M1284" s="218">
        <f>'4. Capacity&amp;Demand'!Q1361</f>
        <v>0</v>
      </c>
      <c r="N1284" s="218">
        <f>'4. Capacity&amp;Demand'!R1361</f>
        <v>0</v>
      </c>
      <c r="O1284" s="218">
        <f>'4. Capacity&amp;Demand'!S1361</f>
        <v>0</v>
      </c>
    </row>
    <row r="1285" spans="2:15" ht="15.75" thickBot="1" x14ac:dyDescent="0.3">
      <c r="B1285" s="218" t="s">
        <v>629</v>
      </c>
      <c r="C1285" s="315" t="s">
        <v>903</v>
      </c>
      <c r="D1285" s="218">
        <f>'4. Capacity&amp;Demand'!H1362</f>
        <v>0</v>
      </c>
      <c r="E1285" s="218">
        <f>'4. Capacity&amp;Demand'!I1362</f>
        <v>0</v>
      </c>
      <c r="F1285" s="218">
        <f>'4. Capacity&amp;Demand'!J1362</f>
        <v>0</v>
      </c>
      <c r="G1285" s="218">
        <f>'4. Capacity&amp;Demand'!K1362</f>
        <v>0</v>
      </c>
      <c r="H1285" s="218">
        <f>'4. Capacity&amp;Demand'!L1362</f>
        <v>0</v>
      </c>
      <c r="I1285" s="218">
        <f>'4. Capacity&amp;Demand'!M1362</f>
        <v>0</v>
      </c>
      <c r="J1285" s="218">
        <f>'4. Capacity&amp;Demand'!N1362</f>
        <v>0</v>
      </c>
      <c r="K1285" s="218">
        <f>'4. Capacity&amp;Demand'!O1362</f>
        <v>0</v>
      </c>
      <c r="L1285" s="218">
        <f>'4. Capacity&amp;Demand'!P1362</f>
        <v>0</v>
      </c>
      <c r="M1285" s="218">
        <f>'4. Capacity&amp;Demand'!Q1362</f>
        <v>0</v>
      </c>
      <c r="N1285" s="218">
        <f>'4. Capacity&amp;Demand'!R1362</f>
        <v>0</v>
      </c>
      <c r="O1285" s="218">
        <f>'4. Capacity&amp;Demand'!S1362</f>
        <v>0</v>
      </c>
    </row>
    <row r="1286" spans="2:15" ht="15.75" thickBot="1" x14ac:dyDescent="0.3">
      <c r="B1286" s="218" t="s">
        <v>631</v>
      </c>
      <c r="C1286" s="315" t="s">
        <v>903</v>
      </c>
      <c r="D1286" s="218">
        <f>'4. Capacity&amp;Demand'!H1363</f>
        <v>0</v>
      </c>
      <c r="E1286" s="218">
        <f>'4. Capacity&amp;Demand'!I1363</f>
        <v>0</v>
      </c>
      <c r="F1286" s="218">
        <f>'4. Capacity&amp;Demand'!J1363</f>
        <v>0</v>
      </c>
      <c r="G1286" s="218">
        <f>'4. Capacity&amp;Demand'!K1363</f>
        <v>0</v>
      </c>
      <c r="H1286" s="218">
        <f>'4. Capacity&amp;Demand'!L1363</f>
        <v>0</v>
      </c>
      <c r="I1286" s="218">
        <f>'4. Capacity&amp;Demand'!M1363</f>
        <v>0</v>
      </c>
      <c r="J1286" s="218">
        <f>'4. Capacity&amp;Demand'!N1363</f>
        <v>0</v>
      </c>
      <c r="K1286" s="218">
        <f>'4. Capacity&amp;Demand'!O1363</f>
        <v>0</v>
      </c>
      <c r="L1286" s="218">
        <f>'4. Capacity&amp;Demand'!P1363</f>
        <v>0</v>
      </c>
      <c r="M1286" s="218">
        <f>'4. Capacity&amp;Demand'!Q1363</f>
        <v>0</v>
      </c>
      <c r="N1286" s="218">
        <f>'4. Capacity&amp;Demand'!R1363</f>
        <v>0</v>
      </c>
      <c r="O1286" s="218">
        <f>'4. Capacity&amp;Demand'!S1363</f>
        <v>0</v>
      </c>
    </row>
    <row r="1287" spans="2:15" ht="15.75" thickBot="1" x14ac:dyDescent="0.3">
      <c r="B1287" s="218" t="s">
        <v>633</v>
      </c>
      <c r="C1287" s="315" t="s">
        <v>903</v>
      </c>
      <c r="D1287" s="218">
        <f>'4. Capacity&amp;Demand'!H1364</f>
        <v>0</v>
      </c>
      <c r="E1287" s="218">
        <f>'4. Capacity&amp;Demand'!I1364</f>
        <v>0</v>
      </c>
      <c r="F1287" s="218">
        <f>'4. Capacity&amp;Demand'!J1364</f>
        <v>0</v>
      </c>
      <c r="G1287" s="218">
        <f>'4. Capacity&amp;Demand'!K1364</f>
        <v>0</v>
      </c>
      <c r="H1287" s="218">
        <f>'4. Capacity&amp;Demand'!L1364</f>
        <v>0</v>
      </c>
      <c r="I1287" s="218">
        <f>'4. Capacity&amp;Demand'!M1364</f>
        <v>0</v>
      </c>
      <c r="J1287" s="218">
        <f>'4. Capacity&amp;Demand'!N1364</f>
        <v>0</v>
      </c>
      <c r="K1287" s="218">
        <f>'4. Capacity&amp;Demand'!O1364</f>
        <v>0</v>
      </c>
      <c r="L1287" s="218">
        <f>'4. Capacity&amp;Demand'!P1364</f>
        <v>0</v>
      </c>
      <c r="M1287" s="218">
        <f>'4. Capacity&amp;Demand'!Q1364</f>
        <v>0</v>
      </c>
      <c r="N1287" s="218">
        <f>'4. Capacity&amp;Demand'!R1364</f>
        <v>0</v>
      </c>
      <c r="O1287" s="218">
        <f>'4. Capacity&amp;Demand'!S1364</f>
        <v>0</v>
      </c>
    </row>
    <row r="1288" spans="2:15" ht="15.75" thickBot="1" x14ac:dyDescent="0.3">
      <c r="B1288" s="218" t="s">
        <v>635</v>
      </c>
      <c r="C1288" s="315" t="s">
        <v>903</v>
      </c>
      <c r="D1288" s="218">
        <f>'4. Capacity&amp;Demand'!H1365</f>
        <v>0</v>
      </c>
      <c r="E1288" s="218">
        <f>'4. Capacity&amp;Demand'!I1365</f>
        <v>0</v>
      </c>
      <c r="F1288" s="218">
        <f>'4. Capacity&amp;Demand'!J1365</f>
        <v>0</v>
      </c>
      <c r="G1288" s="218">
        <f>'4. Capacity&amp;Demand'!K1365</f>
        <v>0</v>
      </c>
      <c r="H1288" s="218">
        <f>'4. Capacity&amp;Demand'!L1365</f>
        <v>0</v>
      </c>
      <c r="I1288" s="218">
        <f>'4. Capacity&amp;Demand'!M1365</f>
        <v>0</v>
      </c>
      <c r="J1288" s="218">
        <f>'4. Capacity&amp;Demand'!N1365</f>
        <v>0</v>
      </c>
      <c r="K1288" s="218">
        <f>'4. Capacity&amp;Demand'!O1365</f>
        <v>0</v>
      </c>
      <c r="L1288" s="218">
        <f>'4. Capacity&amp;Demand'!P1365</f>
        <v>0</v>
      </c>
      <c r="M1288" s="218">
        <f>'4. Capacity&amp;Demand'!Q1365</f>
        <v>0</v>
      </c>
      <c r="N1288" s="218">
        <f>'4. Capacity&amp;Demand'!R1365</f>
        <v>0</v>
      </c>
      <c r="O1288" s="218">
        <f>'4. Capacity&amp;Demand'!S1365</f>
        <v>0</v>
      </c>
    </row>
    <row r="1289" spans="2:15" ht="15.75" thickBot="1" x14ac:dyDescent="0.3">
      <c r="B1289" s="218" t="s">
        <v>637</v>
      </c>
      <c r="C1289" s="315" t="s">
        <v>903</v>
      </c>
      <c r="D1289" s="218">
        <f>'4. Capacity&amp;Demand'!H1366</f>
        <v>0</v>
      </c>
      <c r="E1289" s="218">
        <f>'4. Capacity&amp;Demand'!I1366</f>
        <v>0</v>
      </c>
      <c r="F1289" s="218">
        <f>'4. Capacity&amp;Demand'!J1366</f>
        <v>0</v>
      </c>
      <c r="G1289" s="218">
        <f>'4. Capacity&amp;Demand'!K1366</f>
        <v>0</v>
      </c>
      <c r="H1289" s="218">
        <f>'4. Capacity&amp;Demand'!L1366</f>
        <v>0</v>
      </c>
      <c r="I1289" s="218">
        <f>'4. Capacity&amp;Demand'!M1366</f>
        <v>0</v>
      </c>
      <c r="J1289" s="218">
        <f>'4. Capacity&amp;Demand'!N1366</f>
        <v>0</v>
      </c>
      <c r="K1289" s="218">
        <f>'4. Capacity&amp;Demand'!O1366</f>
        <v>0</v>
      </c>
      <c r="L1289" s="218">
        <f>'4. Capacity&amp;Demand'!P1366</f>
        <v>0</v>
      </c>
      <c r="M1289" s="218">
        <f>'4. Capacity&amp;Demand'!Q1366</f>
        <v>0</v>
      </c>
      <c r="N1289" s="218">
        <f>'4. Capacity&amp;Demand'!R1366</f>
        <v>0</v>
      </c>
      <c r="O1289" s="218">
        <f>'4. Capacity&amp;Demand'!S1366</f>
        <v>0</v>
      </c>
    </row>
    <row r="1290" spans="2:15" ht="15.75" thickBot="1" x14ac:dyDescent="0.3">
      <c r="B1290" s="218" t="s">
        <v>639</v>
      </c>
      <c r="C1290" s="315" t="s">
        <v>903</v>
      </c>
      <c r="D1290" s="218">
        <f>'4. Capacity&amp;Demand'!H1367</f>
        <v>0</v>
      </c>
      <c r="E1290" s="218">
        <f>'4. Capacity&amp;Demand'!I1367</f>
        <v>0</v>
      </c>
      <c r="F1290" s="218">
        <f>'4. Capacity&amp;Demand'!J1367</f>
        <v>0</v>
      </c>
      <c r="G1290" s="218">
        <f>'4. Capacity&amp;Demand'!K1367</f>
        <v>0</v>
      </c>
      <c r="H1290" s="218">
        <f>'4. Capacity&amp;Demand'!L1367</f>
        <v>0</v>
      </c>
      <c r="I1290" s="218">
        <f>'4. Capacity&amp;Demand'!M1367</f>
        <v>0</v>
      </c>
      <c r="J1290" s="218">
        <f>'4. Capacity&amp;Demand'!N1367</f>
        <v>0</v>
      </c>
      <c r="K1290" s="218">
        <f>'4. Capacity&amp;Demand'!O1367</f>
        <v>0</v>
      </c>
      <c r="L1290" s="218">
        <f>'4. Capacity&amp;Demand'!P1367</f>
        <v>0</v>
      </c>
      <c r="M1290" s="218">
        <f>'4. Capacity&amp;Demand'!Q1367</f>
        <v>0</v>
      </c>
      <c r="N1290" s="218">
        <f>'4. Capacity&amp;Demand'!R1367</f>
        <v>0</v>
      </c>
      <c r="O1290" s="218">
        <f>'4. Capacity&amp;Demand'!S1367</f>
        <v>0</v>
      </c>
    </row>
    <row r="1291" spans="2:15" ht="15.75" thickBot="1" x14ac:dyDescent="0.3">
      <c r="B1291" s="218" t="s">
        <v>641</v>
      </c>
      <c r="C1291" s="315" t="s">
        <v>903</v>
      </c>
      <c r="D1291" s="218">
        <f>'4. Capacity&amp;Demand'!H1368</f>
        <v>0</v>
      </c>
      <c r="E1291" s="218">
        <f>'4. Capacity&amp;Demand'!I1368</f>
        <v>0</v>
      </c>
      <c r="F1291" s="218">
        <f>'4. Capacity&amp;Demand'!J1368</f>
        <v>0</v>
      </c>
      <c r="G1291" s="218">
        <f>'4. Capacity&amp;Demand'!K1368</f>
        <v>0</v>
      </c>
      <c r="H1291" s="218">
        <f>'4. Capacity&amp;Demand'!L1368</f>
        <v>0</v>
      </c>
      <c r="I1291" s="218">
        <f>'4. Capacity&amp;Demand'!M1368</f>
        <v>0</v>
      </c>
      <c r="J1291" s="218">
        <f>'4. Capacity&amp;Demand'!N1368</f>
        <v>0</v>
      </c>
      <c r="K1291" s="218">
        <f>'4. Capacity&amp;Demand'!O1368</f>
        <v>0</v>
      </c>
      <c r="L1291" s="218">
        <f>'4. Capacity&amp;Demand'!P1368</f>
        <v>0</v>
      </c>
      <c r="M1291" s="218">
        <f>'4. Capacity&amp;Demand'!Q1368</f>
        <v>0</v>
      </c>
      <c r="N1291" s="218">
        <f>'4. Capacity&amp;Demand'!R1368</f>
        <v>0</v>
      </c>
      <c r="O1291" s="218">
        <f>'4. Capacity&amp;Demand'!S1368</f>
        <v>0</v>
      </c>
    </row>
    <row r="1292" spans="2:15" ht="15.75" thickBot="1" x14ac:dyDescent="0.3">
      <c r="B1292" s="218" t="s">
        <v>643</v>
      </c>
      <c r="C1292" s="315" t="s">
        <v>903</v>
      </c>
      <c r="D1292" s="218">
        <f>'4. Capacity&amp;Demand'!H1369</f>
        <v>0</v>
      </c>
      <c r="E1292" s="218">
        <f>'4. Capacity&amp;Demand'!I1369</f>
        <v>0</v>
      </c>
      <c r="F1292" s="218">
        <f>'4. Capacity&amp;Demand'!J1369</f>
        <v>0</v>
      </c>
      <c r="G1292" s="218">
        <f>'4. Capacity&amp;Demand'!K1369</f>
        <v>0</v>
      </c>
      <c r="H1292" s="218">
        <f>'4. Capacity&amp;Demand'!L1369</f>
        <v>0</v>
      </c>
      <c r="I1292" s="218">
        <f>'4. Capacity&amp;Demand'!M1369</f>
        <v>0</v>
      </c>
      <c r="J1292" s="218">
        <f>'4. Capacity&amp;Demand'!N1369</f>
        <v>0</v>
      </c>
      <c r="K1292" s="218">
        <f>'4. Capacity&amp;Demand'!O1369</f>
        <v>0</v>
      </c>
      <c r="L1292" s="218">
        <f>'4. Capacity&amp;Demand'!P1369</f>
        <v>0</v>
      </c>
      <c r="M1292" s="218">
        <f>'4. Capacity&amp;Demand'!Q1369</f>
        <v>0</v>
      </c>
      <c r="N1292" s="218">
        <f>'4. Capacity&amp;Demand'!R1369</f>
        <v>0</v>
      </c>
      <c r="O1292" s="218">
        <f>'4. Capacity&amp;Demand'!S1369</f>
        <v>0</v>
      </c>
    </row>
    <row r="1293" spans="2:15" ht="15.75" thickBot="1" x14ac:dyDescent="0.3">
      <c r="B1293" s="218" t="s">
        <v>645</v>
      </c>
      <c r="C1293" s="315" t="s">
        <v>903</v>
      </c>
      <c r="D1293" s="218">
        <f>'4. Capacity&amp;Demand'!H1370</f>
        <v>0</v>
      </c>
      <c r="E1293" s="218">
        <f>'4. Capacity&amp;Demand'!I1370</f>
        <v>0</v>
      </c>
      <c r="F1293" s="218">
        <f>'4. Capacity&amp;Demand'!J1370</f>
        <v>0</v>
      </c>
      <c r="G1293" s="218">
        <f>'4. Capacity&amp;Demand'!K1370</f>
        <v>0</v>
      </c>
      <c r="H1293" s="218">
        <f>'4. Capacity&amp;Demand'!L1370</f>
        <v>0</v>
      </c>
      <c r="I1293" s="218">
        <f>'4. Capacity&amp;Demand'!M1370</f>
        <v>0</v>
      </c>
      <c r="J1293" s="218">
        <f>'4. Capacity&amp;Demand'!N1370</f>
        <v>0</v>
      </c>
      <c r="K1293" s="218">
        <f>'4. Capacity&amp;Demand'!O1370</f>
        <v>0</v>
      </c>
      <c r="L1293" s="218">
        <f>'4. Capacity&amp;Demand'!P1370</f>
        <v>0</v>
      </c>
      <c r="M1293" s="218">
        <f>'4. Capacity&amp;Demand'!Q1370</f>
        <v>0</v>
      </c>
      <c r="N1293" s="218">
        <f>'4. Capacity&amp;Demand'!R1370</f>
        <v>0</v>
      </c>
      <c r="O1293" s="218">
        <f>'4. Capacity&amp;Demand'!S1370</f>
        <v>0</v>
      </c>
    </row>
    <row r="1294" spans="2:15" ht="15.75" thickBot="1" x14ac:dyDescent="0.3">
      <c r="B1294" s="218" t="s">
        <v>647</v>
      </c>
      <c r="C1294" s="315" t="s">
        <v>903</v>
      </c>
      <c r="D1294" s="218">
        <f>'4. Capacity&amp;Demand'!H1371</f>
        <v>0</v>
      </c>
      <c r="E1294" s="218">
        <f>'4. Capacity&amp;Demand'!I1371</f>
        <v>0</v>
      </c>
      <c r="F1294" s="218">
        <f>'4. Capacity&amp;Demand'!J1371</f>
        <v>0</v>
      </c>
      <c r="G1294" s="218">
        <f>'4. Capacity&amp;Demand'!K1371</f>
        <v>0</v>
      </c>
      <c r="H1294" s="218">
        <f>'4. Capacity&amp;Demand'!L1371</f>
        <v>0</v>
      </c>
      <c r="I1294" s="218">
        <f>'4. Capacity&amp;Demand'!M1371</f>
        <v>0</v>
      </c>
      <c r="J1294" s="218">
        <f>'4. Capacity&amp;Demand'!N1371</f>
        <v>0</v>
      </c>
      <c r="K1294" s="218">
        <f>'4. Capacity&amp;Demand'!O1371</f>
        <v>0</v>
      </c>
      <c r="L1294" s="218">
        <f>'4. Capacity&amp;Demand'!P1371</f>
        <v>0</v>
      </c>
      <c r="M1294" s="218">
        <f>'4. Capacity&amp;Demand'!Q1371</f>
        <v>0</v>
      </c>
      <c r="N1294" s="218">
        <f>'4. Capacity&amp;Demand'!R1371</f>
        <v>0</v>
      </c>
      <c r="O1294" s="218">
        <f>'4. Capacity&amp;Demand'!S1371</f>
        <v>0</v>
      </c>
    </row>
    <row r="1295" spans="2:15" ht="15.75" thickBot="1" x14ac:dyDescent="0.3">
      <c r="B1295" s="218" t="s">
        <v>649</v>
      </c>
      <c r="C1295" s="315" t="s">
        <v>903</v>
      </c>
      <c r="D1295" s="218">
        <f>'4. Capacity&amp;Demand'!H1372</f>
        <v>0</v>
      </c>
      <c r="E1295" s="218">
        <f>'4. Capacity&amp;Demand'!I1372</f>
        <v>0</v>
      </c>
      <c r="F1295" s="218">
        <f>'4. Capacity&amp;Demand'!J1372</f>
        <v>0</v>
      </c>
      <c r="G1295" s="218">
        <f>'4. Capacity&amp;Demand'!K1372</f>
        <v>0</v>
      </c>
      <c r="H1295" s="218">
        <f>'4. Capacity&amp;Demand'!L1372</f>
        <v>0</v>
      </c>
      <c r="I1295" s="218">
        <f>'4. Capacity&amp;Demand'!M1372</f>
        <v>0</v>
      </c>
      <c r="J1295" s="218">
        <f>'4. Capacity&amp;Demand'!N1372</f>
        <v>0</v>
      </c>
      <c r="K1295" s="218">
        <f>'4. Capacity&amp;Demand'!O1372</f>
        <v>0</v>
      </c>
      <c r="L1295" s="218">
        <f>'4. Capacity&amp;Demand'!P1372</f>
        <v>0</v>
      </c>
      <c r="M1295" s="218">
        <f>'4. Capacity&amp;Demand'!Q1372</f>
        <v>0</v>
      </c>
      <c r="N1295" s="218">
        <f>'4. Capacity&amp;Demand'!R1372</f>
        <v>0</v>
      </c>
      <c r="O1295" s="218">
        <f>'4. Capacity&amp;Demand'!S1372</f>
        <v>0</v>
      </c>
    </row>
    <row r="1296" spans="2:15" ht="15.75" thickBot="1" x14ac:dyDescent="0.3">
      <c r="B1296" s="218" t="s">
        <v>651</v>
      </c>
      <c r="C1296" s="315" t="s">
        <v>903</v>
      </c>
      <c r="D1296" s="218">
        <f>'4. Capacity&amp;Demand'!H1373</f>
        <v>0</v>
      </c>
      <c r="E1296" s="218">
        <f>'4. Capacity&amp;Demand'!I1373</f>
        <v>0</v>
      </c>
      <c r="F1296" s="218">
        <f>'4. Capacity&amp;Demand'!J1373</f>
        <v>0</v>
      </c>
      <c r="G1296" s="218">
        <f>'4. Capacity&amp;Demand'!K1373</f>
        <v>0</v>
      </c>
      <c r="H1296" s="218">
        <f>'4. Capacity&amp;Demand'!L1373</f>
        <v>0</v>
      </c>
      <c r="I1296" s="218">
        <f>'4. Capacity&amp;Demand'!M1373</f>
        <v>0</v>
      </c>
      <c r="J1296" s="218">
        <f>'4. Capacity&amp;Demand'!N1373</f>
        <v>0</v>
      </c>
      <c r="K1296" s="218">
        <f>'4. Capacity&amp;Demand'!O1373</f>
        <v>0</v>
      </c>
      <c r="L1296" s="218">
        <f>'4. Capacity&amp;Demand'!P1373</f>
        <v>0</v>
      </c>
      <c r="M1296" s="218">
        <f>'4. Capacity&amp;Demand'!Q1373</f>
        <v>0</v>
      </c>
      <c r="N1296" s="218">
        <f>'4. Capacity&amp;Demand'!R1373</f>
        <v>0</v>
      </c>
      <c r="O1296" s="218">
        <f>'4. Capacity&amp;Demand'!S1373</f>
        <v>0</v>
      </c>
    </row>
    <row r="1297" spans="2:15" ht="15.75" thickBot="1" x14ac:dyDescent="0.3">
      <c r="B1297" s="218" t="s">
        <v>653</v>
      </c>
      <c r="C1297" s="315" t="s">
        <v>903</v>
      </c>
      <c r="D1297" s="218">
        <f>'4. Capacity&amp;Demand'!H1374</f>
        <v>0</v>
      </c>
      <c r="E1297" s="218">
        <f>'4. Capacity&amp;Demand'!I1374</f>
        <v>0</v>
      </c>
      <c r="F1297" s="218">
        <f>'4. Capacity&amp;Demand'!J1374</f>
        <v>0</v>
      </c>
      <c r="G1297" s="218">
        <f>'4. Capacity&amp;Demand'!K1374</f>
        <v>0</v>
      </c>
      <c r="H1297" s="218">
        <f>'4. Capacity&amp;Demand'!L1374</f>
        <v>0</v>
      </c>
      <c r="I1297" s="218">
        <f>'4. Capacity&amp;Demand'!M1374</f>
        <v>0</v>
      </c>
      <c r="J1297" s="218">
        <f>'4. Capacity&amp;Demand'!N1374</f>
        <v>0</v>
      </c>
      <c r="K1297" s="218">
        <f>'4. Capacity&amp;Demand'!O1374</f>
        <v>0</v>
      </c>
      <c r="L1297" s="218">
        <f>'4. Capacity&amp;Demand'!P1374</f>
        <v>0</v>
      </c>
      <c r="M1297" s="218">
        <f>'4. Capacity&amp;Demand'!Q1374</f>
        <v>0</v>
      </c>
      <c r="N1297" s="218">
        <f>'4. Capacity&amp;Demand'!R1374</f>
        <v>0</v>
      </c>
      <c r="O1297" s="218">
        <f>'4. Capacity&amp;Demand'!S1374</f>
        <v>0</v>
      </c>
    </row>
    <row r="1298" spans="2:15" ht="15.75" thickBot="1" x14ac:dyDescent="0.3">
      <c r="B1298" s="218" t="s">
        <v>655</v>
      </c>
      <c r="C1298" s="315" t="s">
        <v>903</v>
      </c>
      <c r="D1298" s="218">
        <f>'4. Capacity&amp;Demand'!H1375</f>
        <v>0</v>
      </c>
      <c r="E1298" s="218">
        <f>'4. Capacity&amp;Demand'!I1375</f>
        <v>0</v>
      </c>
      <c r="F1298" s="218">
        <f>'4. Capacity&amp;Demand'!J1375</f>
        <v>0</v>
      </c>
      <c r="G1298" s="218">
        <f>'4. Capacity&amp;Demand'!K1375</f>
        <v>0</v>
      </c>
      <c r="H1298" s="218">
        <f>'4. Capacity&amp;Demand'!L1375</f>
        <v>0</v>
      </c>
      <c r="I1298" s="218">
        <f>'4. Capacity&amp;Demand'!M1375</f>
        <v>0</v>
      </c>
      <c r="J1298" s="218">
        <f>'4. Capacity&amp;Demand'!N1375</f>
        <v>0</v>
      </c>
      <c r="K1298" s="218">
        <f>'4. Capacity&amp;Demand'!O1375</f>
        <v>0</v>
      </c>
      <c r="L1298" s="218">
        <f>'4. Capacity&amp;Demand'!P1375</f>
        <v>0</v>
      </c>
      <c r="M1298" s="218">
        <f>'4. Capacity&amp;Demand'!Q1375</f>
        <v>0</v>
      </c>
      <c r="N1298" s="218">
        <f>'4. Capacity&amp;Demand'!R1375</f>
        <v>0</v>
      </c>
      <c r="O1298" s="218">
        <f>'4. Capacity&amp;Demand'!S1375</f>
        <v>0</v>
      </c>
    </row>
    <row r="1299" spans="2:15" ht="15.75" thickBot="1" x14ac:dyDescent="0.3">
      <c r="B1299" s="218" t="s">
        <v>657</v>
      </c>
      <c r="C1299" s="315" t="s">
        <v>903</v>
      </c>
      <c r="D1299" s="218">
        <f>'4. Capacity&amp;Demand'!H1376</f>
        <v>0</v>
      </c>
      <c r="E1299" s="218">
        <f>'4. Capacity&amp;Demand'!I1376</f>
        <v>0</v>
      </c>
      <c r="F1299" s="218">
        <f>'4. Capacity&amp;Demand'!J1376</f>
        <v>0</v>
      </c>
      <c r="G1299" s="218">
        <f>'4. Capacity&amp;Demand'!K1376</f>
        <v>0</v>
      </c>
      <c r="H1299" s="218">
        <f>'4. Capacity&amp;Demand'!L1376</f>
        <v>0</v>
      </c>
      <c r="I1299" s="218">
        <f>'4. Capacity&amp;Demand'!M1376</f>
        <v>0</v>
      </c>
      <c r="J1299" s="218">
        <f>'4. Capacity&amp;Demand'!N1376</f>
        <v>0</v>
      </c>
      <c r="K1299" s="218">
        <f>'4. Capacity&amp;Demand'!O1376</f>
        <v>0</v>
      </c>
      <c r="L1299" s="218">
        <f>'4. Capacity&amp;Demand'!P1376</f>
        <v>0</v>
      </c>
      <c r="M1299" s="218">
        <f>'4. Capacity&amp;Demand'!Q1376</f>
        <v>0</v>
      </c>
      <c r="N1299" s="218">
        <f>'4. Capacity&amp;Demand'!R1376</f>
        <v>0</v>
      </c>
      <c r="O1299" s="218">
        <f>'4. Capacity&amp;Demand'!S1376</f>
        <v>0</v>
      </c>
    </row>
    <row r="1300" spans="2:15" ht="15.75" thickBot="1" x14ac:dyDescent="0.3">
      <c r="B1300" s="218" t="s">
        <v>659</v>
      </c>
      <c r="C1300" s="315" t="s">
        <v>903</v>
      </c>
      <c r="D1300" s="218">
        <f>'4. Capacity&amp;Demand'!H1377</f>
        <v>0</v>
      </c>
      <c r="E1300" s="218">
        <f>'4. Capacity&amp;Demand'!I1377</f>
        <v>0</v>
      </c>
      <c r="F1300" s="218">
        <f>'4. Capacity&amp;Demand'!J1377</f>
        <v>0</v>
      </c>
      <c r="G1300" s="218">
        <f>'4. Capacity&amp;Demand'!K1377</f>
        <v>0</v>
      </c>
      <c r="H1300" s="218">
        <f>'4. Capacity&amp;Demand'!L1377</f>
        <v>0</v>
      </c>
      <c r="I1300" s="218">
        <f>'4. Capacity&amp;Demand'!M1377</f>
        <v>0</v>
      </c>
      <c r="J1300" s="218">
        <f>'4. Capacity&amp;Demand'!N1377</f>
        <v>0</v>
      </c>
      <c r="K1300" s="218">
        <f>'4. Capacity&amp;Demand'!O1377</f>
        <v>0</v>
      </c>
      <c r="L1300" s="218">
        <f>'4. Capacity&amp;Demand'!P1377</f>
        <v>0</v>
      </c>
      <c r="M1300" s="218">
        <f>'4. Capacity&amp;Demand'!Q1377</f>
        <v>0</v>
      </c>
      <c r="N1300" s="218">
        <f>'4. Capacity&amp;Demand'!R1377</f>
        <v>0</v>
      </c>
      <c r="O1300" s="218">
        <f>'4. Capacity&amp;Demand'!S1377</f>
        <v>0</v>
      </c>
    </row>
    <row r="1301" spans="2:15" ht="15.75" thickBot="1" x14ac:dyDescent="0.3">
      <c r="B1301" s="218" t="s">
        <v>661</v>
      </c>
      <c r="C1301" s="315" t="s">
        <v>903</v>
      </c>
      <c r="D1301" s="218">
        <f>'4. Capacity&amp;Demand'!H1378</f>
        <v>0</v>
      </c>
      <c r="E1301" s="218">
        <f>'4. Capacity&amp;Demand'!I1378</f>
        <v>0</v>
      </c>
      <c r="F1301" s="218">
        <f>'4. Capacity&amp;Demand'!J1378</f>
        <v>0</v>
      </c>
      <c r="G1301" s="218">
        <f>'4. Capacity&amp;Demand'!K1378</f>
        <v>0</v>
      </c>
      <c r="H1301" s="218">
        <f>'4. Capacity&amp;Demand'!L1378</f>
        <v>0</v>
      </c>
      <c r="I1301" s="218">
        <f>'4. Capacity&amp;Demand'!M1378</f>
        <v>0</v>
      </c>
      <c r="J1301" s="218">
        <f>'4. Capacity&amp;Demand'!N1378</f>
        <v>0</v>
      </c>
      <c r="K1301" s="218">
        <f>'4. Capacity&amp;Demand'!O1378</f>
        <v>0</v>
      </c>
      <c r="L1301" s="218">
        <f>'4. Capacity&amp;Demand'!P1378</f>
        <v>0</v>
      </c>
      <c r="M1301" s="218">
        <f>'4. Capacity&amp;Demand'!Q1378</f>
        <v>0</v>
      </c>
      <c r="N1301" s="218">
        <f>'4. Capacity&amp;Demand'!R1378</f>
        <v>0</v>
      </c>
      <c r="O1301" s="218">
        <f>'4. Capacity&amp;Demand'!S1378</f>
        <v>0</v>
      </c>
    </row>
    <row r="1302" spans="2:15" ht="15.75" thickBot="1" x14ac:dyDescent="0.3">
      <c r="B1302" s="218" t="s">
        <v>663</v>
      </c>
      <c r="C1302" s="315" t="s">
        <v>903</v>
      </c>
      <c r="D1302" s="218">
        <f>'4. Capacity&amp;Demand'!H1379</f>
        <v>0</v>
      </c>
      <c r="E1302" s="218">
        <f>'4. Capacity&amp;Demand'!I1379</f>
        <v>0</v>
      </c>
      <c r="F1302" s="218">
        <f>'4. Capacity&amp;Demand'!J1379</f>
        <v>0</v>
      </c>
      <c r="G1302" s="218">
        <f>'4. Capacity&amp;Demand'!K1379</f>
        <v>0</v>
      </c>
      <c r="H1302" s="218">
        <f>'4. Capacity&amp;Demand'!L1379</f>
        <v>0</v>
      </c>
      <c r="I1302" s="218">
        <f>'4. Capacity&amp;Demand'!M1379</f>
        <v>0</v>
      </c>
      <c r="J1302" s="218">
        <f>'4. Capacity&amp;Demand'!N1379</f>
        <v>0</v>
      </c>
      <c r="K1302" s="218">
        <f>'4. Capacity&amp;Demand'!O1379</f>
        <v>0</v>
      </c>
      <c r="L1302" s="218">
        <f>'4. Capacity&amp;Demand'!P1379</f>
        <v>0</v>
      </c>
      <c r="M1302" s="218">
        <f>'4. Capacity&amp;Demand'!Q1379</f>
        <v>0</v>
      </c>
      <c r="N1302" s="218">
        <f>'4. Capacity&amp;Demand'!R1379</f>
        <v>0</v>
      </c>
      <c r="O1302" s="218">
        <f>'4. Capacity&amp;Demand'!S1379</f>
        <v>0</v>
      </c>
    </row>
    <row r="1303" spans="2:15" ht="15.75" thickBot="1" x14ac:dyDescent="0.3">
      <c r="B1303" s="218" t="s">
        <v>665</v>
      </c>
      <c r="C1303" s="315" t="s">
        <v>903</v>
      </c>
      <c r="D1303" s="218">
        <f>'4. Capacity&amp;Demand'!H1380</f>
        <v>0</v>
      </c>
      <c r="E1303" s="218">
        <f>'4. Capacity&amp;Demand'!I1380</f>
        <v>0</v>
      </c>
      <c r="F1303" s="218">
        <f>'4. Capacity&amp;Demand'!J1380</f>
        <v>0</v>
      </c>
      <c r="G1303" s="218">
        <f>'4. Capacity&amp;Demand'!K1380</f>
        <v>0</v>
      </c>
      <c r="H1303" s="218">
        <f>'4. Capacity&amp;Demand'!L1380</f>
        <v>0</v>
      </c>
      <c r="I1303" s="218">
        <f>'4. Capacity&amp;Demand'!M1380</f>
        <v>0</v>
      </c>
      <c r="J1303" s="218">
        <f>'4. Capacity&amp;Demand'!N1380</f>
        <v>0</v>
      </c>
      <c r="K1303" s="218">
        <f>'4. Capacity&amp;Demand'!O1380</f>
        <v>0</v>
      </c>
      <c r="L1303" s="218">
        <f>'4. Capacity&amp;Demand'!P1380</f>
        <v>0</v>
      </c>
      <c r="M1303" s="218">
        <f>'4. Capacity&amp;Demand'!Q1380</f>
        <v>0</v>
      </c>
      <c r="N1303" s="218">
        <f>'4. Capacity&amp;Demand'!R1380</f>
        <v>0</v>
      </c>
      <c r="O1303" s="218">
        <f>'4. Capacity&amp;Demand'!S1380</f>
        <v>0</v>
      </c>
    </row>
    <row r="1304" spans="2:15" ht="15.75" thickBot="1" x14ac:dyDescent="0.3">
      <c r="B1304" s="218" t="s">
        <v>667</v>
      </c>
      <c r="C1304" s="315" t="s">
        <v>903</v>
      </c>
      <c r="D1304" s="218">
        <f>'4. Capacity&amp;Demand'!H1381</f>
        <v>0</v>
      </c>
      <c r="E1304" s="218">
        <f>'4. Capacity&amp;Demand'!I1381</f>
        <v>0</v>
      </c>
      <c r="F1304" s="218">
        <f>'4. Capacity&amp;Demand'!J1381</f>
        <v>0</v>
      </c>
      <c r="G1304" s="218">
        <f>'4. Capacity&amp;Demand'!K1381</f>
        <v>0</v>
      </c>
      <c r="H1304" s="218">
        <f>'4. Capacity&amp;Demand'!L1381</f>
        <v>0</v>
      </c>
      <c r="I1304" s="218">
        <f>'4. Capacity&amp;Demand'!M1381</f>
        <v>0</v>
      </c>
      <c r="J1304" s="218">
        <f>'4. Capacity&amp;Demand'!N1381</f>
        <v>0</v>
      </c>
      <c r="K1304" s="218">
        <f>'4. Capacity&amp;Demand'!O1381</f>
        <v>0</v>
      </c>
      <c r="L1304" s="218">
        <f>'4. Capacity&amp;Demand'!P1381</f>
        <v>0</v>
      </c>
      <c r="M1304" s="218">
        <f>'4. Capacity&amp;Demand'!Q1381</f>
        <v>0</v>
      </c>
      <c r="N1304" s="218">
        <f>'4. Capacity&amp;Demand'!R1381</f>
        <v>0</v>
      </c>
      <c r="O1304" s="218">
        <f>'4. Capacity&amp;Demand'!S1381</f>
        <v>0</v>
      </c>
    </row>
    <row r="1305" spans="2:15" ht="15.75" thickBot="1" x14ac:dyDescent="0.3">
      <c r="B1305" s="218" t="s">
        <v>669</v>
      </c>
      <c r="C1305" s="315" t="s">
        <v>903</v>
      </c>
      <c r="D1305" s="218">
        <f>'4. Capacity&amp;Demand'!H1382</f>
        <v>0</v>
      </c>
      <c r="E1305" s="218">
        <f>'4. Capacity&amp;Demand'!I1382</f>
        <v>0</v>
      </c>
      <c r="F1305" s="218">
        <f>'4. Capacity&amp;Demand'!J1382</f>
        <v>0</v>
      </c>
      <c r="G1305" s="218">
        <f>'4. Capacity&amp;Demand'!K1382</f>
        <v>0</v>
      </c>
      <c r="H1305" s="218">
        <f>'4. Capacity&amp;Demand'!L1382</f>
        <v>0</v>
      </c>
      <c r="I1305" s="218">
        <f>'4. Capacity&amp;Demand'!M1382</f>
        <v>0</v>
      </c>
      <c r="J1305" s="218">
        <f>'4. Capacity&amp;Demand'!N1382</f>
        <v>0</v>
      </c>
      <c r="K1305" s="218">
        <f>'4. Capacity&amp;Demand'!O1382</f>
        <v>0</v>
      </c>
      <c r="L1305" s="218">
        <f>'4. Capacity&amp;Demand'!P1382</f>
        <v>0</v>
      </c>
      <c r="M1305" s="218">
        <f>'4. Capacity&amp;Demand'!Q1382</f>
        <v>0</v>
      </c>
      <c r="N1305" s="218">
        <f>'4. Capacity&amp;Demand'!R1382</f>
        <v>0</v>
      </c>
      <c r="O1305" s="218">
        <f>'4. Capacity&amp;Demand'!S1382</f>
        <v>0</v>
      </c>
    </row>
    <row r="1306" spans="2:15" ht="15.75" thickBot="1" x14ac:dyDescent="0.3">
      <c r="B1306" s="218" t="s">
        <v>671</v>
      </c>
      <c r="C1306" s="315" t="s">
        <v>903</v>
      </c>
      <c r="D1306" s="218">
        <f>'4. Capacity&amp;Demand'!H1383</f>
        <v>0</v>
      </c>
      <c r="E1306" s="218">
        <f>'4. Capacity&amp;Demand'!I1383</f>
        <v>0</v>
      </c>
      <c r="F1306" s="218">
        <f>'4. Capacity&amp;Demand'!J1383</f>
        <v>0</v>
      </c>
      <c r="G1306" s="218">
        <f>'4. Capacity&amp;Demand'!K1383</f>
        <v>0</v>
      </c>
      <c r="H1306" s="218">
        <f>'4. Capacity&amp;Demand'!L1383</f>
        <v>0</v>
      </c>
      <c r="I1306" s="218">
        <f>'4. Capacity&amp;Demand'!M1383</f>
        <v>0</v>
      </c>
      <c r="J1306" s="218">
        <f>'4. Capacity&amp;Demand'!N1383</f>
        <v>0</v>
      </c>
      <c r="K1306" s="218">
        <f>'4. Capacity&amp;Demand'!O1383</f>
        <v>0</v>
      </c>
      <c r="L1306" s="218">
        <f>'4. Capacity&amp;Demand'!P1383</f>
        <v>0</v>
      </c>
      <c r="M1306" s="218">
        <f>'4. Capacity&amp;Demand'!Q1383</f>
        <v>0</v>
      </c>
      <c r="N1306" s="218">
        <f>'4. Capacity&amp;Demand'!R1383</f>
        <v>0</v>
      </c>
      <c r="O1306" s="218">
        <f>'4. Capacity&amp;Demand'!S1383</f>
        <v>0</v>
      </c>
    </row>
    <row r="1307" spans="2:15" ht="15.75" thickBot="1" x14ac:dyDescent="0.3">
      <c r="B1307" s="218" t="s">
        <v>673</v>
      </c>
      <c r="C1307" s="315" t="s">
        <v>903</v>
      </c>
      <c r="D1307" s="218">
        <f>'4. Capacity&amp;Demand'!H1384</f>
        <v>0</v>
      </c>
      <c r="E1307" s="218">
        <f>'4. Capacity&amp;Demand'!I1384</f>
        <v>0</v>
      </c>
      <c r="F1307" s="218">
        <f>'4. Capacity&amp;Demand'!J1384</f>
        <v>0</v>
      </c>
      <c r="G1307" s="218">
        <f>'4. Capacity&amp;Demand'!K1384</f>
        <v>0</v>
      </c>
      <c r="H1307" s="218">
        <f>'4. Capacity&amp;Demand'!L1384</f>
        <v>0</v>
      </c>
      <c r="I1307" s="218">
        <f>'4. Capacity&amp;Demand'!M1384</f>
        <v>0</v>
      </c>
      <c r="J1307" s="218">
        <f>'4. Capacity&amp;Demand'!N1384</f>
        <v>0</v>
      </c>
      <c r="K1307" s="218">
        <f>'4. Capacity&amp;Demand'!O1384</f>
        <v>0</v>
      </c>
      <c r="L1307" s="218">
        <f>'4. Capacity&amp;Demand'!P1384</f>
        <v>0</v>
      </c>
      <c r="M1307" s="218">
        <f>'4. Capacity&amp;Demand'!Q1384</f>
        <v>0</v>
      </c>
      <c r="N1307" s="218">
        <f>'4. Capacity&amp;Demand'!R1384</f>
        <v>0</v>
      </c>
      <c r="O1307" s="218">
        <f>'4. Capacity&amp;Demand'!S1384</f>
        <v>0</v>
      </c>
    </row>
    <row r="1308" spans="2:15" ht="15.75" thickBot="1" x14ac:dyDescent="0.3">
      <c r="B1308" s="218" t="s">
        <v>675</v>
      </c>
      <c r="C1308" s="315" t="s">
        <v>903</v>
      </c>
      <c r="D1308" s="218">
        <f>'4. Capacity&amp;Demand'!H1385</f>
        <v>0</v>
      </c>
      <c r="E1308" s="218">
        <f>'4. Capacity&amp;Demand'!I1385</f>
        <v>0</v>
      </c>
      <c r="F1308" s="218">
        <f>'4. Capacity&amp;Demand'!J1385</f>
        <v>0</v>
      </c>
      <c r="G1308" s="218">
        <f>'4. Capacity&amp;Demand'!K1385</f>
        <v>0</v>
      </c>
      <c r="H1308" s="218">
        <f>'4. Capacity&amp;Demand'!L1385</f>
        <v>0</v>
      </c>
      <c r="I1308" s="218">
        <f>'4. Capacity&amp;Demand'!M1385</f>
        <v>0</v>
      </c>
      <c r="J1308" s="218">
        <f>'4. Capacity&amp;Demand'!N1385</f>
        <v>0</v>
      </c>
      <c r="K1308" s="218">
        <f>'4. Capacity&amp;Demand'!O1385</f>
        <v>0</v>
      </c>
      <c r="L1308" s="218">
        <f>'4. Capacity&amp;Demand'!P1385</f>
        <v>0</v>
      </c>
      <c r="M1308" s="218">
        <f>'4. Capacity&amp;Demand'!Q1385</f>
        <v>0</v>
      </c>
      <c r="N1308" s="218">
        <f>'4. Capacity&amp;Demand'!R1385</f>
        <v>0</v>
      </c>
      <c r="O1308" s="218">
        <f>'4. Capacity&amp;Demand'!S1385</f>
        <v>0</v>
      </c>
    </row>
    <row r="1309" spans="2:15" ht="15.75" thickBot="1" x14ac:dyDescent="0.3">
      <c r="B1309" s="218" t="s">
        <v>677</v>
      </c>
      <c r="C1309" s="315" t="s">
        <v>903</v>
      </c>
      <c r="D1309" s="218">
        <f>'4. Capacity&amp;Demand'!H1386</f>
        <v>0</v>
      </c>
      <c r="E1309" s="218">
        <f>'4. Capacity&amp;Demand'!I1386</f>
        <v>0</v>
      </c>
      <c r="F1309" s="218">
        <f>'4. Capacity&amp;Demand'!J1386</f>
        <v>0</v>
      </c>
      <c r="G1309" s="218">
        <f>'4. Capacity&amp;Demand'!K1386</f>
        <v>0</v>
      </c>
      <c r="H1309" s="218">
        <f>'4. Capacity&amp;Demand'!L1386</f>
        <v>0</v>
      </c>
      <c r="I1309" s="218">
        <f>'4. Capacity&amp;Demand'!M1386</f>
        <v>0</v>
      </c>
      <c r="J1309" s="218">
        <f>'4. Capacity&amp;Demand'!N1386</f>
        <v>0</v>
      </c>
      <c r="K1309" s="218">
        <f>'4. Capacity&amp;Demand'!O1386</f>
        <v>0</v>
      </c>
      <c r="L1309" s="218">
        <f>'4. Capacity&amp;Demand'!P1386</f>
        <v>0</v>
      </c>
      <c r="M1309" s="218">
        <f>'4. Capacity&amp;Demand'!Q1386</f>
        <v>0</v>
      </c>
      <c r="N1309" s="218">
        <f>'4. Capacity&amp;Demand'!R1386</f>
        <v>0</v>
      </c>
      <c r="O1309" s="218">
        <f>'4. Capacity&amp;Demand'!S1386</f>
        <v>0</v>
      </c>
    </row>
    <row r="1310" spans="2:15" ht="15.75" thickBot="1" x14ac:dyDescent="0.3">
      <c r="B1310" s="218" t="s">
        <v>679</v>
      </c>
      <c r="C1310" s="315" t="s">
        <v>903</v>
      </c>
      <c r="D1310" s="218">
        <f>'4. Capacity&amp;Demand'!H1387</f>
        <v>0</v>
      </c>
      <c r="E1310" s="218">
        <f>'4. Capacity&amp;Demand'!I1387</f>
        <v>0</v>
      </c>
      <c r="F1310" s="218">
        <f>'4. Capacity&amp;Demand'!J1387</f>
        <v>0</v>
      </c>
      <c r="G1310" s="218">
        <f>'4. Capacity&amp;Demand'!K1387</f>
        <v>0</v>
      </c>
      <c r="H1310" s="218">
        <f>'4. Capacity&amp;Demand'!L1387</f>
        <v>0</v>
      </c>
      <c r="I1310" s="218">
        <f>'4. Capacity&amp;Demand'!M1387</f>
        <v>0</v>
      </c>
      <c r="J1310" s="218">
        <f>'4. Capacity&amp;Demand'!N1387</f>
        <v>0</v>
      </c>
      <c r="K1310" s="218">
        <f>'4. Capacity&amp;Demand'!O1387</f>
        <v>0</v>
      </c>
      <c r="L1310" s="218">
        <f>'4. Capacity&amp;Demand'!P1387</f>
        <v>0</v>
      </c>
      <c r="M1310" s="218">
        <f>'4. Capacity&amp;Demand'!Q1387</f>
        <v>0</v>
      </c>
      <c r="N1310" s="218">
        <f>'4. Capacity&amp;Demand'!R1387</f>
        <v>0</v>
      </c>
      <c r="O1310" s="218">
        <f>'4. Capacity&amp;Demand'!S1387</f>
        <v>0</v>
      </c>
    </row>
    <row r="1311" spans="2:15" ht="15.75" thickBot="1" x14ac:dyDescent="0.3">
      <c r="B1311" s="218" t="s">
        <v>681</v>
      </c>
      <c r="C1311" s="315" t="s">
        <v>903</v>
      </c>
      <c r="D1311" s="218">
        <f>'4. Capacity&amp;Demand'!H1388</f>
        <v>0</v>
      </c>
      <c r="E1311" s="218">
        <f>'4. Capacity&amp;Demand'!I1388</f>
        <v>0</v>
      </c>
      <c r="F1311" s="218">
        <f>'4. Capacity&amp;Demand'!J1388</f>
        <v>0</v>
      </c>
      <c r="G1311" s="218">
        <f>'4. Capacity&amp;Demand'!K1388</f>
        <v>0</v>
      </c>
      <c r="H1311" s="218">
        <f>'4. Capacity&amp;Demand'!L1388</f>
        <v>0</v>
      </c>
      <c r="I1311" s="218">
        <f>'4. Capacity&amp;Demand'!M1388</f>
        <v>0</v>
      </c>
      <c r="J1311" s="218">
        <f>'4. Capacity&amp;Demand'!N1388</f>
        <v>0</v>
      </c>
      <c r="K1311" s="218">
        <f>'4. Capacity&amp;Demand'!O1388</f>
        <v>0</v>
      </c>
      <c r="L1311" s="218">
        <f>'4. Capacity&amp;Demand'!P1388</f>
        <v>0</v>
      </c>
      <c r="M1311" s="218">
        <f>'4. Capacity&amp;Demand'!Q1388</f>
        <v>0</v>
      </c>
      <c r="N1311" s="218">
        <f>'4. Capacity&amp;Demand'!R1388</f>
        <v>0</v>
      </c>
      <c r="O1311" s="218">
        <f>'4. Capacity&amp;Demand'!S1388</f>
        <v>0</v>
      </c>
    </row>
    <row r="1312" spans="2:15" ht="15.75" thickBot="1" x14ac:dyDescent="0.3">
      <c r="B1312" s="218" t="s">
        <v>683</v>
      </c>
      <c r="C1312" s="315" t="s">
        <v>903</v>
      </c>
      <c r="D1312" s="218">
        <f>'4. Capacity&amp;Demand'!H1389</f>
        <v>0</v>
      </c>
      <c r="E1312" s="218">
        <f>'4. Capacity&amp;Demand'!I1389</f>
        <v>0</v>
      </c>
      <c r="F1312" s="218">
        <f>'4. Capacity&amp;Demand'!J1389</f>
        <v>0</v>
      </c>
      <c r="G1312" s="218">
        <f>'4. Capacity&amp;Demand'!K1389</f>
        <v>0</v>
      </c>
      <c r="H1312" s="218">
        <f>'4. Capacity&amp;Demand'!L1389</f>
        <v>0</v>
      </c>
      <c r="I1312" s="218">
        <f>'4. Capacity&amp;Demand'!M1389</f>
        <v>0</v>
      </c>
      <c r="J1312" s="218">
        <f>'4. Capacity&amp;Demand'!N1389</f>
        <v>0</v>
      </c>
      <c r="K1312" s="218">
        <f>'4. Capacity&amp;Demand'!O1389</f>
        <v>0</v>
      </c>
      <c r="L1312" s="218">
        <f>'4. Capacity&amp;Demand'!P1389</f>
        <v>0</v>
      </c>
      <c r="M1312" s="218">
        <f>'4. Capacity&amp;Demand'!Q1389</f>
        <v>0</v>
      </c>
      <c r="N1312" s="218">
        <f>'4. Capacity&amp;Demand'!R1389</f>
        <v>0</v>
      </c>
      <c r="O1312" s="218">
        <f>'4. Capacity&amp;Demand'!S1389</f>
        <v>0</v>
      </c>
    </row>
    <row r="1313" spans="2:15" ht="15.75" thickBot="1" x14ac:dyDescent="0.3">
      <c r="B1313" s="218" t="s">
        <v>685</v>
      </c>
      <c r="C1313" s="315" t="s">
        <v>903</v>
      </c>
      <c r="D1313" s="218">
        <f>'4. Capacity&amp;Demand'!H1390</f>
        <v>0</v>
      </c>
      <c r="E1313" s="218">
        <f>'4. Capacity&amp;Demand'!I1390</f>
        <v>0</v>
      </c>
      <c r="F1313" s="218">
        <f>'4. Capacity&amp;Demand'!J1390</f>
        <v>0</v>
      </c>
      <c r="G1313" s="218">
        <f>'4. Capacity&amp;Demand'!K1390</f>
        <v>0</v>
      </c>
      <c r="H1313" s="218">
        <f>'4. Capacity&amp;Demand'!L1390</f>
        <v>0</v>
      </c>
      <c r="I1313" s="218">
        <f>'4. Capacity&amp;Demand'!M1390</f>
        <v>0</v>
      </c>
      <c r="J1313" s="218">
        <f>'4. Capacity&amp;Demand'!N1390</f>
        <v>0</v>
      </c>
      <c r="K1313" s="218">
        <f>'4. Capacity&amp;Demand'!O1390</f>
        <v>0</v>
      </c>
      <c r="L1313" s="218">
        <f>'4. Capacity&amp;Demand'!P1390</f>
        <v>0</v>
      </c>
      <c r="M1313" s="218">
        <f>'4. Capacity&amp;Demand'!Q1390</f>
        <v>0</v>
      </c>
      <c r="N1313" s="218">
        <f>'4. Capacity&amp;Demand'!R1390</f>
        <v>0</v>
      </c>
      <c r="O1313" s="218">
        <f>'4. Capacity&amp;Demand'!S1390</f>
        <v>0</v>
      </c>
    </row>
    <row r="1314" spans="2:15" ht="15.75" thickBot="1" x14ac:dyDescent="0.3">
      <c r="B1314" s="218" t="s">
        <v>687</v>
      </c>
      <c r="C1314" s="315" t="s">
        <v>903</v>
      </c>
      <c r="D1314" s="218">
        <f>'4. Capacity&amp;Demand'!H1391</f>
        <v>0</v>
      </c>
      <c r="E1314" s="218">
        <f>'4. Capacity&amp;Demand'!I1391</f>
        <v>0</v>
      </c>
      <c r="F1314" s="218">
        <f>'4. Capacity&amp;Demand'!J1391</f>
        <v>0</v>
      </c>
      <c r="G1314" s="218">
        <f>'4. Capacity&amp;Demand'!K1391</f>
        <v>0</v>
      </c>
      <c r="H1314" s="218">
        <f>'4. Capacity&amp;Demand'!L1391</f>
        <v>0</v>
      </c>
      <c r="I1314" s="218">
        <f>'4. Capacity&amp;Demand'!M1391</f>
        <v>0</v>
      </c>
      <c r="J1314" s="218">
        <f>'4. Capacity&amp;Demand'!N1391</f>
        <v>0</v>
      </c>
      <c r="K1314" s="218">
        <f>'4. Capacity&amp;Demand'!O1391</f>
        <v>0</v>
      </c>
      <c r="L1314" s="218">
        <f>'4. Capacity&amp;Demand'!P1391</f>
        <v>0</v>
      </c>
      <c r="M1314" s="218">
        <f>'4. Capacity&amp;Demand'!Q1391</f>
        <v>0</v>
      </c>
      <c r="N1314" s="218">
        <f>'4. Capacity&amp;Demand'!R1391</f>
        <v>0</v>
      </c>
      <c r="O1314" s="218">
        <f>'4. Capacity&amp;Demand'!S1391</f>
        <v>0</v>
      </c>
    </row>
    <row r="1315" spans="2:15" ht="15.75" thickBot="1" x14ac:dyDescent="0.3">
      <c r="B1315" s="218" t="s">
        <v>689</v>
      </c>
      <c r="C1315" s="315" t="s">
        <v>903</v>
      </c>
      <c r="D1315" s="218">
        <f>'4. Capacity&amp;Demand'!H1392</f>
        <v>0</v>
      </c>
      <c r="E1315" s="218">
        <f>'4. Capacity&amp;Demand'!I1392</f>
        <v>0</v>
      </c>
      <c r="F1315" s="218">
        <f>'4. Capacity&amp;Demand'!J1392</f>
        <v>0</v>
      </c>
      <c r="G1315" s="218">
        <f>'4. Capacity&amp;Demand'!K1392</f>
        <v>0</v>
      </c>
      <c r="H1315" s="218">
        <f>'4. Capacity&amp;Demand'!L1392</f>
        <v>0</v>
      </c>
      <c r="I1315" s="218">
        <f>'4. Capacity&amp;Demand'!M1392</f>
        <v>0</v>
      </c>
      <c r="J1315" s="218">
        <f>'4. Capacity&amp;Demand'!N1392</f>
        <v>0</v>
      </c>
      <c r="K1315" s="218">
        <f>'4. Capacity&amp;Demand'!O1392</f>
        <v>0</v>
      </c>
      <c r="L1315" s="218">
        <f>'4. Capacity&amp;Demand'!P1392</f>
        <v>0</v>
      </c>
      <c r="M1315" s="218">
        <f>'4. Capacity&amp;Demand'!Q1392</f>
        <v>0</v>
      </c>
      <c r="N1315" s="218">
        <f>'4. Capacity&amp;Demand'!R1392</f>
        <v>0</v>
      </c>
      <c r="O1315" s="218">
        <f>'4. Capacity&amp;Demand'!S1392</f>
        <v>0</v>
      </c>
    </row>
    <row r="1316" spans="2:15" ht="15.75" thickBot="1" x14ac:dyDescent="0.3">
      <c r="B1316" s="218" t="s">
        <v>691</v>
      </c>
      <c r="C1316" s="315" t="s">
        <v>903</v>
      </c>
      <c r="D1316" s="218">
        <f>'4. Capacity&amp;Demand'!H1393</f>
        <v>0</v>
      </c>
      <c r="E1316" s="218">
        <f>'4. Capacity&amp;Demand'!I1393</f>
        <v>0</v>
      </c>
      <c r="F1316" s="218">
        <f>'4. Capacity&amp;Demand'!J1393</f>
        <v>0</v>
      </c>
      <c r="G1316" s="218">
        <f>'4. Capacity&amp;Demand'!K1393</f>
        <v>0</v>
      </c>
      <c r="H1316" s="218">
        <f>'4. Capacity&amp;Demand'!L1393</f>
        <v>0</v>
      </c>
      <c r="I1316" s="218">
        <f>'4. Capacity&amp;Demand'!M1393</f>
        <v>0</v>
      </c>
      <c r="J1316" s="218">
        <f>'4. Capacity&amp;Demand'!N1393</f>
        <v>0</v>
      </c>
      <c r="K1316" s="218">
        <f>'4. Capacity&amp;Demand'!O1393</f>
        <v>0</v>
      </c>
      <c r="L1316" s="218">
        <f>'4. Capacity&amp;Demand'!P1393</f>
        <v>0</v>
      </c>
      <c r="M1316" s="218">
        <f>'4. Capacity&amp;Demand'!Q1393</f>
        <v>0</v>
      </c>
      <c r="N1316" s="218">
        <f>'4. Capacity&amp;Demand'!R1393</f>
        <v>0</v>
      </c>
      <c r="O1316" s="218">
        <f>'4. Capacity&amp;Demand'!S1393</f>
        <v>0</v>
      </c>
    </row>
    <row r="1317" spans="2:15" ht="15.75" thickBot="1" x14ac:dyDescent="0.3">
      <c r="B1317" s="218" t="s">
        <v>693</v>
      </c>
      <c r="C1317" s="315" t="s">
        <v>903</v>
      </c>
      <c r="D1317" s="218">
        <f>'4. Capacity&amp;Demand'!H1394</f>
        <v>0</v>
      </c>
      <c r="E1317" s="218">
        <f>'4. Capacity&amp;Demand'!I1394</f>
        <v>0</v>
      </c>
      <c r="F1317" s="218">
        <f>'4. Capacity&amp;Demand'!J1394</f>
        <v>0</v>
      </c>
      <c r="G1317" s="218">
        <f>'4. Capacity&amp;Demand'!K1394</f>
        <v>0</v>
      </c>
      <c r="H1317" s="218">
        <f>'4. Capacity&amp;Demand'!L1394</f>
        <v>0</v>
      </c>
      <c r="I1317" s="218">
        <f>'4. Capacity&amp;Demand'!M1394</f>
        <v>0</v>
      </c>
      <c r="J1317" s="218">
        <f>'4. Capacity&amp;Demand'!N1394</f>
        <v>0</v>
      </c>
      <c r="K1317" s="218">
        <f>'4. Capacity&amp;Demand'!O1394</f>
        <v>0</v>
      </c>
      <c r="L1317" s="218">
        <f>'4. Capacity&amp;Demand'!P1394</f>
        <v>0</v>
      </c>
      <c r="M1317" s="218">
        <f>'4. Capacity&amp;Demand'!Q1394</f>
        <v>0</v>
      </c>
      <c r="N1317" s="218">
        <f>'4. Capacity&amp;Demand'!R1394</f>
        <v>0</v>
      </c>
      <c r="O1317" s="218">
        <f>'4. Capacity&amp;Demand'!S1394</f>
        <v>0</v>
      </c>
    </row>
    <row r="1318" spans="2:15" ht="15.75" thickBot="1" x14ac:dyDescent="0.3">
      <c r="B1318" s="218" t="s">
        <v>695</v>
      </c>
      <c r="C1318" s="315" t="s">
        <v>903</v>
      </c>
      <c r="D1318" s="218">
        <f>'4. Capacity&amp;Demand'!H1395</f>
        <v>0</v>
      </c>
      <c r="E1318" s="218">
        <f>'4. Capacity&amp;Demand'!I1395</f>
        <v>0</v>
      </c>
      <c r="F1318" s="218">
        <f>'4. Capacity&amp;Demand'!J1395</f>
        <v>0</v>
      </c>
      <c r="G1318" s="218">
        <f>'4. Capacity&amp;Demand'!K1395</f>
        <v>0</v>
      </c>
      <c r="H1318" s="218">
        <f>'4. Capacity&amp;Demand'!L1395</f>
        <v>0</v>
      </c>
      <c r="I1318" s="218">
        <f>'4. Capacity&amp;Demand'!M1395</f>
        <v>0</v>
      </c>
      <c r="J1318" s="218">
        <f>'4. Capacity&amp;Demand'!N1395</f>
        <v>0</v>
      </c>
      <c r="K1318" s="218">
        <f>'4. Capacity&amp;Demand'!O1395</f>
        <v>0</v>
      </c>
      <c r="L1318" s="218">
        <f>'4. Capacity&amp;Demand'!P1395</f>
        <v>0</v>
      </c>
      <c r="M1318" s="218">
        <f>'4. Capacity&amp;Demand'!Q1395</f>
        <v>0</v>
      </c>
      <c r="N1318" s="218">
        <f>'4. Capacity&amp;Demand'!R1395</f>
        <v>0</v>
      </c>
      <c r="O1318" s="218">
        <f>'4. Capacity&amp;Demand'!S1395</f>
        <v>0</v>
      </c>
    </row>
    <row r="1319" spans="2:15" ht="15.75" thickBot="1" x14ac:dyDescent="0.3">
      <c r="B1319" s="218" t="s">
        <v>697</v>
      </c>
      <c r="C1319" s="315" t="s">
        <v>903</v>
      </c>
      <c r="D1319" s="218">
        <f>'4. Capacity&amp;Demand'!H1396</f>
        <v>0</v>
      </c>
      <c r="E1319" s="218">
        <f>'4. Capacity&amp;Demand'!I1396</f>
        <v>0</v>
      </c>
      <c r="F1319" s="218">
        <f>'4. Capacity&amp;Demand'!J1396</f>
        <v>0</v>
      </c>
      <c r="G1319" s="218">
        <f>'4. Capacity&amp;Demand'!K1396</f>
        <v>0</v>
      </c>
      <c r="H1319" s="218">
        <f>'4. Capacity&amp;Demand'!L1396</f>
        <v>0</v>
      </c>
      <c r="I1319" s="218">
        <f>'4. Capacity&amp;Demand'!M1396</f>
        <v>0</v>
      </c>
      <c r="J1319" s="218">
        <f>'4. Capacity&amp;Demand'!N1396</f>
        <v>0</v>
      </c>
      <c r="K1319" s="218">
        <f>'4. Capacity&amp;Demand'!O1396</f>
        <v>0</v>
      </c>
      <c r="L1319" s="218">
        <f>'4. Capacity&amp;Demand'!P1396</f>
        <v>0</v>
      </c>
      <c r="M1319" s="218">
        <f>'4. Capacity&amp;Demand'!Q1396</f>
        <v>0</v>
      </c>
      <c r="N1319" s="218">
        <f>'4. Capacity&amp;Demand'!R1396</f>
        <v>0</v>
      </c>
      <c r="O1319" s="218">
        <f>'4. Capacity&amp;Demand'!S1396</f>
        <v>0</v>
      </c>
    </row>
    <row r="1320" spans="2:15" ht="15.75" thickBot="1" x14ac:dyDescent="0.3">
      <c r="B1320" s="218" t="s">
        <v>699</v>
      </c>
      <c r="C1320" s="315" t="s">
        <v>903</v>
      </c>
      <c r="D1320" s="218">
        <f>'4. Capacity&amp;Demand'!H1397</f>
        <v>0</v>
      </c>
      <c r="E1320" s="218">
        <f>'4. Capacity&amp;Demand'!I1397</f>
        <v>0</v>
      </c>
      <c r="F1320" s="218">
        <f>'4. Capacity&amp;Demand'!J1397</f>
        <v>0</v>
      </c>
      <c r="G1320" s="218">
        <f>'4. Capacity&amp;Demand'!K1397</f>
        <v>0</v>
      </c>
      <c r="H1320" s="218">
        <f>'4. Capacity&amp;Demand'!L1397</f>
        <v>0</v>
      </c>
      <c r="I1320" s="218">
        <f>'4. Capacity&amp;Demand'!M1397</f>
        <v>0</v>
      </c>
      <c r="J1320" s="218">
        <f>'4. Capacity&amp;Demand'!N1397</f>
        <v>0</v>
      </c>
      <c r="K1320" s="218">
        <f>'4. Capacity&amp;Demand'!O1397</f>
        <v>0</v>
      </c>
      <c r="L1320" s="218">
        <f>'4. Capacity&amp;Demand'!P1397</f>
        <v>0</v>
      </c>
      <c r="M1320" s="218">
        <f>'4. Capacity&amp;Demand'!Q1397</f>
        <v>0</v>
      </c>
      <c r="N1320" s="218">
        <f>'4. Capacity&amp;Demand'!R1397</f>
        <v>0</v>
      </c>
      <c r="O1320" s="218">
        <f>'4. Capacity&amp;Demand'!S1397</f>
        <v>0</v>
      </c>
    </row>
    <row r="1321" spans="2:15" ht="15.75" thickBot="1" x14ac:dyDescent="0.3">
      <c r="B1321" s="218" t="s">
        <v>701</v>
      </c>
      <c r="C1321" s="315" t="s">
        <v>903</v>
      </c>
      <c r="D1321" s="218">
        <f>'4. Capacity&amp;Demand'!H1398</f>
        <v>0</v>
      </c>
      <c r="E1321" s="218">
        <f>'4. Capacity&amp;Demand'!I1398</f>
        <v>0</v>
      </c>
      <c r="F1321" s="218">
        <f>'4. Capacity&amp;Demand'!J1398</f>
        <v>0</v>
      </c>
      <c r="G1321" s="218">
        <f>'4. Capacity&amp;Demand'!K1398</f>
        <v>0</v>
      </c>
      <c r="H1321" s="218">
        <f>'4. Capacity&amp;Demand'!L1398</f>
        <v>0</v>
      </c>
      <c r="I1321" s="218">
        <f>'4. Capacity&amp;Demand'!M1398</f>
        <v>0</v>
      </c>
      <c r="J1321" s="218">
        <f>'4. Capacity&amp;Demand'!N1398</f>
        <v>0</v>
      </c>
      <c r="K1321" s="218">
        <f>'4. Capacity&amp;Demand'!O1398</f>
        <v>0</v>
      </c>
      <c r="L1321" s="218">
        <f>'4. Capacity&amp;Demand'!P1398</f>
        <v>0</v>
      </c>
      <c r="M1321" s="218">
        <f>'4. Capacity&amp;Demand'!Q1398</f>
        <v>0</v>
      </c>
      <c r="N1321" s="218">
        <f>'4. Capacity&amp;Demand'!R1398</f>
        <v>0</v>
      </c>
      <c r="O1321" s="218">
        <f>'4. Capacity&amp;Demand'!S1398</f>
        <v>0</v>
      </c>
    </row>
    <row r="1322" spans="2:15" ht="15.75" thickBot="1" x14ac:dyDescent="0.3">
      <c r="B1322" s="218" t="s">
        <v>703</v>
      </c>
      <c r="C1322" s="315" t="s">
        <v>903</v>
      </c>
      <c r="D1322" s="218">
        <f>'4. Capacity&amp;Demand'!H1399</f>
        <v>0</v>
      </c>
      <c r="E1322" s="218">
        <f>'4. Capacity&amp;Demand'!I1399</f>
        <v>0</v>
      </c>
      <c r="F1322" s="218">
        <f>'4. Capacity&amp;Demand'!J1399</f>
        <v>0</v>
      </c>
      <c r="G1322" s="218">
        <f>'4. Capacity&amp;Demand'!K1399</f>
        <v>0</v>
      </c>
      <c r="H1322" s="218">
        <f>'4. Capacity&amp;Demand'!L1399</f>
        <v>0</v>
      </c>
      <c r="I1322" s="218">
        <f>'4. Capacity&amp;Demand'!M1399</f>
        <v>0</v>
      </c>
      <c r="J1322" s="218">
        <f>'4. Capacity&amp;Demand'!N1399</f>
        <v>0</v>
      </c>
      <c r="K1322" s="218">
        <f>'4. Capacity&amp;Demand'!O1399</f>
        <v>0</v>
      </c>
      <c r="L1322" s="218">
        <f>'4. Capacity&amp;Demand'!P1399</f>
        <v>0</v>
      </c>
      <c r="M1322" s="218">
        <f>'4. Capacity&amp;Demand'!Q1399</f>
        <v>0</v>
      </c>
      <c r="N1322" s="218">
        <f>'4. Capacity&amp;Demand'!R1399</f>
        <v>0</v>
      </c>
      <c r="O1322" s="218">
        <f>'4. Capacity&amp;Demand'!S1399</f>
        <v>0</v>
      </c>
    </row>
    <row r="1323" spans="2:15" ht="15.75" thickBot="1" x14ac:dyDescent="0.3">
      <c r="B1323" s="218" t="s">
        <v>705</v>
      </c>
      <c r="C1323" s="315" t="s">
        <v>903</v>
      </c>
      <c r="D1323" s="218">
        <f>'4. Capacity&amp;Demand'!H1400</f>
        <v>0</v>
      </c>
      <c r="E1323" s="218">
        <f>'4. Capacity&amp;Demand'!I1400</f>
        <v>0</v>
      </c>
      <c r="F1323" s="218">
        <f>'4. Capacity&amp;Demand'!J1400</f>
        <v>0</v>
      </c>
      <c r="G1323" s="218">
        <f>'4. Capacity&amp;Demand'!K1400</f>
        <v>0</v>
      </c>
      <c r="H1323" s="218">
        <f>'4. Capacity&amp;Demand'!L1400</f>
        <v>0</v>
      </c>
      <c r="I1323" s="218">
        <f>'4. Capacity&amp;Demand'!M1400</f>
        <v>0</v>
      </c>
      <c r="J1323" s="218">
        <f>'4. Capacity&amp;Demand'!N1400</f>
        <v>0</v>
      </c>
      <c r="K1323" s="218">
        <f>'4. Capacity&amp;Demand'!O1400</f>
        <v>0</v>
      </c>
      <c r="L1323" s="218">
        <f>'4. Capacity&amp;Demand'!P1400</f>
        <v>0</v>
      </c>
      <c r="M1323" s="218">
        <f>'4. Capacity&amp;Demand'!Q1400</f>
        <v>0</v>
      </c>
      <c r="N1323" s="218">
        <f>'4. Capacity&amp;Demand'!R1400</f>
        <v>0</v>
      </c>
      <c r="O1323" s="218">
        <f>'4. Capacity&amp;Demand'!S1400</f>
        <v>0</v>
      </c>
    </row>
    <row r="1324" spans="2:15" ht="15.75" thickBot="1" x14ac:dyDescent="0.3">
      <c r="B1324" s="218" t="s">
        <v>707</v>
      </c>
      <c r="C1324" s="315" t="s">
        <v>903</v>
      </c>
      <c r="D1324" s="218">
        <f>'4. Capacity&amp;Demand'!H1401</f>
        <v>0</v>
      </c>
      <c r="E1324" s="218">
        <f>'4. Capacity&amp;Demand'!I1401</f>
        <v>0</v>
      </c>
      <c r="F1324" s="218">
        <f>'4. Capacity&amp;Demand'!J1401</f>
        <v>0</v>
      </c>
      <c r="G1324" s="218">
        <f>'4. Capacity&amp;Demand'!K1401</f>
        <v>0</v>
      </c>
      <c r="H1324" s="218">
        <f>'4. Capacity&amp;Demand'!L1401</f>
        <v>0</v>
      </c>
      <c r="I1324" s="218">
        <f>'4. Capacity&amp;Demand'!M1401</f>
        <v>0</v>
      </c>
      <c r="J1324" s="218">
        <f>'4. Capacity&amp;Demand'!N1401</f>
        <v>0</v>
      </c>
      <c r="K1324" s="218">
        <f>'4. Capacity&amp;Demand'!O1401</f>
        <v>0</v>
      </c>
      <c r="L1324" s="218">
        <f>'4. Capacity&amp;Demand'!P1401</f>
        <v>0</v>
      </c>
      <c r="M1324" s="218">
        <f>'4. Capacity&amp;Demand'!Q1401</f>
        <v>0</v>
      </c>
      <c r="N1324" s="218">
        <f>'4. Capacity&amp;Demand'!R1401</f>
        <v>0</v>
      </c>
      <c r="O1324" s="218">
        <f>'4. Capacity&amp;Demand'!S1401</f>
        <v>0</v>
      </c>
    </row>
    <row r="1325" spans="2:15" ht="15.75" thickBot="1" x14ac:dyDescent="0.3">
      <c r="B1325" s="218" t="s">
        <v>709</v>
      </c>
      <c r="C1325" s="315" t="s">
        <v>903</v>
      </c>
      <c r="D1325" s="218">
        <f>'4. Capacity&amp;Demand'!H1402</f>
        <v>0</v>
      </c>
      <c r="E1325" s="218">
        <f>'4. Capacity&amp;Demand'!I1402</f>
        <v>0</v>
      </c>
      <c r="F1325" s="218">
        <f>'4. Capacity&amp;Demand'!J1402</f>
        <v>0</v>
      </c>
      <c r="G1325" s="218">
        <f>'4. Capacity&amp;Demand'!K1402</f>
        <v>0</v>
      </c>
      <c r="H1325" s="218">
        <f>'4. Capacity&amp;Demand'!L1402</f>
        <v>0</v>
      </c>
      <c r="I1325" s="218">
        <f>'4. Capacity&amp;Demand'!M1402</f>
        <v>0</v>
      </c>
      <c r="J1325" s="218">
        <f>'4. Capacity&amp;Demand'!N1402</f>
        <v>0</v>
      </c>
      <c r="K1325" s="218">
        <f>'4. Capacity&amp;Demand'!O1402</f>
        <v>0</v>
      </c>
      <c r="L1325" s="218">
        <f>'4. Capacity&amp;Demand'!P1402</f>
        <v>0</v>
      </c>
      <c r="M1325" s="218">
        <f>'4. Capacity&amp;Demand'!Q1402</f>
        <v>0</v>
      </c>
      <c r="N1325" s="218">
        <f>'4. Capacity&amp;Demand'!R1402</f>
        <v>0</v>
      </c>
      <c r="O1325" s="218">
        <f>'4. Capacity&amp;Demand'!S1402</f>
        <v>0</v>
      </c>
    </row>
    <row r="1326" spans="2:15" ht="15.75" thickBot="1" x14ac:dyDescent="0.3">
      <c r="B1326" s="218" t="s">
        <v>711</v>
      </c>
      <c r="C1326" s="315" t="s">
        <v>903</v>
      </c>
      <c r="D1326" s="218">
        <f>'4. Capacity&amp;Demand'!H1403</f>
        <v>0</v>
      </c>
      <c r="E1326" s="218">
        <f>'4. Capacity&amp;Demand'!I1403</f>
        <v>0</v>
      </c>
      <c r="F1326" s="218">
        <f>'4. Capacity&amp;Demand'!J1403</f>
        <v>0</v>
      </c>
      <c r="G1326" s="218">
        <f>'4. Capacity&amp;Demand'!K1403</f>
        <v>0</v>
      </c>
      <c r="H1326" s="218">
        <f>'4. Capacity&amp;Demand'!L1403</f>
        <v>0</v>
      </c>
      <c r="I1326" s="218">
        <f>'4. Capacity&amp;Demand'!M1403</f>
        <v>0</v>
      </c>
      <c r="J1326" s="218">
        <f>'4. Capacity&amp;Demand'!N1403</f>
        <v>0</v>
      </c>
      <c r="K1326" s="218">
        <f>'4. Capacity&amp;Demand'!O1403</f>
        <v>0</v>
      </c>
      <c r="L1326" s="218">
        <f>'4. Capacity&amp;Demand'!P1403</f>
        <v>0</v>
      </c>
      <c r="M1326" s="218">
        <f>'4. Capacity&amp;Demand'!Q1403</f>
        <v>0</v>
      </c>
      <c r="N1326" s="218">
        <f>'4. Capacity&amp;Demand'!R1403</f>
        <v>0</v>
      </c>
      <c r="O1326" s="218">
        <f>'4. Capacity&amp;Demand'!S1403</f>
        <v>0</v>
      </c>
    </row>
    <row r="1327" spans="2:15" ht="15.75" thickBot="1" x14ac:dyDescent="0.3">
      <c r="B1327" s="218" t="s">
        <v>713</v>
      </c>
      <c r="C1327" s="315" t="s">
        <v>903</v>
      </c>
      <c r="D1327" s="218">
        <f>'4. Capacity&amp;Demand'!H1404</f>
        <v>0</v>
      </c>
      <c r="E1327" s="218">
        <f>'4. Capacity&amp;Demand'!I1404</f>
        <v>0</v>
      </c>
      <c r="F1327" s="218">
        <f>'4. Capacity&amp;Demand'!J1404</f>
        <v>0</v>
      </c>
      <c r="G1327" s="218">
        <f>'4. Capacity&amp;Demand'!K1404</f>
        <v>0</v>
      </c>
      <c r="H1327" s="218">
        <f>'4. Capacity&amp;Demand'!L1404</f>
        <v>0</v>
      </c>
      <c r="I1327" s="218">
        <f>'4. Capacity&amp;Demand'!M1404</f>
        <v>0</v>
      </c>
      <c r="J1327" s="218">
        <f>'4. Capacity&amp;Demand'!N1404</f>
        <v>0</v>
      </c>
      <c r="K1327" s="218">
        <f>'4. Capacity&amp;Demand'!O1404</f>
        <v>0</v>
      </c>
      <c r="L1327" s="218">
        <f>'4. Capacity&amp;Demand'!P1404</f>
        <v>0</v>
      </c>
      <c r="M1327" s="218">
        <f>'4. Capacity&amp;Demand'!Q1404</f>
        <v>0</v>
      </c>
      <c r="N1327" s="218">
        <f>'4. Capacity&amp;Demand'!R1404</f>
        <v>0</v>
      </c>
      <c r="O1327" s="218">
        <f>'4. Capacity&amp;Demand'!S1404</f>
        <v>0</v>
      </c>
    </row>
    <row r="1328" spans="2:15" ht="15.75" thickBot="1" x14ac:dyDescent="0.3">
      <c r="B1328" s="218" t="s">
        <v>715</v>
      </c>
      <c r="C1328" s="315" t="s">
        <v>903</v>
      </c>
      <c r="D1328" s="218">
        <f>'4. Capacity&amp;Demand'!H1405</f>
        <v>0</v>
      </c>
      <c r="E1328" s="218">
        <f>'4. Capacity&amp;Demand'!I1405</f>
        <v>0</v>
      </c>
      <c r="F1328" s="218">
        <f>'4. Capacity&amp;Demand'!J1405</f>
        <v>0</v>
      </c>
      <c r="G1328" s="218">
        <f>'4. Capacity&amp;Demand'!K1405</f>
        <v>0</v>
      </c>
      <c r="H1328" s="218">
        <f>'4. Capacity&amp;Demand'!L1405</f>
        <v>0</v>
      </c>
      <c r="I1328" s="218">
        <f>'4. Capacity&amp;Demand'!M1405</f>
        <v>0</v>
      </c>
      <c r="J1328" s="218">
        <f>'4. Capacity&amp;Demand'!N1405</f>
        <v>0</v>
      </c>
      <c r="K1328" s="218">
        <f>'4. Capacity&amp;Demand'!O1405</f>
        <v>0</v>
      </c>
      <c r="L1328" s="218">
        <f>'4. Capacity&amp;Demand'!P1405</f>
        <v>0</v>
      </c>
      <c r="M1328" s="218">
        <f>'4. Capacity&amp;Demand'!Q1405</f>
        <v>0</v>
      </c>
      <c r="N1328" s="218">
        <f>'4. Capacity&amp;Demand'!R1405</f>
        <v>0</v>
      </c>
      <c r="O1328" s="218">
        <f>'4. Capacity&amp;Demand'!S1405</f>
        <v>0</v>
      </c>
    </row>
    <row r="1329" spans="2:15" ht="15.75" thickBot="1" x14ac:dyDescent="0.3">
      <c r="B1329" s="218" t="s">
        <v>717</v>
      </c>
      <c r="C1329" s="315" t="s">
        <v>903</v>
      </c>
      <c r="D1329" s="218">
        <f>'4. Capacity&amp;Demand'!H1406</f>
        <v>0</v>
      </c>
      <c r="E1329" s="218">
        <f>'4. Capacity&amp;Demand'!I1406</f>
        <v>0</v>
      </c>
      <c r="F1329" s="218">
        <f>'4. Capacity&amp;Demand'!J1406</f>
        <v>0</v>
      </c>
      <c r="G1329" s="218">
        <f>'4. Capacity&amp;Demand'!K1406</f>
        <v>0</v>
      </c>
      <c r="H1329" s="218">
        <f>'4. Capacity&amp;Demand'!L1406</f>
        <v>0</v>
      </c>
      <c r="I1329" s="218">
        <f>'4. Capacity&amp;Demand'!M1406</f>
        <v>0</v>
      </c>
      <c r="J1329" s="218">
        <f>'4. Capacity&amp;Demand'!N1406</f>
        <v>0</v>
      </c>
      <c r="K1329" s="218">
        <f>'4. Capacity&amp;Demand'!O1406</f>
        <v>0</v>
      </c>
      <c r="L1329" s="218">
        <f>'4. Capacity&amp;Demand'!P1406</f>
        <v>0</v>
      </c>
      <c r="M1329" s="218">
        <f>'4. Capacity&amp;Demand'!Q1406</f>
        <v>0</v>
      </c>
      <c r="N1329" s="218">
        <f>'4. Capacity&amp;Demand'!R1406</f>
        <v>0</v>
      </c>
      <c r="O1329" s="218">
        <f>'4. Capacity&amp;Demand'!S1406</f>
        <v>0</v>
      </c>
    </row>
    <row r="1330" spans="2:15" ht="15.75" thickBot="1" x14ac:dyDescent="0.3">
      <c r="B1330" s="218" t="s">
        <v>719</v>
      </c>
      <c r="C1330" s="315" t="s">
        <v>903</v>
      </c>
      <c r="D1330" s="218">
        <f>'4. Capacity&amp;Demand'!H1407</f>
        <v>0</v>
      </c>
      <c r="E1330" s="218">
        <f>'4. Capacity&amp;Demand'!I1407</f>
        <v>0</v>
      </c>
      <c r="F1330" s="218">
        <f>'4. Capacity&amp;Demand'!J1407</f>
        <v>0</v>
      </c>
      <c r="G1330" s="218">
        <f>'4. Capacity&amp;Demand'!K1407</f>
        <v>0</v>
      </c>
      <c r="H1330" s="218">
        <f>'4. Capacity&amp;Demand'!L1407</f>
        <v>0</v>
      </c>
      <c r="I1330" s="218">
        <f>'4. Capacity&amp;Demand'!M1407</f>
        <v>0</v>
      </c>
      <c r="J1330" s="218">
        <f>'4. Capacity&amp;Demand'!N1407</f>
        <v>0</v>
      </c>
      <c r="K1330" s="218">
        <f>'4. Capacity&amp;Demand'!O1407</f>
        <v>0</v>
      </c>
      <c r="L1330" s="218">
        <f>'4. Capacity&amp;Demand'!P1407</f>
        <v>0</v>
      </c>
      <c r="M1330" s="218">
        <f>'4. Capacity&amp;Demand'!Q1407</f>
        <v>0</v>
      </c>
      <c r="N1330" s="218">
        <f>'4. Capacity&amp;Demand'!R1407</f>
        <v>0</v>
      </c>
      <c r="O1330" s="218">
        <f>'4. Capacity&amp;Demand'!S1407</f>
        <v>0</v>
      </c>
    </row>
    <row r="1331" spans="2:15" ht="15.75" thickBot="1" x14ac:dyDescent="0.3">
      <c r="B1331" s="218" t="s">
        <v>721</v>
      </c>
      <c r="C1331" s="315" t="s">
        <v>903</v>
      </c>
      <c r="D1331" s="218">
        <f>'4. Capacity&amp;Demand'!H1408</f>
        <v>0</v>
      </c>
      <c r="E1331" s="218">
        <f>'4. Capacity&amp;Demand'!I1408</f>
        <v>0</v>
      </c>
      <c r="F1331" s="218">
        <f>'4. Capacity&amp;Demand'!J1408</f>
        <v>0</v>
      </c>
      <c r="G1331" s="218">
        <f>'4. Capacity&amp;Demand'!K1408</f>
        <v>0</v>
      </c>
      <c r="H1331" s="218">
        <f>'4. Capacity&amp;Demand'!L1408</f>
        <v>0</v>
      </c>
      <c r="I1331" s="218">
        <f>'4. Capacity&amp;Demand'!M1408</f>
        <v>0</v>
      </c>
      <c r="J1331" s="218">
        <f>'4. Capacity&amp;Demand'!N1408</f>
        <v>0</v>
      </c>
      <c r="K1331" s="218">
        <f>'4. Capacity&amp;Demand'!O1408</f>
        <v>0</v>
      </c>
      <c r="L1331" s="218">
        <f>'4. Capacity&amp;Demand'!P1408</f>
        <v>0</v>
      </c>
      <c r="M1331" s="218">
        <f>'4. Capacity&amp;Demand'!Q1408</f>
        <v>0</v>
      </c>
      <c r="N1331" s="218">
        <f>'4. Capacity&amp;Demand'!R1408</f>
        <v>0</v>
      </c>
      <c r="O1331" s="218">
        <f>'4. Capacity&amp;Demand'!S1408</f>
        <v>0</v>
      </c>
    </row>
    <row r="1332" spans="2:15" ht="15.75" thickBot="1" x14ac:dyDescent="0.3">
      <c r="B1332" s="218" t="s">
        <v>723</v>
      </c>
      <c r="C1332" s="315" t="s">
        <v>903</v>
      </c>
      <c r="D1332" s="218">
        <f>'4. Capacity&amp;Demand'!H1409</f>
        <v>0</v>
      </c>
      <c r="E1332" s="218">
        <f>'4. Capacity&amp;Demand'!I1409</f>
        <v>0</v>
      </c>
      <c r="F1332" s="218">
        <f>'4. Capacity&amp;Demand'!J1409</f>
        <v>0</v>
      </c>
      <c r="G1332" s="218">
        <f>'4. Capacity&amp;Demand'!K1409</f>
        <v>0</v>
      </c>
      <c r="H1332" s="218">
        <f>'4. Capacity&amp;Demand'!L1409</f>
        <v>0</v>
      </c>
      <c r="I1332" s="218">
        <f>'4. Capacity&amp;Demand'!M1409</f>
        <v>0</v>
      </c>
      <c r="J1332" s="218">
        <f>'4. Capacity&amp;Demand'!N1409</f>
        <v>0</v>
      </c>
      <c r="K1332" s="218">
        <f>'4. Capacity&amp;Demand'!O1409</f>
        <v>0</v>
      </c>
      <c r="L1332" s="218">
        <f>'4. Capacity&amp;Demand'!P1409</f>
        <v>0</v>
      </c>
      <c r="M1332" s="218">
        <f>'4. Capacity&amp;Demand'!Q1409</f>
        <v>0</v>
      </c>
      <c r="N1332" s="218">
        <f>'4. Capacity&amp;Demand'!R1409</f>
        <v>0</v>
      </c>
      <c r="O1332" s="218">
        <f>'4. Capacity&amp;Demand'!S1409</f>
        <v>0</v>
      </c>
    </row>
    <row r="1333" spans="2:15" ht="15.75" thickBot="1" x14ac:dyDescent="0.3">
      <c r="B1333" s="218" t="s">
        <v>725</v>
      </c>
      <c r="C1333" s="315" t="s">
        <v>903</v>
      </c>
      <c r="D1333" s="218">
        <f>'4. Capacity&amp;Demand'!H1410</f>
        <v>0</v>
      </c>
      <c r="E1333" s="218">
        <f>'4. Capacity&amp;Demand'!I1410</f>
        <v>0</v>
      </c>
      <c r="F1333" s="218">
        <f>'4. Capacity&amp;Demand'!J1410</f>
        <v>0</v>
      </c>
      <c r="G1333" s="218">
        <f>'4. Capacity&amp;Demand'!K1410</f>
        <v>0</v>
      </c>
      <c r="H1333" s="218">
        <f>'4. Capacity&amp;Demand'!L1410</f>
        <v>0</v>
      </c>
      <c r="I1333" s="218">
        <f>'4. Capacity&amp;Demand'!M1410</f>
        <v>0</v>
      </c>
      <c r="J1333" s="218">
        <f>'4. Capacity&amp;Demand'!N1410</f>
        <v>0</v>
      </c>
      <c r="K1333" s="218">
        <f>'4. Capacity&amp;Demand'!O1410</f>
        <v>0</v>
      </c>
      <c r="L1333" s="218">
        <f>'4. Capacity&amp;Demand'!P1410</f>
        <v>0</v>
      </c>
      <c r="M1333" s="218">
        <f>'4. Capacity&amp;Demand'!Q1410</f>
        <v>0</v>
      </c>
      <c r="N1333" s="218">
        <f>'4. Capacity&amp;Demand'!R1410</f>
        <v>0</v>
      </c>
      <c r="O1333" s="218">
        <f>'4. Capacity&amp;Demand'!S1410</f>
        <v>0</v>
      </c>
    </row>
    <row r="1334" spans="2:15" ht="15.75" thickBot="1" x14ac:dyDescent="0.3">
      <c r="B1334" s="218" t="s">
        <v>727</v>
      </c>
      <c r="C1334" s="315" t="s">
        <v>903</v>
      </c>
      <c r="D1334" s="218">
        <f>'4. Capacity&amp;Demand'!H1411</f>
        <v>0</v>
      </c>
      <c r="E1334" s="218">
        <f>'4. Capacity&amp;Demand'!I1411</f>
        <v>0</v>
      </c>
      <c r="F1334" s="218">
        <f>'4. Capacity&amp;Demand'!J1411</f>
        <v>0</v>
      </c>
      <c r="G1334" s="218">
        <f>'4. Capacity&amp;Demand'!K1411</f>
        <v>0</v>
      </c>
      <c r="H1334" s="218">
        <f>'4. Capacity&amp;Demand'!L1411</f>
        <v>0</v>
      </c>
      <c r="I1334" s="218">
        <f>'4. Capacity&amp;Demand'!M1411</f>
        <v>0</v>
      </c>
      <c r="J1334" s="218">
        <f>'4. Capacity&amp;Demand'!N1411</f>
        <v>0</v>
      </c>
      <c r="K1334" s="218">
        <f>'4. Capacity&amp;Demand'!O1411</f>
        <v>0</v>
      </c>
      <c r="L1334" s="218">
        <f>'4. Capacity&amp;Demand'!P1411</f>
        <v>0</v>
      </c>
      <c r="M1334" s="218">
        <f>'4. Capacity&amp;Demand'!Q1411</f>
        <v>0</v>
      </c>
      <c r="N1334" s="218">
        <f>'4. Capacity&amp;Demand'!R1411</f>
        <v>0</v>
      </c>
      <c r="O1334" s="218">
        <f>'4. Capacity&amp;Demand'!S1411</f>
        <v>0</v>
      </c>
    </row>
    <row r="1335" spans="2:15" ht="15.75" thickBot="1" x14ac:dyDescent="0.3">
      <c r="B1335" s="218" t="s">
        <v>729</v>
      </c>
      <c r="C1335" s="315" t="s">
        <v>903</v>
      </c>
      <c r="D1335" s="218">
        <f>'4. Capacity&amp;Demand'!H1412</f>
        <v>0</v>
      </c>
      <c r="E1335" s="218">
        <f>'4. Capacity&amp;Demand'!I1412</f>
        <v>0</v>
      </c>
      <c r="F1335" s="218">
        <f>'4. Capacity&amp;Demand'!J1412</f>
        <v>0</v>
      </c>
      <c r="G1335" s="218">
        <f>'4. Capacity&amp;Demand'!K1412</f>
        <v>0</v>
      </c>
      <c r="H1335" s="218">
        <f>'4. Capacity&amp;Demand'!L1412</f>
        <v>0</v>
      </c>
      <c r="I1335" s="218">
        <f>'4. Capacity&amp;Demand'!M1412</f>
        <v>0</v>
      </c>
      <c r="J1335" s="218">
        <f>'4. Capacity&amp;Demand'!N1412</f>
        <v>0</v>
      </c>
      <c r="K1335" s="218">
        <f>'4. Capacity&amp;Demand'!O1412</f>
        <v>0</v>
      </c>
      <c r="L1335" s="218">
        <f>'4. Capacity&amp;Demand'!P1412</f>
        <v>0</v>
      </c>
      <c r="M1335" s="218">
        <f>'4. Capacity&amp;Demand'!Q1412</f>
        <v>0</v>
      </c>
      <c r="N1335" s="218">
        <f>'4. Capacity&amp;Demand'!R1412</f>
        <v>0</v>
      </c>
      <c r="O1335" s="218">
        <f>'4. Capacity&amp;Demand'!S1412</f>
        <v>0</v>
      </c>
    </row>
    <row r="1336" spans="2:15" ht="15.75" thickBot="1" x14ac:dyDescent="0.3">
      <c r="B1336" s="218" t="s">
        <v>731</v>
      </c>
      <c r="C1336" s="315" t="s">
        <v>903</v>
      </c>
      <c r="D1336" s="218">
        <f>'4. Capacity&amp;Demand'!H1413</f>
        <v>0</v>
      </c>
      <c r="E1336" s="218">
        <f>'4. Capacity&amp;Demand'!I1413</f>
        <v>0</v>
      </c>
      <c r="F1336" s="218">
        <f>'4. Capacity&amp;Demand'!J1413</f>
        <v>0</v>
      </c>
      <c r="G1336" s="218">
        <f>'4. Capacity&amp;Demand'!K1413</f>
        <v>0</v>
      </c>
      <c r="H1336" s="218">
        <f>'4. Capacity&amp;Demand'!L1413</f>
        <v>0</v>
      </c>
      <c r="I1336" s="218">
        <f>'4. Capacity&amp;Demand'!M1413</f>
        <v>0</v>
      </c>
      <c r="J1336" s="218">
        <f>'4. Capacity&amp;Demand'!N1413</f>
        <v>0</v>
      </c>
      <c r="K1336" s="218">
        <f>'4. Capacity&amp;Demand'!O1413</f>
        <v>0</v>
      </c>
      <c r="L1336" s="218">
        <f>'4. Capacity&amp;Demand'!P1413</f>
        <v>0</v>
      </c>
      <c r="M1336" s="218">
        <f>'4. Capacity&amp;Demand'!Q1413</f>
        <v>0</v>
      </c>
      <c r="N1336" s="218">
        <f>'4. Capacity&amp;Demand'!R1413</f>
        <v>0</v>
      </c>
      <c r="O1336" s="218">
        <f>'4. Capacity&amp;Demand'!S1413</f>
        <v>0</v>
      </c>
    </row>
    <row r="1337" spans="2:15" ht="15.75" thickBot="1" x14ac:dyDescent="0.3">
      <c r="B1337" s="218" t="s">
        <v>733</v>
      </c>
      <c r="C1337" s="315" t="s">
        <v>903</v>
      </c>
      <c r="D1337" s="218">
        <f>'4. Capacity&amp;Demand'!H1414</f>
        <v>0</v>
      </c>
      <c r="E1337" s="218">
        <f>'4. Capacity&amp;Demand'!I1414</f>
        <v>0</v>
      </c>
      <c r="F1337" s="218">
        <f>'4. Capacity&amp;Demand'!J1414</f>
        <v>0</v>
      </c>
      <c r="G1337" s="218">
        <f>'4. Capacity&amp;Demand'!K1414</f>
        <v>0</v>
      </c>
      <c r="H1337" s="218">
        <f>'4. Capacity&amp;Demand'!L1414</f>
        <v>0</v>
      </c>
      <c r="I1337" s="218">
        <f>'4. Capacity&amp;Demand'!M1414</f>
        <v>0</v>
      </c>
      <c r="J1337" s="218">
        <f>'4. Capacity&amp;Demand'!N1414</f>
        <v>0</v>
      </c>
      <c r="K1337" s="218">
        <f>'4. Capacity&amp;Demand'!O1414</f>
        <v>0</v>
      </c>
      <c r="L1337" s="218">
        <f>'4. Capacity&amp;Demand'!P1414</f>
        <v>0</v>
      </c>
      <c r="M1337" s="218">
        <f>'4. Capacity&amp;Demand'!Q1414</f>
        <v>0</v>
      </c>
      <c r="N1337" s="218">
        <f>'4. Capacity&amp;Demand'!R1414</f>
        <v>0</v>
      </c>
      <c r="O1337" s="218">
        <f>'4. Capacity&amp;Demand'!S1414</f>
        <v>0</v>
      </c>
    </row>
    <row r="1338" spans="2:15" ht="15.75" thickBot="1" x14ac:dyDescent="0.3">
      <c r="B1338" s="218" t="s">
        <v>735</v>
      </c>
      <c r="C1338" s="315" t="s">
        <v>903</v>
      </c>
      <c r="D1338" s="218">
        <f>'4. Capacity&amp;Demand'!H1415</f>
        <v>0</v>
      </c>
      <c r="E1338" s="218">
        <f>'4. Capacity&amp;Demand'!I1415</f>
        <v>0</v>
      </c>
      <c r="F1338" s="218">
        <f>'4. Capacity&amp;Demand'!J1415</f>
        <v>0</v>
      </c>
      <c r="G1338" s="218">
        <f>'4. Capacity&amp;Demand'!K1415</f>
        <v>0</v>
      </c>
      <c r="H1338" s="218">
        <f>'4. Capacity&amp;Demand'!L1415</f>
        <v>0</v>
      </c>
      <c r="I1338" s="218">
        <f>'4. Capacity&amp;Demand'!M1415</f>
        <v>0</v>
      </c>
      <c r="J1338" s="218">
        <f>'4. Capacity&amp;Demand'!N1415</f>
        <v>0</v>
      </c>
      <c r="K1338" s="218">
        <f>'4. Capacity&amp;Demand'!O1415</f>
        <v>0</v>
      </c>
      <c r="L1338" s="218">
        <f>'4. Capacity&amp;Demand'!P1415</f>
        <v>0</v>
      </c>
      <c r="M1338" s="218">
        <f>'4. Capacity&amp;Demand'!Q1415</f>
        <v>0</v>
      </c>
      <c r="N1338" s="218">
        <f>'4. Capacity&amp;Demand'!R1415</f>
        <v>0</v>
      </c>
      <c r="O1338" s="218">
        <f>'4. Capacity&amp;Demand'!S1415</f>
        <v>0</v>
      </c>
    </row>
    <row r="1339" spans="2:15" ht="15.75" thickBot="1" x14ac:dyDescent="0.3">
      <c r="B1339" s="218" t="s">
        <v>737</v>
      </c>
      <c r="C1339" s="315" t="s">
        <v>903</v>
      </c>
      <c r="D1339" s="218">
        <f>'4. Capacity&amp;Demand'!H1416</f>
        <v>0</v>
      </c>
      <c r="E1339" s="218">
        <f>'4. Capacity&amp;Demand'!I1416</f>
        <v>0</v>
      </c>
      <c r="F1339" s="218">
        <f>'4. Capacity&amp;Demand'!J1416</f>
        <v>0</v>
      </c>
      <c r="G1339" s="218">
        <f>'4. Capacity&amp;Demand'!K1416</f>
        <v>0</v>
      </c>
      <c r="H1339" s="218">
        <f>'4. Capacity&amp;Demand'!L1416</f>
        <v>0</v>
      </c>
      <c r="I1339" s="218">
        <f>'4. Capacity&amp;Demand'!M1416</f>
        <v>0</v>
      </c>
      <c r="J1339" s="218">
        <f>'4. Capacity&amp;Demand'!N1416</f>
        <v>0</v>
      </c>
      <c r="K1339" s="218">
        <f>'4. Capacity&amp;Demand'!O1416</f>
        <v>0</v>
      </c>
      <c r="L1339" s="218">
        <f>'4. Capacity&amp;Demand'!P1416</f>
        <v>0</v>
      </c>
      <c r="M1339" s="218">
        <f>'4. Capacity&amp;Demand'!Q1416</f>
        <v>0</v>
      </c>
      <c r="N1339" s="218">
        <f>'4. Capacity&amp;Demand'!R1416</f>
        <v>0</v>
      </c>
      <c r="O1339" s="218">
        <f>'4. Capacity&amp;Demand'!S1416</f>
        <v>0</v>
      </c>
    </row>
    <row r="1340" spans="2:15" ht="15.75" thickBot="1" x14ac:dyDescent="0.3">
      <c r="B1340" s="218" t="s">
        <v>739</v>
      </c>
      <c r="C1340" s="315" t="s">
        <v>903</v>
      </c>
      <c r="D1340" s="218">
        <f>'4. Capacity&amp;Demand'!H1417</f>
        <v>0</v>
      </c>
      <c r="E1340" s="218">
        <f>'4. Capacity&amp;Demand'!I1417</f>
        <v>0</v>
      </c>
      <c r="F1340" s="218">
        <f>'4. Capacity&amp;Demand'!J1417</f>
        <v>0</v>
      </c>
      <c r="G1340" s="218">
        <f>'4. Capacity&amp;Demand'!K1417</f>
        <v>0</v>
      </c>
      <c r="H1340" s="218">
        <f>'4. Capacity&amp;Demand'!L1417</f>
        <v>0</v>
      </c>
      <c r="I1340" s="218">
        <f>'4. Capacity&amp;Demand'!M1417</f>
        <v>0</v>
      </c>
      <c r="J1340" s="218">
        <f>'4. Capacity&amp;Demand'!N1417</f>
        <v>0</v>
      </c>
      <c r="K1340" s="218">
        <f>'4. Capacity&amp;Demand'!O1417</f>
        <v>0</v>
      </c>
      <c r="L1340" s="218">
        <f>'4. Capacity&amp;Demand'!P1417</f>
        <v>0</v>
      </c>
      <c r="M1340" s="218">
        <f>'4. Capacity&amp;Demand'!Q1417</f>
        <v>0</v>
      </c>
      <c r="N1340" s="218">
        <f>'4. Capacity&amp;Demand'!R1417</f>
        <v>0</v>
      </c>
      <c r="O1340" s="218">
        <f>'4. Capacity&amp;Demand'!S1417</f>
        <v>0</v>
      </c>
    </row>
    <row r="1341" spans="2:15" ht="15.75" thickBot="1" x14ac:dyDescent="0.3">
      <c r="B1341" s="218" t="s">
        <v>741</v>
      </c>
      <c r="C1341" s="315" t="s">
        <v>903</v>
      </c>
      <c r="D1341" s="218">
        <f>'4. Capacity&amp;Demand'!H1418</f>
        <v>0</v>
      </c>
      <c r="E1341" s="218">
        <f>'4. Capacity&amp;Demand'!I1418</f>
        <v>0</v>
      </c>
      <c r="F1341" s="218">
        <f>'4. Capacity&amp;Demand'!J1418</f>
        <v>0</v>
      </c>
      <c r="G1341" s="218">
        <f>'4. Capacity&amp;Demand'!K1418</f>
        <v>0</v>
      </c>
      <c r="H1341" s="218">
        <f>'4. Capacity&amp;Demand'!L1418</f>
        <v>0</v>
      </c>
      <c r="I1341" s="218">
        <f>'4. Capacity&amp;Demand'!M1418</f>
        <v>0</v>
      </c>
      <c r="J1341" s="218">
        <f>'4. Capacity&amp;Demand'!N1418</f>
        <v>0</v>
      </c>
      <c r="K1341" s="218">
        <f>'4. Capacity&amp;Demand'!O1418</f>
        <v>0</v>
      </c>
      <c r="L1341" s="218">
        <f>'4. Capacity&amp;Demand'!P1418</f>
        <v>0</v>
      </c>
      <c r="M1341" s="218">
        <f>'4. Capacity&amp;Demand'!Q1418</f>
        <v>0</v>
      </c>
      <c r="N1341" s="218">
        <f>'4. Capacity&amp;Demand'!R1418</f>
        <v>0</v>
      </c>
      <c r="O1341" s="218">
        <f>'4. Capacity&amp;Demand'!S1418</f>
        <v>0</v>
      </c>
    </row>
    <row r="1342" spans="2:15" ht="15.75" thickBot="1" x14ac:dyDescent="0.3">
      <c r="B1342" s="218" t="s">
        <v>743</v>
      </c>
      <c r="C1342" s="315" t="s">
        <v>903</v>
      </c>
      <c r="D1342" s="218">
        <f>'4. Capacity&amp;Demand'!H1419</f>
        <v>0</v>
      </c>
      <c r="E1342" s="218">
        <f>'4. Capacity&amp;Demand'!I1419</f>
        <v>0</v>
      </c>
      <c r="F1342" s="218">
        <f>'4. Capacity&amp;Demand'!J1419</f>
        <v>0</v>
      </c>
      <c r="G1342" s="218">
        <f>'4. Capacity&amp;Demand'!K1419</f>
        <v>0</v>
      </c>
      <c r="H1342" s="218">
        <f>'4. Capacity&amp;Demand'!L1419</f>
        <v>0</v>
      </c>
      <c r="I1342" s="218">
        <f>'4. Capacity&amp;Demand'!M1419</f>
        <v>0</v>
      </c>
      <c r="J1342" s="218">
        <f>'4. Capacity&amp;Demand'!N1419</f>
        <v>0</v>
      </c>
      <c r="K1342" s="218">
        <f>'4. Capacity&amp;Demand'!O1419</f>
        <v>0</v>
      </c>
      <c r="L1342" s="218">
        <f>'4. Capacity&amp;Demand'!P1419</f>
        <v>0</v>
      </c>
      <c r="M1342" s="218">
        <f>'4. Capacity&amp;Demand'!Q1419</f>
        <v>0</v>
      </c>
      <c r="N1342" s="218">
        <f>'4. Capacity&amp;Demand'!R1419</f>
        <v>0</v>
      </c>
      <c r="O1342" s="218">
        <f>'4. Capacity&amp;Demand'!S1419</f>
        <v>0</v>
      </c>
    </row>
    <row r="1343" spans="2:15" ht="15.75" thickBot="1" x14ac:dyDescent="0.3">
      <c r="B1343" s="218" t="s">
        <v>745</v>
      </c>
      <c r="C1343" s="315" t="s">
        <v>903</v>
      </c>
      <c r="D1343" s="218">
        <f>'4. Capacity&amp;Demand'!H1420</f>
        <v>0</v>
      </c>
      <c r="E1343" s="218">
        <f>'4. Capacity&amp;Demand'!I1420</f>
        <v>0</v>
      </c>
      <c r="F1343" s="218">
        <f>'4. Capacity&amp;Demand'!J1420</f>
        <v>0</v>
      </c>
      <c r="G1343" s="218">
        <f>'4. Capacity&amp;Demand'!K1420</f>
        <v>0</v>
      </c>
      <c r="H1343" s="218">
        <f>'4. Capacity&amp;Demand'!L1420</f>
        <v>0</v>
      </c>
      <c r="I1343" s="218">
        <f>'4. Capacity&amp;Demand'!M1420</f>
        <v>0</v>
      </c>
      <c r="J1343" s="218">
        <f>'4. Capacity&amp;Demand'!N1420</f>
        <v>0</v>
      </c>
      <c r="K1343" s="218">
        <f>'4. Capacity&amp;Demand'!O1420</f>
        <v>0</v>
      </c>
      <c r="L1343" s="218">
        <f>'4. Capacity&amp;Demand'!P1420</f>
        <v>0</v>
      </c>
      <c r="M1343" s="218">
        <f>'4. Capacity&amp;Demand'!Q1420</f>
        <v>0</v>
      </c>
      <c r="N1343" s="218">
        <f>'4. Capacity&amp;Demand'!R1420</f>
        <v>0</v>
      </c>
      <c r="O1343" s="218">
        <f>'4. Capacity&amp;Demand'!S1420</f>
        <v>0</v>
      </c>
    </row>
    <row r="1344" spans="2:15" ht="15.75" thickBot="1" x14ac:dyDescent="0.3">
      <c r="B1344" s="218" t="s">
        <v>747</v>
      </c>
      <c r="C1344" s="315" t="s">
        <v>903</v>
      </c>
      <c r="D1344" s="218">
        <f>'4. Capacity&amp;Demand'!H1421</f>
        <v>7</v>
      </c>
      <c r="E1344" s="218">
        <f>'4. Capacity&amp;Demand'!I1421</f>
        <v>7</v>
      </c>
      <c r="F1344" s="218">
        <f>'4. Capacity&amp;Demand'!J1421</f>
        <v>7</v>
      </c>
      <c r="G1344" s="218">
        <f>'4. Capacity&amp;Demand'!K1421</f>
        <v>7</v>
      </c>
      <c r="H1344" s="218">
        <f>'4. Capacity&amp;Demand'!L1421</f>
        <v>7</v>
      </c>
      <c r="I1344" s="218">
        <f>'4. Capacity&amp;Demand'!M1421</f>
        <v>7</v>
      </c>
      <c r="J1344" s="218">
        <f>'4. Capacity&amp;Demand'!N1421</f>
        <v>7</v>
      </c>
      <c r="K1344" s="218">
        <f>'4. Capacity&amp;Demand'!O1421</f>
        <v>7</v>
      </c>
      <c r="L1344" s="218">
        <f>'4. Capacity&amp;Demand'!P1421</f>
        <v>7</v>
      </c>
      <c r="M1344" s="218">
        <f>'4. Capacity&amp;Demand'!Q1421</f>
        <v>7</v>
      </c>
      <c r="N1344" s="218">
        <f>'4. Capacity&amp;Demand'!R1421</f>
        <v>7</v>
      </c>
      <c r="O1344" s="218">
        <f>'4. Capacity&amp;Demand'!S1421</f>
        <v>7</v>
      </c>
    </row>
    <row r="1345" spans="2:15" ht="15.75" thickBot="1" x14ac:dyDescent="0.3">
      <c r="B1345" s="218" t="s">
        <v>749</v>
      </c>
      <c r="C1345" s="315" t="s">
        <v>903</v>
      </c>
      <c r="D1345" s="218">
        <f>'4. Capacity&amp;Demand'!H1422</f>
        <v>0</v>
      </c>
      <c r="E1345" s="218">
        <f>'4. Capacity&amp;Demand'!I1422</f>
        <v>0</v>
      </c>
      <c r="F1345" s="218">
        <f>'4. Capacity&amp;Demand'!J1422</f>
        <v>0</v>
      </c>
      <c r="G1345" s="218">
        <f>'4. Capacity&amp;Demand'!K1422</f>
        <v>0</v>
      </c>
      <c r="H1345" s="218">
        <f>'4. Capacity&amp;Demand'!L1422</f>
        <v>0</v>
      </c>
      <c r="I1345" s="218">
        <f>'4. Capacity&amp;Demand'!M1422</f>
        <v>0</v>
      </c>
      <c r="J1345" s="218">
        <f>'4. Capacity&amp;Demand'!N1422</f>
        <v>0</v>
      </c>
      <c r="K1345" s="218">
        <f>'4. Capacity&amp;Demand'!O1422</f>
        <v>0</v>
      </c>
      <c r="L1345" s="218">
        <f>'4. Capacity&amp;Demand'!P1422</f>
        <v>0</v>
      </c>
      <c r="M1345" s="218">
        <f>'4. Capacity&amp;Demand'!Q1422</f>
        <v>0</v>
      </c>
      <c r="N1345" s="218">
        <f>'4. Capacity&amp;Demand'!R1422</f>
        <v>0</v>
      </c>
      <c r="O1345" s="218">
        <f>'4. Capacity&amp;Demand'!S1422</f>
        <v>0</v>
      </c>
    </row>
    <row r="1346" spans="2:15" ht="15.75" thickBot="1" x14ac:dyDescent="0.3">
      <c r="B1346" s="218" t="s">
        <v>751</v>
      </c>
      <c r="C1346" s="315" t="s">
        <v>903</v>
      </c>
      <c r="D1346" s="218">
        <f>'4. Capacity&amp;Demand'!H1423</f>
        <v>0</v>
      </c>
      <c r="E1346" s="218">
        <f>'4. Capacity&amp;Demand'!I1423</f>
        <v>0</v>
      </c>
      <c r="F1346" s="218">
        <f>'4. Capacity&amp;Demand'!J1423</f>
        <v>0</v>
      </c>
      <c r="G1346" s="218">
        <f>'4. Capacity&amp;Demand'!K1423</f>
        <v>0</v>
      </c>
      <c r="H1346" s="218">
        <f>'4. Capacity&amp;Demand'!L1423</f>
        <v>0</v>
      </c>
      <c r="I1346" s="218">
        <f>'4. Capacity&amp;Demand'!M1423</f>
        <v>0</v>
      </c>
      <c r="J1346" s="218">
        <f>'4. Capacity&amp;Demand'!N1423</f>
        <v>0</v>
      </c>
      <c r="K1346" s="218">
        <f>'4. Capacity&amp;Demand'!O1423</f>
        <v>0</v>
      </c>
      <c r="L1346" s="218">
        <f>'4. Capacity&amp;Demand'!P1423</f>
        <v>0</v>
      </c>
      <c r="M1346" s="218">
        <f>'4. Capacity&amp;Demand'!Q1423</f>
        <v>0</v>
      </c>
      <c r="N1346" s="218">
        <f>'4. Capacity&amp;Demand'!R1423</f>
        <v>0</v>
      </c>
      <c r="O1346" s="218">
        <f>'4. Capacity&amp;Demand'!S1423</f>
        <v>0</v>
      </c>
    </row>
    <row r="1347" spans="2:15" ht="15.75" thickBot="1" x14ac:dyDescent="0.3">
      <c r="B1347" s="218" t="s">
        <v>753</v>
      </c>
      <c r="C1347" s="315" t="s">
        <v>903</v>
      </c>
      <c r="D1347" s="218">
        <f>'4. Capacity&amp;Demand'!H1424</f>
        <v>0</v>
      </c>
      <c r="E1347" s="218">
        <f>'4. Capacity&amp;Demand'!I1424</f>
        <v>0</v>
      </c>
      <c r="F1347" s="218">
        <f>'4. Capacity&amp;Demand'!J1424</f>
        <v>0</v>
      </c>
      <c r="G1347" s="218">
        <f>'4. Capacity&amp;Demand'!K1424</f>
        <v>0</v>
      </c>
      <c r="H1347" s="218">
        <f>'4. Capacity&amp;Demand'!L1424</f>
        <v>0</v>
      </c>
      <c r="I1347" s="218">
        <f>'4. Capacity&amp;Demand'!M1424</f>
        <v>0</v>
      </c>
      <c r="J1347" s="218">
        <f>'4. Capacity&amp;Demand'!N1424</f>
        <v>0</v>
      </c>
      <c r="K1347" s="218">
        <f>'4. Capacity&amp;Demand'!O1424</f>
        <v>0</v>
      </c>
      <c r="L1347" s="218">
        <f>'4. Capacity&amp;Demand'!P1424</f>
        <v>0</v>
      </c>
      <c r="M1347" s="218">
        <f>'4. Capacity&amp;Demand'!Q1424</f>
        <v>0</v>
      </c>
      <c r="N1347" s="218">
        <f>'4. Capacity&amp;Demand'!R1424</f>
        <v>0</v>
      </c>
      <c r="O1347" s="218">
        <f>'4. Capacity&amp;Demand'!S1424</f>
        <v>0</v>
      </c>
    </row>
    <row r="1348" spans="2:15" ht="15.75" thickBot="1" x14ac:dyDescent="0.3">
      <c r="B1348" s="218" t="s">
        <v>755</v>
      </c>
      <c r="C1348" s="315" t="s">
        <v>903</v>
      </c>
      <c r="D1348" s="218">
        <f>'4. Capacity&amp;Demand'!H1425</f>
        <v>0</v>
      </c>
      <c r="E1348" s="218">
        <f>'4. Capacity&amp;Demand'!I1425</f>
        <v>0</v>
      </c>
      <c r="F1348" s="218">
        <f>'4. Capacity&amp;Demand'!J1425</f>
        <v>0</v>
      </c>
      <c r="G1348" s="218">
        <f>'4. Capacity&amp;Demand'!K1425</f>
        <v>0</v>
      </c>
      <c r="H1348" s="218">
        <f>'4. Capacity&amp;Demand'!L1425</f>
        <v>0</v>
      </c>
      <c r="I1348" s="218">
        <f>'4. Capacity&amp;Demand'!M1425</f>
        <v>0</v>
      </c>
      <c r="J1348" s="218">
        <f>'4. Capacity&amp;Demand'!N1425</f>
        <v>0</v>
      </c>
      <c r="K1348" s="218">
        <f>'4. Capacity&amp;Demand'!O1425</f>
        <v>0</v>
      </c>
      <c r="L1348" s="218">
        <f>'4. Capacity&amp;Demand'!P1425</f>
        <v>0</v>
      </c>
      <c r="M1348" s="218">
        <f>'4. Capacity&amp;Demand'!Q1425</f>
        <v>0</v>
      </c>
      <c r="N1348" s="218">
        <f>'4. Capacity&amp;Demand'!R1425</f>
        <v>0</v>
      </c>
      <c r="O1348" s="218">
        <f>'4. Capacity&amp;Demand'!S1425</f>
        <v>0</v>
      </c>
    </row>
    <row r="1349" spans="2:15" ht="15.75" thickBot="1" x14ac:dyDescent="0.3">
      <c r="B1349" s="218" t="s">
        <v>757</v>
      </c>
      <c r="C1349" s="315" t="s">
        <v>903</v>
      </c>
      <c r="D1349" s="218">
        <f>'4. Capacity&amp;Demand'!H1426</f>
        <v>0</v>
      </c>
      <c r="E1349" s="218">
        <f>'4. Capacity&amp;Demand'!I1426</f>
        <v>0</v>
      </c>
      <c r="F1349" s="218">
        <f>'4. Capacity&amp;Demand'!J1426</f>
        <v>0</v>
      </c>
      <c r="G1349" s="218">
        <f>'4. Capacity&amp;Demand'!K1426</f>
        <v>0</v>
      </c>
      <c r="H1349" s="218">
        <f>'4. Capacity&amp;Demand'!L1426</f>
        <v>0</v>
      </c>
      <c r="I1349" s="218">
        <f>'4. Capacity&amp;Demand'!M1426</f>
        <v>0</v>
      </c>
      <c r="J1349" s="218">
        <f>'4. Capacity&amp;Demand'!N1426</f>
        <v>0</v>
      </c>
      <c r="K1349" s="218">
        <f>'4. Capacity&amp;Demand'!O1426</f>
        <v>0</v>
      </c>
      <c r="L1349" s="218">
        <f>'4. Capacity&amp;Demand'!P1426</f>
        <v>0</v>
      </c>
      <c r="M1349" s="218">
        <f>'4. Capacity&amp;Demand'!Q1426</f>
        <v>0</v>
      </c>
      <c r="N1349" s="218">
        <f>'4. Capacity&amp;Demand'!R1426</f>
        <v>0</v>
      </c>
      <c r="O1349" s="218">
        <f>'4. Capacity&amp;Demand'!S1426</f>
        <v>0</v>
      </c>
    </row>
    <row r="1350" spans="2:15" ht="15.75" thickBot="1" x14ac:dyDescent="0.3">
      <c r="B1350" s="218" t="s">
        <v>759</v>
      </c>
      <c r="C1350" s="315" t="s">
        <v>903</v>
      </c>
      <c r="D1350" s="218">
        <f>'4. Capacity&amp;Demand'!H1427</f>
        <v>0</v>
      </c>
      <c r="E1350" s="218">
        <f>'4. Capacity&amp;Demand'!I1427</f>
        <v>0</v>
      </c>
      <c r="F1350" s="218">
        <f>'4. Capacity&amp;Demand'!J1427</f>
        <v>0</v>
      </c>
      <c r="G1350" s="218">
        <f>'4. Capacity&amp;Demand'!K1427</f>
        <v>0</v>
      </c>
      <c r="H1350" s="218">
        <f>'4. Capacity&amp;Demand'!L1427</f>
        <v>0</v>
      </c>
      <c r="I1350" s="218">
        <f>'4. Capacity&amp;Demand'!M1427</f>
        <v>0</v>
      </c>
      <c r="J1350" s="218">
        <f>'4. Capacity&amp;Demand'!N1427</f>
        <v>0</v>
      </c>
      <c r="K1350" s="218">
        <f>'4. Capacity&amp;Demand'!O1427</f>
        <v>0</v>
      </c>
      <c r="L1350" s="218">
        <f>'4. Capacity&amp;Demand'!P1427</f>
        <v>0</v>
      </c>
      <c r="M1350" s="218">
        <f>'4. Capacity&amp;Demand'!Q1427</f>
        <v>0</v>
      </c>
      <c r="N1350" s="218">
        <f>'4. Capacity&amp;Demand'!R1427</f>
        <v>0</v>
      </c>
      <c r="O1350" s="218">
        <f>'4. Capacity&amp;Demand'!S1427</f>
        <v>0</v>
      </c>
    </row>
    <row r="1351" spans="2:15" ht="15.75" thickBot="1" x14ac:dyDescent="0.3">
      <c r="B1351" s="218" t="s">
        <v>761</v>
      </c>
      <c r="C1351" s="315" t="s">
        <v>903</v>
      </c>
      <c r="D1351" s="218">
        <f>'4. Capacity&amp;Demand'!H1428</f>
        <v>0</v>
      </c>
      <c r="E1351" s="218">
        <f>'4. Capacity&amp;Demand'!I1428</f>
        <v>0</v>
      </c>
      <c r="F1351" s="218">
        <f>'4. Capacity&amp;Demand'!J1428</f>
        <v>0</v>
      </c>
      <c r="G1351" s="218">
        <f>'4. Capacity&amp;Demand'!K1428</f>
        <v>0</v>
      </c>
      <c r="H1351" s="218">
        <f>'4. Capacity&amp;Demand'!L1428</f>
        <v>0</v>
      </c>
      <c r="I1351" s="218">
        <f>'4. Capacity&amp;Demand'!M1428</f>
        <v>0</v>
      </c>
      <c r="J1351" s="218">
        <f>'4. Capacity&amp;Demand'!N1428</f>
        <v>0</v>
      </c>
      <c r="K1351" s="218">
        <f>'4. Capacity&amp;Demand'!O1428</f>
        <v>0</v>
      </c>
      <c r="L1351" s="218">
        <f>'4. Capacity&amp;Demand'!P1428</f>
        <v>0</v>
      </c>
      <c r="M1351" s="218">
        <f>'4. Capacity&amp;Demand'!Q1428</f>
        <v>0</v>
      </c>
      <c r="N1351" s="218">
        <f>'4. Capacity&amp;Demand'!R1428</f>
        <v>0</v>
      </c>
      <c r="O1351" s="218">
        <f>'4. Capacity&amp;Demand'!S1428</f>
        <v>0</v>
      </c>
    </row>
    <row r="1352" spans="2:15" ht="15.75" thickBot="1" x14ac:dyDescent="0.3">
      <c r="B1352" s="218" t="s">
        <v>763</v>
      </c>
      <c r="C1352" s="315" t="s">
        <v>903</v>
      </c>
      <c r="D1352" s="218">
        <f>'4. Capacity&amp;Demand'!H1429</f>
        <v>0</v>
      </c>
      <c r="E1352" s="218">
        <f>'4. Capacity&amp;Demand'!I1429</f>
        <v>0</v>
      </c>
      <c r="F1352" s="218">
        <f>'4. Capacity&amp;Demand'!J1429</f>
        <v>0</v>
      </c>
      <c r="G1352" s="218">
        <f>'4. Capacity&amp;Demand'!K1429</f>
        <v>0</v>
      </c>
      <c r="H1352" s="218">
        <f>'4. Capacity&amp;Demand'!L1429</f>
        <v>0</v>
      </c>
      <c r="I1352" s="218">
        <f>'4. Capacity&amp;Demand'!M1429</f>
        <v>0</v>
      </c>
      <c r="J1352" s="218">
        <f>'4. Capacity&amp;Demand'!N1429</f>
        <v>0</v>
      </c>
      <c r="K1352" s="218">
        <f>'4. Capacity&amp;Demand'!O1429</f>
        <v>0</v>
      </c>
      <c r="L1352" s="218">
        <f>'4. Capacity&amp;Demand'!P1429</f>
        <v>0</v>
      </c>
      <c r="M1352" s="218">
        <f>'4. Capacity&amp;Demand'!Q1429</f>
        <v>0</v>
      </c>
      <c r="N1352" s="218">
        <f>'4. Capacity&amp;Demand'!R1429</f>
        <v>0</v>
      </c>
      <c r="O1352" s="218">
        <f>'4. Capacity&amp;Demand'!S1429</f>
        <v>0</v>
      </c>
    </row>
    <row r="1353" spans="2:15" ht="15.75" thickBot="1" x14ac:dyDescent="0.3">
      <c r="B1353" s="218" t="s">
        <v>765</v>
      </c>
      <c r="C1353" s="315" t="s">
        <v>903</v>
      </c>
      <c r="D1353" s="218">
        <f>'4. Capacity&amp;Demand'!H1430</f>
        <v>0</v>
      </c>
      <c r="E1353" s="218">
        <f>'4. Capacity&amp;Demand'!I1430</f>
        <v>0</v>
      </c>
      <c r="F1353" s="218">
        <f>'4. Capacity&amp;Demand'!J1430</f>
        <v>0</v>
      </c>
      <c r="G1353" s="218">
        <f>'4. Capacity&amp;Demand'!K1430</f>
        <v>0</v>
      </c>
      <c r="H1353" s="218">
        <f>'4. Capacity&amp;Demand'!L1430</f>
        <v>0</v>
      </c>
      <c r="I1353" s="218">
        <f>'4. Capacity&amp;Demand'!M1430</f>
        <v>0</v>
      </c>
      <c r="J1353" s="218">
        <f>'4. Capacity&amp;Demand'!N1430</f>
        <v>0</v>
      </c>
      <c r="K1353" s="218">
        <f>'4. Capacity&amp;Demand'!O1430</f>
        <v>0</v>
      </c>
      <c r="L1353" s="218">
        <f>'4. Capacity&amp;Demand'!P1430</f>
        <v>0</v>
      </c>
      <c r="M1353" s="218">
        <f>'4. Capacity&amp;Demand'!Q1430</f>
        <v>0</v>
      </c>
      <c r="N1353" s="218">
        <f>'4. Capacity&amp;Demand'!R1430</f>
        <v>0</v>
      </c>
      <c r="O1353" s="218">
        <f>'4. Capacity&amp;Demand'!S1430</f>
        <v>0</v>
      </c>
    </row>
    <row r="1354" spans="2:15" ht="15.75" thickBot="1" x14ac:dyDescent="0.3">
      <c r="B1354" s="218" t="s">
        <v>767</v>
      </c>
      <c r="C1354" s="315" t="s">
        <v>903</v>
      </c>
      <c r="D1354" s="218">
        <f>'4. Capacity&amp;Demand'!H1431</f>
        <v>0</v>
      </c>
      <c r="E1354" s="218">
        <f>'4. Capacity&amp;Demand'!I1431</f>
        <v>0</v>
      </c>
      <c r="F1354" s="218">
        <f>'4. Capacity&amp;Demand'!J1431</f>
        <v>0</v>
      </c>
      <c r="G1354" s="218">
        <f>'4. Capacity&amp;Demand'!K1431</f>
        <v>0</v>
      </c>
      <c r="H1354" s="218">
        <f>'4. Capacity&amp;Demand'!L1431</f>
        <v>0</v>
      </c>
      <c r="I1354" s="218">
        <f>'4. Capacity&amp;Demand'!M1431</f>
        <v>0</v>
      </c>
      <c r="J1354" s="218">
        <f>'4. Capacity&amp;Demand'!N1431</f>
        <v>0</v>
      </c>
      <c r="K1354" s="218">
        <f>'4. Capacity&amp;Demand'!O1431</f>
        <v>0</v>
      </c>
      <c r="L1354" s="218">
        <f>'4. Capacity&amp;Demand'!P1431</f>
        <v>0</v>
      </c>
      <c r="M1354" s="218">
        <f>'4. Capacity&amp;Demand'!Q1431</f>
        <v>0</v>
      </c>
      <c r="N1354" s="218">
        <f>'4. Capacity&amp;Demand'!R1431</f>
        <v>0</v>
      </c>
      <c r="O1354" s="218">
        <f>'4. Capacity&amp;Demand'!S1431</f>
        <v>0</v>
      </c>
    </row>
    <row r="1355" spans="2:15" ht="15.75" thickBot="1" x14ac:dyDescent="0.3">
      <c r="B1355" s="218" t="s">
        <v>769</v>
      </c>
      <c r="C1355" s="315" t="s">
        <v>903</v>
      </c>
      <c r="D1355" s="218">
        <f>'4. Capacity&amp;Demand'!H1432</f>
        <v>0</v>
      </c>
      <c r="E1355" s="218">
        <f>'4. Capacity&amp;Demand'!I1432</f>
        <v>0</v>
      </c>
      <c r="F1355" s="218">
        <f>'4. Capacity&amp;Demand'!J1432</f>
        <v>0</v>
      </c>
      <c r="G1355" s="218">
        <f>'4. Capacity&amp;Demand'!K1432</f>
        <v>0</v>
      </c>
      <c r="H1355" s="218">
        <f>'4. Capacity&amp;Demand'!L1432</f>
        <v>0</v>
      </c>
      <c r="I1355" s="218">
        <f>'4. Capacity&amp;Demand'!M1432</f>
        <v>0</v>
      </c>
      <c r="J1355" s="218">
        <f>'4. Capacity&amp;Demand'!N1432</f>
        <v>0</v>
      </c>
      <c r="K1355" s="218">
        <f>'4. Capacity&amp;Demand'!O1432</f>
        <v>0</v>
      </c>
      <c r="L1355" s="218">
        <f>'4. Capacity&amp;Demand'!P1432</f>
        <v>0</v>
      </c>
      <c r="M1355" s="218">
        <f>'4. Capacity&amp;Demand'!Q1432</f>
        <v>0</v>
      </c>
      <c r="N1355" s="218">
        <f>'4. Capacity&amp;Demand'!R1432</f>
        <v>0</v>
      </c>
      <c r="O1355" s="218">
        <f>'4. Capacity&amp;Demand'!S1432</f>
        <v>0</v>
      </c>
    </row>
    <row r="1356" spans="2:15" ht="15.75" thickBot="1" x14ac:dyDescent="0.3">
      <c r="B1356" s="218" t="s">
        <v>771</v>
      </c>
      <c r="C1356" s="315" t="s">
        <v>903</v>
      </c>
      <c r="D1356" s="218">
        <f>'4. Capacity&amp;Demand'!H1433</f>
        <v>0</v>
      </c>
      <c r="E1356" s="218">
        <f>'4. Capacity&amp;Demand'!I1433</f>
        <v>0</v>
      </c>
      <c r="F1356" s="218">
        <f>'4. Capacity&amp;Demand'!J1433</f>
        <v>0</v>
      </c>
      <c r="G1356" s="218">
        <f>'4. Capacity&amp;Demand'!K1433</f>
        <v>0</v>
      </c>
      <c r="H1356" s="218">
        <f>'4. Capacity&amp;Demand'!L1433</f>
        <v>0</v>
      </c>
      <c r="I1356" s="218">
        <f>'4. Capacity&amp;Demand'!M1433</f>
        <v>0</v>
      </c>
      <c r="J1356" s="218">
        <f>'4. Capacity&amp;Demand'!N1433</f>
        <v>0</v>
      </c>
      <c r="K1356" s="218">
        <f>'4. Capacity&amp;Demand'!O1433</f>
        <v>0</v>
      </c>
      <c r="L1356" s="218">
        <f>'4. Capacity&amp;Demand'!P1433</f>
        <v>0</v>
      </c>
      <c r="M1356" s="218">
        <f>'4. Capacity&amp;Demand'!Q1433</f>
        <v>0</v>
      </c>
      <c r="N1356" s="218">
        <f>'4. Capacity&amp;Demand'!R1433</f>
        <v>0</v>
      </c>
      <c r="O1356" s="218">
        <f>'4. Capacity&amp;Demand'!S1433</f>
        <v>0</v>
      </c>
    </row>
    <row r="1357" spans="2:15" ht="15.75" thickBot="1" x14ac:dyDescent="0.3">
      <c r="B1357" s="218" t="s">
        <v>773</v>
      </c>
      <c r="C1357" s="315" t="s">
        <v>903</v>
      </c>
      <c r="D1357" s="218">
        <f>'4. Capacity&amp;Demand'!H1434</f>
        <v>0</v>
      </c>
      <c r="E1357" s="218">
        <f>'4. Capacity&amp;Demand'!I1434</f>
        <v>0</v>
      </c>
      <c r="F1357" s="218">
        <f>'4. Capacity&amp;Demand'!J1434</f>
        <v>0</v>
      </c>
      <c r="G1357" s="218">
        <f>'4. Capacity&amp;Demand'!K1434</f>
        <v>0</v>
      </c>
      <c r="H1357" s="218">
        <f>'4. Capacity&amp;Demand'!L1434</f>
        <v>0</v>
      </c>
      <c r="I1357" s="218">
        <f>'4. Capacity&amp;Demand'!M1434</f>
        <v>0</v>
      </c>
      <c r="J1357" s="218">
        <f>'4. Capacity&amp;Demand'!N1434</f>
        <v>0</v>
      </c>
      <c r="K1357" s="218">
        <f>'4. Capacity&amp;Demand'!O1434</f>
        <v>0</v>
      </c>
      <c r="L1357" s="218">
        <f>'4. Capacity&amp;Demand'!P1434</f>
        <v>0</v>
      </c>
      <c r="M1357" s="218">
        <f>'4. Capacity&amp;Demand'!Q1434</f>
        <v>0</v>
      </c>
      <c r="N1357" s="218">
        <f>'4. Capacity&amp;Demand'!R1434</f>
        <v>0</v>
      </c>
      <c r="O1357" s="218">
        <f>'4. Capacity&amp;Demand'!S1434</f>
        <v>0</v>
      </c>
    </row>
    <row r="1358" spans="2:15" ht="15.75" thickBot="1" x14ac:dyDescent="0.3">
      <c r="B1358" s="218" t="s">
        <v>775</v>
      </c>
      <c r="C1358" s="315" t="s">
        <v>903</v>
      </c>
      <c r="D1358" s="218">
        <f>'4. Capacity&amp;Demand'!H1435</f>
        <v>0</v>
      </c>
      <c r="E1358" s="218">
        <f>'4. Capacity&amp;Demand'!I1435</f>
        <v>0</v>
      </c>
      <c r="F1358" s="218">
        <f>'4. Capacity&amp;Demand'!J1435</f>
        <v>0</v>
      </c>
      <c r="G1358" s="218">
        <f>'4. Capacity&amp;Demand'!K1435</f>
        <v>0</v>
      </c>
      <c r="H1358" s="218">
        <f>'4. Capacity&amp;Demand'!L1435</f>
        <v>0</v>
      </c>
      <c r="I1358" s="218">
        <f>'4. Capacity&amp;Demand'!M1435</f>
        <v>0</v>
      </c>
      <c r="J1358" s="218">
        <f>'4. Capacity&amp;Demand'!N1435</f>
        <v>0</v>
      </c>
      <c r="K1358" s="218">
        <f>'4. Capacity&amp;Demand'!O1435</f>
        <v>0</v>
      </c>
      <c r="L1358" s="218">
        <f>'4. Capacity&amp;Demand'!P1435</f>
        <v>0</v>
      </c>
      <c r="M1358" s="218">
        <f>'4. Capacity&amp;Demand'!Q1435</f>
        <v>0</v>
      </c>
      <c r="N1358" s="218">
        <f>'4. Capacity&amp;Demand'!R1435</f>
        <v>0</v>
      </c>
      <c r="O1358" s="218">
        <f>'4. Capacity&amp;Demand'!S1435</f>
        <v>0</v>
      </c>
    </row>
    <row r="1359" spans="2:15" ht="15.75" thickBot="1" x14ac:dyDescent="0.3">
      <c r="B1359" s="218" t="s">
        <v>777</v>
      </c>
      <c r="C1359" s="315" t="s">
        <v>903</v>
      </c>
      <c r="D1359" s="218">
        <f>'4. Capacity&amp;Demand'!H1436</f>
        <v>0</v>
      </c>
      <c r="E1359" s="218">
        <f>'4. Capacity&amp;Demand'!I1436</f>
        <v>0</v>
      </c>
      <c r="F1359" s="218">
        <f>'4. Capacity&amp;Demand'!J1436</f>
        <v>0</v>
      </c>
      <c r="G1359" s="218">
        <f>'4. Capacity&amp;Demand'!K1436</f>
        <v>0</v>
      </c>
      <c r="H1359" s="218">
        <f>'4. Capacity&amp;Demand'!L1436</f>
        <v>0</v>
      </c>
      <c r="I1359" s="218">
        <f>'4. Capacity&amp;Demand'!M1436</f>
        <v>0</v>
      </c>
      <c r="J1359" s="218">
        <f>'4. Capacity&amp;Demand'!N1436</f>
        <v>0</v>
      </c>
      <c r="K1359" s="218">
        <f>'4. Capacity&amp;Demand'!O1436</f>
        <v>0</v>
      </c>
      <c r="L1359" s="218">
        <f>'4. Capacity&amp;Demand'!P1436</f>
        <v>0</v>
      </c>
      <c r="M1359" s="218">
        <f>'4. Capacity&amp;Demand'!Q1436</f>
        <v>0</v>
      </c>
      <c r="N1359" s="218">
        <f>'4. Capacity&amp;Demand'!R1436</f>
        <v>0</v>
      </c>
      <c r="O1359" s="218">
        <f>'4. Capacity&amp;Demand'!S1436</f>
        <v>0</v>
      </c>
    </row>
    <row r="1360" spans="2:15" ht="15.75" thickBot="1" x14ac:dyDescent="0.3">
      <c r="B1360" s="218" t="s">
        <v>779</v>
      </c>
      <c r="C1360" s="315" t="s">
        <v>903</v>
      </c>
      <c r="D1360" s="218">
        <f>'4. Capacity&amp;Demand'!H1437</f>
        <v>0</v>
      </c>
      <c r="E1360" s="218">
        <f>'4. Capacity&amp;Demand'!I1437</f>
        <v>0</v>
      </c>
      <c r="F1360" s="218">
        <f>'4. Capacity&amp;Demand'!J1437</f>
        <v>0</v>
      </c>
      <c r="G1360" s="218">
        <f>'4. Capacity&amp;Demand'!K1437</f>
        <v>0</v>
      </c>
      <c r="H1360" s="218">
        <f>'4. Capacity&amp;Demand'!L1437</f>
        <v>0</v>
      </c>
      <c r="I1360" s="218">
        <f>'4. Capacity&amp;Demand'!M1437</f>
        <v>0</v>
      </c>
      <c r="J1360" s="218">
        <f>'4. Capacity&amp;Demand'!N1437</f>
        <v>0</v>
      </c>
      <c r="K1360" s="218">
        <f>'4. Capacity&amp;Demand'!O1437</f>
        <v>0</v>
      </c>
      <c r="L1360" s="218">
        <f>'4. Capacity&amp;Demand'!P1437</f>
        <v>0</v>
      </c>
      <c r="M1360" s="218">
        <f>'4. Capacity&amp;Demand'!Q1437</f>
        <v>0</v>
      </c>
      <c r="N1360" s="218">
        <f>'4. Capacity&amp;Demand'!R1437</f>
        <v>0</v>
      </c>
      <c r="O1360" s="218">
        <f>'4. Capacity&amp;Demand'!S1437</f>
        <v>0</v>
      </c>
    </row>
    <row r="1361" spans="2:15" ht="15.75" thickBot="1" x14ac:dyDescent="0.3">
      <c r="B1361" s="218" t="s">
        <v>781</v>
      </c>
      <c r="C1361" s="315" t="s">
        <v>903</v>
      </c>
      <c r="D1361" s="218">
        <f>'4. Capacity&amp;Demand'!H1438</f>
        <v>0</v>
      </c>
      <c r="E1361" s="218">
        <f>'4. Capacity&amp;Demand'!I1438</f>
        <v>0</v>
      </c>
      <c r="F1361" s="218">
        <f>'4. Capacity&amp;Demand'!J1438</f>
        <v>0</v>
      </c>
      <c r="G1361" s="218">
        <f>'4. Capacity&amp;Demand'!K1438</f>
        <v>0</v>
      </c>
      <c r="H1361" s="218">
        <f>'4. Capacity&amp;Demand'!L1438</f>
        <v>0</v>
      </c>
      <c r="I1361" s="218">
        <f>'4. Capacity&amp;Demand'!M1438</f>
        <v>0</v>
      </c>
      <c r="J1361" s="218">
        <f>'4. Capacity&amp;Demand'!N1438</f>
        <v>0</v>
      </c>
      <c r="K1361" s="218">
        <f>'4. Capacity&amp;Demand'!O1438</f>
        <v>0</v>
      </c>
      <c r="L1361" s="218">
        <f>'4. Capacity&amp;Demand'!P1438</f>
        <v>0</v>
      </c>
      <c r="M1361" s="218">
        <f>'4. Capacity&amp;Demand'!Q1438</f>
        <v>0</v>
      </c>
      <c r="N1361" s="218">
        <f>'4. Capacity&amp;Demand'!R1438</f>
        <v>0</v>
      </c>
      <c r="O1361" s="218">
        <f>'4. Capacity&amp;Demand'!S1438</f>
        <v>0</v>
      </c>
    </row>
    <row r="1362" spans="2:15" ht="15.75" thickBot="1" x14ac:dyDescent="0.3">
      <c r="B1362" s="218" t="s">
        <v>783</v>
      </c>
      <c r="C1362" s="315" t="s">
        <v>903</v>
      </c>
      <c r="D1362" s="218">
        <f>'4. Capacity&amp;Demand'!H1439</f>
        <v>0</v>
      </c>
      <c r="E1362" s="218">
        <f>'4. Capacity&amp;Demand'!I1439</f>
        <v>0</v>
      </c>
      <c r="F1362" s="218">
        <f>'4. Capacity&amp;Demand'!J1439</f>
        <v>0</v>
      </c>
      <c r="G1362" s="218">
        <f>'4. Capacity&amp;Demand'!K1439</f>
        <v>0</v>
      </c>
      <c r="H1362" s="218">
        <f>'4. Capacity&amp;Demand'!L1439</f>
        <v>0</v>
      </c>
      <c r="I1362" s="218">
        <f>'4. Capacity&amp;Demand'!M1439</f>
        <v>0</v>
      </c>
      <c r="J1362" s="218">
        <f>'4. Capacity&amp;Demand'!N1439</f>
        <v>0</v>
      </c>
      <c r="K1362" s="218">
        <f>'4. Capacity&amp;Demand'!O1439</f>
        <v>0</v>
      </c>
      <c r="L1362" s="218">
        <f>'4. Capacity&amp;Demand'!P1439</f>
        <v>0</v>
      </c>
      <c r="M1362" s="218">
        <f>'4. Capacity&amp;Demand'!Q1439</f>
        <v>0</v>
      </c>
      <c r="N1362" s="218">
        <f>'4. Capacity&amp;Demand'!R1439</f>
        <v>0</v>
      </c>
      <c r="O1362" s="218">
        <f>'4. Capacity&amp;Demand'!S1439</f>
        <v>0</v>
      </c>
    </row>
    <row r="1363" spans="2:15" ht="15.75" thickBot="1" x14ac:dyDescent="0.3">
      <c r="B1363" s="218" t="s">
        <v>785</v>
      </c>
      <c r="C1363" s="315" t="s">
        <v>903</v>
      </c>
      <c r="D1363" s="218">
        <f>'4. Capacity&amp;Demand'!H1440</f>
        <v>0</v>
      </c>
      <c r="E1363" s="218">
        <f>'4. Capacity&amp;Demand'!I1440</f>
        <v>0</v>
      </c>
      <c r="F1363" s="218">
        <f>'4. Capacity&amp;Demand'!J1440</f>
        <v>0</v>
      </c>
      <c r="G1363" s="218">
        <f>'4. Capacity&amp;Demand'!K1440</f>
        <v>0</v>
      </c>
      <c r="H1363" s="218">
        <f>'4. Capacity&amp;Demand'!L1440</f>
        <v>0</v>
      </c>
      <c r="I1363" s="218">
        <f>'4. Capacity&amp;Demand'!M1440</f>
        <v>0</v>
      </c>
      <c r="J1363" s="218">
        <f>'4. Capacity&amp;Demand'!N1440</f>
        <v>0</v>
      </c>
      <c r="K1363" s="218">
        <f>'4. Capacity&amp;Demand'!O1440</f>
        <v>0</v>
      </c>
      <c r="L1363" s="218">
        <f>'4. Capacity&amp;Demand'!P1440</f>
        <v>0</v>
      </c>
      <c r="M1363" s="218">
        <f>'4. Capacity&amp;Demand'!Q1440</f>
        <v>0</v>
      </c>
      <c r="N1363" s="218">
        <f>'4. Capacity&amp;Demand'!R1440</f>
        <v>0</v>
      </c>
      <c r="O1363" s="218">
        <f>'4. Capacity&amp;Demand'!S1440</f>
        <v>0</v>
      </c>
    </row>
    <row r="1364" spans="2:15" ht="15.75" thickBot="1" x14ac:dyDescent="0.3">
      <c r="B1364" s="218" t="s">
        <v>787</v>
      </c>
      <c r="C1364" s="315" t="s">
        <v>903</v>
      </c>
      <c r="D1364" s="218">
        <f>'4. Capacity&amp;Demand'!H1441</f>
        <v>0</v>
      </c>
      <c r="E1364" s="218">
        <f>'4. Capacity&amp;Demand'!I1441</f>
        <v>0</v>
      </c>
      <c r="F1364" s="218">
        <f>'4. Capacity&amp;Demand'!J1441</f>
        <v>0</v>
      </c>
      <c r="G1364" s="218">
        <f>'4. Capacity&amp;Demand'!K1441</f>
        <v>0</v>
      </c>
      <c r="H1364" s="218">
        <f>'4. Capacity&amp;Demand'!L1441</f>
        <v>0</v>
      </c>
      <c r="I1364" s="218">
        <f>'4. Capacity&amp;Demand'!M1441</f>
        <v>0</v>
      </c>
      <c r="J1364" s="218">
        <f>'4. Capacity&amp;Demand'!N1441</f>
        <v>0</v>
      </c>
      <c r="K1364" s="218">
        <f>'4. Capacity&amp;Demand'!O1441</f>
        <v>0</v>
      </c>
      <c r="L1364" s="218">
        <f>'4. Capacity&amp;Demand'!P1441</f>
        <v>0</v>
      </c>
      <c r="M1364" s="218">
        <f>'4. Capacity&amp;Demand'!Q1441</f>
        <v>0</v>
      </c>
      <c r="N1364" s="218">
        <f>'4. Capacity&amp;Demand'!R1441</f>
        <v>0</v>
      </c>
      <c r="O1364" s="218">
        <f>'4. Capacity&amp;Demand'!S1441</f>
        <v>0</v>
      </c>
    </row>
    <row r="1365" spans="2:15" ht="15.75" thickBot="1" x14ac:dyDescent="0.3">
      <c r="B1365" s="218" t="s">
        <v>789</v>
      </c>
      <c r="C1365" s="315" t="s">
        <v>903</v>
      </c>
      <c r="D1365" s="218">
        <f>'4. Capacity&amp;Demand'!H1442</f>
        <v>0</v>
      </c>
      <c r="E1365" s="218">
        <f>'4. Capacity&amp;Demand'!I1442</f>
        <v>0</v>
      </c>
      <c r="F1365" s="218">
        <f>'4. Capacity&amp;Demand'!J1442</f>
        <v>0</v>
      </c>
      <c r="G1365" s="218">
        <f>'4. Capacity&amp;Demand'!K1442</f>
        <v>0</v>
      </c>
      <c r="H1365" s="218">
        <f>'4. Capacity&amp;Demand'!L1442</f>
        <v>0</v>
      </c>
      <c r="I1365" s="218">
        <f>'4. Capacity&amp;Demand'!M1442</f>
        <v>0</v>
      </c>
      <c r="J1365" s="218">
        <f>'4. Capacity&amp;Demand'!N1442</f>
        <v>0</v>
      </c>
      <c r="K1365" s="218">
        <f>'4. Capacity&amp;Demand'!O1442</f>
        <v>0</v>
      </c>
      <c r="L1365" s="218">
        <f>'4. Capacity&amp;Demand'!P1442</f>
        <v>0</v>
      </c>
      <c r="M1365" s="218">
        <f>'4. Capacity&amp;Demand'!Q1442</f>
        <v>0</v>
      </c>
      <c r="N1365" s="218">
        <f>'4. Capacity&amp;Demand'!R1442</f>
        <v>0</v>
      </c>
      <c r="O1365" s="218">
        <f>'4. Capacity&amp;Demand'!S1442</f>
        <v>0</v>
      </c>
    </row>
    <row r="1366" spans="2:15" ht="15.75" thickBot="1" x14ac:dyDescent="0.3">
      <c r="B1366" s="218" t="s">
        <v>791</v>
      </c>
      <c r="C1366" s="315" t="s">
        <v>903</v>
      </c>
      <c r="D1366" s="218">
        <f>'4. Capacity&amp;Demand'!H1443</f>
        <v>0</v>
      </c>
      <c r="E1366" s="218">
        <f>'4. Capacity&amp;Demand'!I1443</f>
        <v>0</v>
      </c>
      <c r="F1366" s="218">
        <f>'4. Capacity&amp;Demand'!J1443</f>
        <v>0</v>
      </c>
      <c r="G1366" s="218">
        <f>'4. Capacity&amp;Demand'!K1443</f>
        <v>0</v>
      </c>
      <c r="H1366" s="218">
        <f>'4. Capacity&amp;Demand'!L1443</f>
        <v>0</v>
      </c>
      <c r="I1366" s="218">
        <f>'4. Capacity&amp;Demand'!M1443</f>
        <v>0</v>
      </c>
      <c r="J1366" s="218">
        <f>'4. Capacity&amp;Demand'!N1443</f>
        <v>0</v>
      </c>
      <c r="K1366" s="218">
        <f>'4. Capacity&amp;Demand'!O1443</f>
        <v>0</v>
      </c>
      <c r="L1366" s="218">
        <f>'4. Capacity&amp;Demand'!P1443</f>
        <v>0</v>
      </c>
      <c r="M1366" s="218">
        <f>'4. Capacity&amp;Demand'!Q1443</f>
        <v>0</v>
      </c>
      <c r="N1366" s="218">
        <f>'4. Capacity&amp;Demand'!R1443</f>
        <v>0</v>
      </c>
      <c r="O1366" s="218">
        <f>'4. Capacity&amp;Demand'!S1443</f>
        <v>0</v>
      </c>
    </row>
    <row r="1367" spans="2:15" ht="15.75" thickBot="1" x14ac:dyDescent="0.3">
      <c r="B1367" s="218" t="s">
        <v>793</v>
      </c>
      <c r="C1367" s="315" t="s">
        <v>903</v>
      </c>
      <c r="D1367" s="218">
        <f>'4. Capacity&amp;Demand'!H1444</f>
        <v>0</v>
      </c>
      <c r="E1367" s="218">
        <f>'4. Capacity&amp;Demand'!I1444</f>
        <v>0</v>
      </c>
      <c r="F1367" s="218">
        <f>'4. Capacity&amp;Demand'!J1444</f>
        <v>0</v>
      </c>
      <c r="G1367" s="218">
        <f>'4. Capacity&amp;Demand'!K1444</f>
        <v>0</v>
      </c>
      <c r="H1367" s="218">
        <f>'4. Capacity&amp;Demand'!L1444</f>
        <v>0</v>
      </c>
      <c r="I1367" s="218">
        <f>'4. Capacity&amp;Demand'!M1444</f>
        <v>0</v>
      </c>
      <c r="J1367" s="218">
        <f>'4. Capacity&amp;Demand'!N1444</f>
        <v>0</v>
      </c>
      <c r="K1367" s="218">
        <f>'4. Capacity&amp;Demand'!O1444</f>
        <v>0</v>
      </c>
      <c r="L1367" s="218">
        <f>'4. Capacity&amp;Demand'!P1444</f>
        <v>0</v>
      </c>
      <c r="M1367" s="218">
        <f>'4. Capacity&amp;Demand'!Q1444</f>
        <v>0</v>
      </c>
      <c r="N1367" s="218">
        <f>'4. Capacity&amp;Demand'!R1444</f>
        <v>0</v>
      </c>
      <c r="O1367" s="218">
        <f>'4. Capacity&amp;Demand'!S1444</f>
        <v>0</v>
      </c>
    </row>
    <row r="1368" spans="2:15" ht="15.75" thickBot="1" x14ac:dyDescent="0.3">
      <c r="B1368" s="218" t="s">
        <v>795</v>
      </c>
      <c r="C1368" s="315" t="s">
        <v>903</v>
      </c>
      <c r="D1368" s="218">
        <f>'4. Capacity&amp;Demand'!H1445</f>
        <v>0</v>
      </c>
      <c r="E1368" s="218">
        <f>'4. Capacity&amp;Demand'!I1445</f>
        <v>0</v>
      </c>
      <c r="F1368" s="218">
        <f>'4. Capacity&amp;Demand'!J1445</f>
        <v>0</v>
      </c>
      <c r="G1368" s="218">
        <f>'4. Capacity&amp;Demand'!K1445</f>
        <v>0</v>
      </c>
      <c r="H1368" s="218">
        <f>'4. Capacity&amp;Demand'!L1445</f>
        <v>0</v>
      </c>
      <c r="I1368" s="218">
        <f>'4. Capacity&amp;Demand'!M1445</f>
        <v>0</v>
      </c>
      <c r="J1368" s="218">
        <f>'4. Capacity&amp;Demand'!N1445</f>
        <v>0</v>
      </c>
      <c r="K1368" s="218">
        <f>'4. Capacity&amp;Demand'!O1445</f>
        <v>0</v>
      </c>
      <c r="L1368" s="218">
        <f>'4. Capacity&amp;Demand'!P1445</f>
        <v>0</v>
      </c>
      <c r="M1368" s="218">
        <f>'4. Capacity&amp;Demand'!Q1445</f>
        <v>0</v>
      </c>
      <c r="N1368" s="218">
        <f>'4. Capacity&amp;Demand'!R1445</f>
        <v>0</v>
      </c>
      <c r="O1368" s="218">
        <f>'4. Capacity&amp;Demand'!S1445</f>
        <v>0</v>
      </c>
    </row>
    <row r="1369" spans="2:15" ht="15.75" thickBot="1" x14ac:dyDescent="0.3">
      <c r="B1369" s="218" t="s">
        <v>797</v>
      </c>
      <c r="C1369" s="315" t="s">
        <v>903</v>
      </c>
      <c r="D1369" s="218">
        <f>'4. Capacity&amp;Demand'!H1446</f>
        <v>0</v>
      </c>
      <c r="E1369" s="218">
        <f>'4. Capacity&amp;Demand'!I1446</f>
        <v>0</v>
      </c>
      <c r="F1369" s="218">
        <f>'4. Capacity&amp;Demand'!J1446</f>
        <v>0</v>
      </c>
      <c r="G1369" s="218">
        <f>'4. Capacity&amp;Demand'!K1446</f>
        <v>0</v>
      </c>
      <c r="H1369" s="218">
        <f>'4. Capacity&amp;Demand'!L1446</f>
        <v>0</v>
      </c>
      <c r="I1369" s="218">
        <f>'4. Capacity&amp;Demand'!M1446</f>
        <v>0</v>
      </c>
      <c r="J1369" s="218">
        <f>'4. Capacity&amp;Demand'!N1446</f>
        <v>0</v>
      </c>
      <c r="K1369" s="218">
        <f>'4. Capacity&amp;Demand'!O1446</f>
        <v>0</v>
      </c>
      <c r="L1369" s="218">
        <f>'4. Capacity&amp;Demand'!P1446</f>
        <v>0</v>
      </c>
      <c r="M1369" s="218">
        <f>'4. Capacity&amp;Demand'!Q1446</f>
        <v>0</v>
      </c>
      <c r="N1369" s="218">
        <f>'4. Capacity&amp;Demand'!R1446</f>
        <v>0</v>
      </c>
      <c r="O1369" s="218">
        <f>'4. Capacity&amp;Demand'!S1446</f>
        <v>0</v>
      </c>
    </row>
    <row r="1370" spans="2:15" ht="15.75" thickBot="1" x14ac:dyDescent="0.3">
      <c r="B1370" s="218" t="s">
        <v>799</v>
      </c>
      <c r="C1370" s="315" t="s">
        <v>903</v>
      </c>
      <c r="D1370" s="218">
        <f>'4. Capacity&amp;Demand'!H1447</f>
        <v>0</v>
      </c>
      <c r="E1370" s="218">
        <f>'4. Capacity&amp;Demand'!I1447</f>
        <v>0</v>
      </c>
      <c r="F1370" s="218">
        <f>'4. Capacity&amp;Demand'!J1447</f>
        <v>0</v>
      </c>
      <c r="G1370" s="218">
        <f>'4. Capacity&amp;Demand'!K1447</f>
        <v>0</v>
      </c>
      <c r="H1370" s="218">
        <f>'4. Capacity&amp;Demand'!L1447</f>
        <v>0</v>
      </c>
      <c r="I1370" s="218">
        <f>'4. Capacity&amp;Demand'!M1447</f>
        <v>0</v>
      </c>
      <c r="J1370" s="218">
        <f>'4. Capacity&amp;Demand'!N1447</f>
        <v>0</v>
      </c>
      <c r="K1370" s="218">
        <f>'4. Capacity&amp;Demand'!O1447</f>
        <v>0</v>
      </c>
      <c r="L1370" s="218">
        <f>'4. Capacity&amp;Demand'!P1447</f>
        <v>0</v>
      </c>
      <c r="M1370" s="218">
        <f>'4. Capacity&amp;Demand'!Q1447</f>
        <v>0</v>
      </c>
      <c r="N1370" s="218">
        <f>'4. Capacity&amp;Demand'!R1447</f>
        <v>0</v>
      </c>
      <c r="O1370" s="218">
        <f>'4. Capacity&amp;Demand'!S1447</f>
        <v>0</v>
      </c>
    </row>
    <row r="1371" spans="2:15" ht="15.75" thickBot="1" x14ac:dyDescent="0.3">
      <c r="B1371" s="218" t="s">
        <v>801</v>
      </c>
      <c r="C1371" s="315" t="s">
        <v>903</v>
      </c>
      <c r="D1371" s="218">
        <f>'4. Capacity&amp;Demand'!H1448</f>
        <v>0</v>
      </c>
      <c r="E1371" s="218">
        <f>'4. Capacity&amp;Demand'!I1448</f>
        <v>0</v>
      </c>
      <c r="F1371" s="218">
        <f>'4. Capacity&amp;Demand'!J1448</f>
        <v>0</v>
      </c>
      <c r="G1371" s="218">
        <f>'4. Capacity&amp;Demand'!K1448</f>
        <v>0</v>
      </c>
      <c r="H1371" s="218">
        <f>'4. Capacity&amp;Demand'!L1448</f>
        <v>0</v>
      </c>
      <c r="I1371" s="218">
        <f>'4. Capacity&amp;Demand'!M1448</f>
        <v>0</v>
      </c>
      <c r="J1371" s="218">
        <f>'4. Capacity&amp;Demand'!N1448</f>
        <v>0</v>
      </c>
      <c r="K1371" s="218">
        <f>'4. Capacity&amp;Demand'!O1448</f>
        <v>0</v>
      </c>
      <c r="L1371" s="218">
        <f>'4. Capacity&amp;Demand'!P1448</f>
        <v>0</v>
      </c>
      <c r="M1371" s="218">
        <f>'4. Capacity&amp;Demand'!Q1448</f>
        <v>0</v>
      </c>
      <c r="N1371" s="218">
        <f>'4. Capacity&amp;Demand'!R1448</f>
        <v>0</v>
      </c>
      <c r="O1371" s="218">
        <f>'4. Capacity&amp;Demand'!S1448</f>
        <v>0</v>
      </c>
    </row>
    <row r="1372" spans="2:15" ht="15.75" thickBot="1" x14ac:dyDescent="0.3">
      <c r="B1372" s="218" t="s">
        <v>803</v>
      </c>
      <c r="C1372" s="315" t="s">
        <v>903</v>
      </c>
      <c r="D1372" s="218">
        <f>'4. Capacity&amp;Demand'!H1449</f>
        <v>0</v>
      </c>
      <c r="E1372" s="218">
        <f>'4. Capacity&amp;Demand'!I1449</f>
        <v>0</v>
      </c>
      <c r="F1372" s="218">
        <f>'4. Capacity&amp;Demand'!J1449</f>
        <v>0</v>
      </c>
      <c r="G1372" s="218">
        <f>'4. Capacity&amp;Demand'!K1449</f>
        <v>0</v>
      </c>
      <c r="H1372" s="218">
        <f>'4. Capacity&amp;Demand'!L1449</f>
        <v>0</v>
      </c>
      <c r="I1372" s="218">
        <f>'4. Capacity&amp;Demand'!M1449</f>
        <v>0</v>
      </c>
      <c r="J1372" s="218">
        <f>'4. Capacity&amp;Demand'!N1449</f>
        <v>0</v>
      </c>
      <c r="K1372" s="218">
        <f>'4. Capacity&amp;Demand'!O1449</f>
        <v>0</v>
      </c>
      <c r="L1372" s="218">
        <f>'4. Capacity&amp;Demand'!P1449</f>
        <v>0</v>
      </c>
      <c r="M1372" s="218">
        <f>'4. Capacity&amp;Demand'!Q1449</f>
        <v>0</v>
      </c>
      <c r="N1372" s="218">
        <f>'4. Capacity&amp;Demand'!R1449</f>
        <v>0</v>
      </c>
      <c r="O1372" s="218">
        <f>'4. Capacity&amp;Demand'!S1449</f>
        <v>0</v>
      </c>
    </row>
    <row r="1373" spans="2:15" ht="15.75" thickBot="1" x14ac:dyDescent="0.3">
      <c r="B1373" s="218" t="s">
        <v>805</v>
      </c>
      <c r="C1373" s="315" t="s">
        <v>903</v>
      </c>
      <c r="D1373" s="218">
        <f>'4. Capacity&amp;Demand'!H1450</f>
        <v>0</v>
      </c>
      <c r="E1373" s="218">
        <f>'4. Capacity&amp;Demand'!I1450</f>
        <v>0</v>
      </c>
      <c r="F1373" s="218">
        <f>'4. Capacity&amp;Demand'!J1450</f>
        <v>0</v>
      </c>
      <c r="G1373" s="218">
        <f>'4. Capacity&amp;Demand'!K1450</f>
        <v>0</v>
      </c>
      <c r="H1373" s="218">
        <f>'4. Capacity&amp;Demand'!L1450</f>
        <v>0</v>
      </c>
      <c r="I1373" s="218">
        <f>'4. Capacity&amp;Demand'!M1450</f>
        <v>0</v>
      </c>
      <c r="J1373" s="218">
        <f>'4. Capacity&amp;Demand'!N1450</f>
        <v>0</v>
      </c>
      <c r="K1373" s="218">
        <f>'4. Capacity&amp;Demand'!O1450</f>
        <v>0</v>
      </c>
      <c r="L1373" s="218">
        <f>'4. Capacity&amp;Demand'!P1450</f>
        <v>0</v>
      </c>
      <c r="M1373" s="218">
        <f>'4. Capacity&amp;Demand'!Q1450</f>
        <v>0</v>
      </c>
      <c r="N1373" s="218">
        <f>'4. Capacity&amp;Demand'!R1450</f>
        <v>0</v>
      </c>
      <c r="O1373" s="218">
        <f>'4. Capacity&amp;Demand'!S1450</f>
        <v>0</v>
      </c>
    </row>
    <row r="1374" spans="2:15" ht="15.75" thickBot="1" x14ac:dyDescent="0.3">
      <c r="B1374" s="218" t="s">
        <v>807</v>
      </c>
      <c r="C1374" s="315" t="s">
        <v>903</v>
      </c>
      <c r="D1374" s="218">
        <f>'4. Capacity&amp;Demand'!H1451</f>
        <v>0</v>
      </c>
      <c r="E1374" s="218">
        <f>'4. Capacity&amp;Demand'!I1451</f>
        <v>0</v>
      </c>
      <c r="F1374" s="218">
        <f>'4. Capacity&amp;Demand'!J1451</f>
        <v>0</v>
      </c>
      <c r="G1374" s="218">
        <f>'4. Capacity&amp;Demand'!K1451</f>
        <v>0</v>
      </c>
      <c r="H1374" s="218">
        <f>'4. Capacity&amp;Demand'!L1451</f>
        <v>0</v>
      </c>
      <c r="I1374" s="218">
        <f>'4. Capacity&amp;Demand'!M1451</f>
        <v>0</v>
      </c>
      <c r="J1374" s="218">
        <f>'4. Capacity&amp;Demand'!N1451</f>
        <v>0</v>
      </c>
      <c r="K1374" s="218">
        <f>'4. Capacity&amp;Demand'!O1451</f>
        <v>0</v>
      </c>
      <c r="L1374" s="218">
        <f>'4. Capacity&amp;Demand'!P1451</f>
        <v>0</v>
      </c>
      <c r="M1374" s="218">
        <f>'4. Capacity&amp;Demand'!Q1451</f>
        <v>0</v>
      </c>
      <c r="N1374" s="218">
        <f>'4. Capacity&amp;Demand'!R1451</f>
        <v>0</v>
      </c>
      <c r="O1374" s="218">
        <f>'4. Capacity&amp;Demand'!S1451</f>
        <v>0</v>
      </c>
    </row>
    <row r="1375" spans="2:15" ht="15.75" thickBot="1" x14ac:dyDescent="0.3">
      <c r="B1375" s="218" t="s">
        <v>809</v>
      </c>
      <c r="C1375" s="315" t="s">
        <v>903</v>
      </c>
      <c r="D1375" s="218">
        <f>'4. Capacity&amp;Demand'!H1452</f>
        <v>0</v>
      </c>
      <c r="E1375" s="218">
        <f>'4. Capacity&amp;Demand'!I1452</f>
        <v>0</v>
      </c>
      <c r="F1375" s="218">
        <f>'4. Capacity&amp;Demand'!J1452</f>
        <v>0</v>
      </c>
      <c r="G1375" s="218">
        <f>'4. Capacity&amp;Demand'!K1452</f>
        <v>0</v>
      </c>
      <c r="H1375" s="218">
        <f>'4. Capacity&amp;Demand'!L1452</f>
        <v>0</v>
      </c>
      <c r="I1375" s="218">
        <f>'4. Capacity&amp;Demand'!M1452</f>
        <v>0</v>
      </c>
      <c r="J1375" s="218">
        <f>'4. Capacity&amp;Demand'!N1452</f>
        <v>0</v>
      </c>
      <c r="K1375" s="218">
        <f>'4. Capacity&amp;Demand'!O1452</f>
        <v>0</v>
      </c>
      <c r="L1375" s="218">
        <f>'4. Capacity&amp;Demand'!P1452</f>
        <v>0</v>
      </c>
      <c r="M1375" s="218">
        <f>'4. Capacity&amp;Demand'!Q1452</f>
        <v>0</v>
      </c>
      <c r="N1375" s="218">
        <f>'4. Capacity&amp;Demand'!R1452</f>
        <v>0</v>
      </c>
      <c r="O1375" s="218">
        <f>'4. Capacity&amp;Demand'!S1452</f>
        <v>0</v>
      </c>
    </row>
    <row r="1376" spans="2:15" ht="15.75" thickBot="1" x14ac:dyDescent="0.3">
      <c r="B1376" s="218" t="s">
        <v>811</v>
      </c>
      <c r="C1376" s="315" t="s">
        <v>903</v>
      </c>
      <c r="D1376" s="218">
        <f>'4. Capacity&amp;Demand'!H1453</f>
        <v>0</v>
      </c>
      <c r="E1376" s="218">
        <f>'4. Capacity&amp;Demand'!I1453</f>
        <v>0</v>
      </c>
      <c r="F1376" s="218">
        <f>'4. Capacity&amp;Demand'!J1453</f>
        <v>0</v>
      </c>
      <c r="G1376" s="218">
        <f>'4. Capacity&amp;Demand'!K1453</f>
        <v>0</v>
      </c>
      <c r="H1376" s="218">
        <f>'4. Capacity&amp;Demand'!L1453</f>
        <v>0</v>
      </c>
      <c r="I1376" s="218">
        <f>'4. Capacity&amp;Demand'!M1453</f>
        <v>0</v>
      </c>
      <c r="J1376" s="218">
        <f>'4. Capacity&amp;Demand'!N1453</f>
        <v>0</v>
      </c>
      <c r="K1376" s="218">
        <f>'4. Capacity&amp;Demand'!O1453</f>
        <v>0</v>
      </c>
      <c r="L1376" s="218">
        <f>'4. Capacity&amp;Demand'!P1453</f>
        <v>0</v>
      </c>
      <c r="M1376" s="218">
        <f>'4. Capacity&amp;Demand'!Q1453</f>
        <v>0</v>
      </c>
      <c r="N1376" s="218">
        <f>'4. Capacity&amp;Demand'!R1453</f>
        <v>0</v>
      </c>
      <c r="O1376" s="218">
        <f>'4. Capacity&amp;Demand'!S1453</f>
        <v>0</v>
      </c>
    </row>
    <row r="1377" spans="2:15" ht="15.75" thickBot="1" x14ac:dyDescent="0.3">
      <c r="B1377" s="218" t="s">
        <v>813</v>
      </c>
      <c r="C1377" s="315" t="s">
        <v>903</v>
      </c>
      <c r="D1377" s="218">
        <f>'4. Capacity&amp;Demand'!H1454</f>
        <v>0</v>
      </c>
      <c r="E1377" s="218">
        <f>'4. Capacity&amp;Demand'!I1454</f>
        <v>0</v>
      </c>
      <c r="F1377" s="218">
        <f>'4. Capacity&amp;Demand'!J1454</f>
        <v>0</v>
      </c>
      <c r="G1377" s="218">
        <f>'4. Capacity&amp;Demand'!K1454</f>
        <v>0</v>
      </c>
      <c r="H1377" s="218">
        <f>'4. Capacity&amp;Demand'!L1454</f>
        <v>0</v>
      </c>
      <c r="I1377" s="218">
        <f>'4. Capacity&amp;Demand'!M1454</f>
        <v>0</v>
      </c>
      <c r="J1377" s="218">
        <f>'4. Capacity&amp;Demand'!N1454</f>
        <v>0</v>
      </c>
      <c r="K1377" s="218">
        <f>'4. Capacity&amp;Demand'!O1454</f>
        <v>0</v>
      </c>
      <c r="L1377" s="218">
        <f>'4. Capacity&amp;Demand'!P1454</f>
        <v>0</v>
      </c>
      <c r="M1377" s="218">
        <f>'4. Capacity&amp;Demand'!Q1454</f>
        <v>0</v>
      </c>
      <c r="N1377" s="218">
        <f>'4. Capacity&amp;Demand'!R1454</f>
        <v>0</v>
      </c>
      <c r="O1377" s="218">
        <f>'4. Capacity&amp;Demand'!S1454</f>
        <v>0</v>
      </c>
    </row>
    <row r="1378" spans="2:15" ht="15.75" thickBot="1" x14ac:dyDescent="0.3">
      <c r="B1378" s="218" t="s">
        <v>815</v>
      </c>
      <c r="C1378" s="315" t="s">
        <v>903</v>
      </c>
      <c r="D1378" s="218">
        <f>'4. Capacity&amp;Demand'!H1455</f>
        <v>0</v>
      </c>
      <c r="E1378" s="218">
        <f>'4. Capacity&amp;Demand'!I1455</f>
        <v>0</v>
      </c>
      <c r="F1378" s="218">
        <f>'4. Capacity&amp;Demand'!J1455</f>
        <v>0</v>
      </c>
      <c r="G1378" s="218">
        <f>'4. Capacity&amp;Demand'!K1455</f>
        <v>0</v>
      </c>
      <c r="H1378" s="218">
        <f>'4. Capacity&amp;Demand'!L1455</f>
        <v>0</v>
      </c>
      <c r="I1378" s="218">
        <f>'4. Capacity&amp;Demand'!M1455</f>
        <v>0</v>
      </c>
      <c r="J1378" s="218">
        <f>'4. Capacity&amp;Demand'!N1455</f>
        <v>0</v>
      </c>
      <c r="K1378" s="218">
        <f>'4. Capacity&amp;Demand'!O1455</f>
        <v>0</v>
      </c>
      <c r="L1378" s="218">
        <f>'4. Capacity&amp;Demand'!P1455</f>
        <v>0</v>
      </c>
      <c r="M1378" s="218">
        <f>'4. Capacity&amp;Demand'!Q1455</f>
        <v>0</v>
      </c>
      <c r="N1378" s="218">
        <f>'4. Capacity&amp;Demand'!R1455</f>
        <v>0</v>
      </c>
      <c r="O1378" s="218">
        <f>'4. Capacity&amp;Demand'!S1455</f>
        <v>0</v>
      </c>
    </row>
    <row r="1379" spans="2:15" ht="15.75" thickBot="1" x14ac:dyDescent="0.3">
      <c r="B1379" s="218" t="s">
        <v>817</v>
      </c>
      <c r="C1379" s="315" t="s">
        <v>903</v>
      </c>
      <c r="D1379" s="218">
        <f>'4. Capacity&amp;Demand'!H1456</f>
        <v>0</v>
      </c>
      <c r="E1379" s="218">
        <f>'4. Capacity&amp;Demand'!I1456</f>
        <v>0</v>
      </c>
      <c r="F1379" s="218">
        <f>'4. Capacity&amp;Demand'!J1456</f>
        <v>0</v>
      </c>
      <c r="G1379" s="218">
        <f>'4. Capacity&amp;Demand'!K1456</f>
        <v>0</v>
      </c>
      <c r="H1379" s="218">
        <f>'4. Capacity&amp;Demand'!L1456</f>
        <v>0</v>
      </c>
      <c r="I1379" s="218">
        <f>'4. Capacity&amp;Demand'!M1456</f>
        <v>0</v>
      </c>
      <c r="J1379" s="218">
        <f>'4. Capacity&amp;Demand'!N1456</f>
        <v>0</v>
      </c>
      <c r="K1379" s="218">
        <f>'4. Capacity&amp;Demand'!O1456</f>
        <v>0</v>
      </c>
      <c r="L1379" s="218">
        <f>'4. Capacity&amp;Demand'!P1456</f>
        <v>0</v>
      </c>
      <c r="M1379" s="218">
        <f>'4. Capacity&amp;Demand'!Q1456</f>
        <v>0</v>
      </c>
      <c r="N1379" s="218">
        <f>'4. Capacity&amp;Demand'!R1456</f>
        <v>0</v>
      </c>
      <c r="O1379" s="218">
        <f>'4. Capacity&amp;Demand'!S1456</f>
        <v>0</v>
      </c>
    </row>
    <row r="1380" spans="2:15" ht="15.75" thickBot="1" x14ac:dyDescent="0.3">
      <c r="B1380" s="218" t="s">
        <v>819</v>
      </c>
      <c r="C1380" s="315" t="s">
        <v>903</v>
      </c>
      <c r="D1380" s="218">
        <f>'4. Capacity&amp;Demand'!H1457</f>
        <v>0</v>
      </c>
      <c r="E1380" s="218">
        <f>'4. Capacity&amp;Demand'!I1457</f>
        <v>0</v>
      </c>
      <c r="F1380" s="218">
        <f>'4. Capacity&amp;Demand'!J1457</f>
        <v>0</v>
      </c>
      <c r="G1380" s="218">
        <f>'4. Capacity&amp;Demand'!K1457</f>
        <v>0</v>
      </c>
      <c r="H1380" s="218">
        <f>'4. Capacity&amp;Demand'!L1457</f>
        <v>0</v>
      </c>
      <c r="I1380" s="218">
        <f>'4. Capacity&amp;Demand'!M1457</f>
        <v>0</v>
      </c>
      <c r="J1380" s="218">
        <f>'4. Capacity&amp;Demand'!N1457</f>
        <v>0</v>
      </c>
      <c r="K1380" s="218">
        <f>'4. Capacity&amp;Demand'!O1457</f>
        <v>0</v>
      </c>
      <c r="L1380" s="218">
        <f>'4. Capacity&amp;Demand'!P1457</f>
        <v>0</v>
      </c>
      <c r="M1380" s="218">
        <f>'4. Capacity&amp;Demand'!Q1457</f>
        <v>0</v>
      </c>
      <c r="N1380" s="218">
        <f>'4. Capacity&amp;Demand'!R1457</f>
        <v>0</v>
      </c>
      <c r="O1380" s="218">
        <f>'4. Capacity&amp;Demand'!S1457</f>
        <v>0</v>
      </c>
    </row>
    <row r="1381" spans="2:15" ht="15.75" thickBot="1" x14ac:dyDescent="0.3">
      <c r="B1381" s="218" t="s">
        <v>821</v>
      </c>
      <c r="C1381" s="315" t="s">
        <v>903</v>
      </c>
      <c r="D1381" s="218">
        <f>'4. Capacity&amp;Demand'!H1458</f>
        <v>0</v>
      </c>
      <c r="E1381" s="218">
        <f>'4. Capacity&amp;Demand'!I1458</f>
        <v>0</v>
      </c>
      <c r="F1381" s="218">
        <f>'4. Capacity&amp;Demand'!J1458</f>
        <v>0</v>
      </c>
      <c r="G1381" s="218">
        <f>'4. Capacity&amp;Demand'!K1458</f>
        <v>0</v>
      </c>
      <c r="H1381" s="218">
        <f>'4. Capacity&amp;Demand'!L1458</f>
        <v>0</v>
      </c>
      <c r="I1381" s="218">
        <f>'4. Capacity&amp;Demand'!M1458</f>
        <v>0</v>
      </c>
      <c r="J1381" s="218">
        <f>'4. Capacity&amp;Demand'!N1458</f>
        <v>0</v>
      </c>
      <c r="K1381" s="218">
        <f>'4. Capacity&amp;Demand'!O1458</f>
        <v>0</v>
      </c>
      <c r="L1381" s="218">
        <f>'4. Capacity&amp;Demand'!P1458</f>
        <v>0</v>
      </c>
      <c r="M1381" s="218">
        <f>'4. Capacity&amp;Demand'!Q1458</f>
        <v>0</v>
      </c>
      <c r="N1381" s="218">
        <f>'4. Capacity&amp;Demand'!R1458</f>
        <v>0</v>
      </c>
      <c r="O1381" s="218">
        <f>'4. Capacity&amp;Demand'!S1458</f>
        <v>0</v>
      </c>
    </row>
    <row r="1382" spans="2:15" ht="15.75" thickBot="1" x14ac:dyDescent="0.3">
      <c r="B1382" s="218" t="s">
        <v>823</v>
      </c>
      <c r="C1382" s="315" t="s">
        <v>903</v>
      </c>
      <c r="D1382" s="218">
        <f>'4. Capacity&amp;Demand'!H1459</f>
        <v>0</v>
      </c>
      <c r="E1382" s="218">
        <f>'4. Capacity&amp;Demand'!I1459</f>
        <v>0</v>
      </c>
      <c r="F1382" s="218">
        <f>'4. Capacity&amp;Demand'!J1459</f>
        <v>0</v>
      </c>
      <c r="G1382" s="218">
        <f>'4. Capacity&amp;Demand'!K1459</f>
        <v>0</v>
      </c>
      <c r="H1382" s="218">
        <f>'4. Capacity&amp;Demand'!L1459</f>
        <v>0</v>
      </c>
      <c r="I1382" s="218">
        <f>'4. Capacity&amp;Demand'!M1459</f>
        <v>0</v>
      </c>
      <c r="J1382" s="218">
        <f>'4. Capacity&amp;Demand'!N1459</f>
        <v>0</v>
      </c>
      <c r="K1382" s="218">
        <f>'4. Capacity&amp;Demand'!O1459</f>
        <v>0</v>
      </c>
      <c r="L1382" s="218">
        <f>'4. Capacity&amp;Demand'!P1459</f>
        <v>0</v>
      </c>
      <c r="M1382" s="218">
        <f>'4. Capacity&amp;Demand'!Q1459</f>
        <v>0</v>
      </c>
      <c r="N1382" s="218">
        <f>'4. Capacity&amp;Demand'!R1459</f>
        <v>0</v>
      </c>
      <c r="O1382" s="218">
        <f>'4. Capacity&amp;Demand'!S1459</f>
        <v>0</v>
      </c>
    </row>
    <row r="1383" spans="2:15" ht="15.75" thickBot="1" x14ac:dyDescent="0.3">
      <c r="B1383" s="218" t="s">
        <v>825</v>
      </c>
      <c r="C1383" s="315" t="s">
        <v>903</v>
      </c>
      <c r="D1383" s="218">
        <f>'4. Capacity&amp;Demand'!H1460</f>
        <v>0</v>
      </c>
      <c r="E1383" s="218">
        <f>'4. Capacity&amp;Demand'!I1460</f>
        <v>0</v>
      </c>
      <c r="F1383" s="218">
        <f>'4. Capacity&amp;Demand'!J1460</f>
        <v>0</v>
      </c>
      <c r="G1383" s="218">
        <f>'4. Capacity&amp;Demand'!K1460</f>
        <v>0</v>
      </c>
      <c r="H1383" s="218">
        <f>'4. Capacity&amp;Demand'!L1460</f>
        <v>0</v>
      </c>
      <c r="I1383" s="218">
        <f>'4. Capacity&amp;Demand'!M1460</f>
        <v>0</v>
      </c>
      <c r="J1383" s="218">
        <f>'4. Capacity&amp;Demand'!N1460</f>
        <v>0</v>
      </c>
      <c r="K1383" s="218">
        <f>'4. Capacity&amp;Demand'!O1460</f>
        <v>0</v>
      </c>
      <c r="L1383" s="218">
        <f>'4. Capacity&amp;Demand'!P1460</f>
        <v>0</v>
      </c>
      <c r="M1383" s="218">
        <f>'4. Capacity&amp;Demand'!Q1460</f>
        <v>0</v>
      </c>
      <c r="N1383" s="218">
        <f>'4. Capacity&amp;Demand'!R1460</f>
        <v>0</v>
      </c>
      <c r="O1383" s="218">
        <f>'4. Capacity&amp;Demand'!S1460</f>
        <v>0</v>
      </c>
    </row>
    <row r="1384" spans="2:15" ht="15.75" thickBot="1" x14ac:dyDescent="0.3">
      <c r="B1384" s="218" t="s">
        <v>827</v>
      </c>
      <c r="C1384" s="315" t="s">
        <v>903</v>
      </c>
      <c r="D1384" s="218">
        <f>'4. Capacity&amp;Demand'!H1461</f>
        <v>0</v>
      </c>
      <c r="E1384" s="218">
        <f>'4. Capacity&amp;Demand'!I1461</f>
        <v>0</v>
      </c>
      <c r="F1384" s="218">
        <f>'4. Capacity&amp;Demand'!J1461</f>
        <v>0</v>
      </c>
      <c r="G1384" s="218">
        <f>'4. Capacity&amp;Demand'!K1461</f>
        <v>0</v>
      </c>
      <c r="H1384" s="218">
        <f>'4. Capacity&amp;Demand'!L1461</f>
        <v>0</v>
      </c>
      <c r="I1384" s="218">
        <f>'4. Capacity&amp;Demand'!M1461</f>
        <v>0</v>
      </c>
      <c r="J1384" s="218">
        <f>'4. Capacity&amp;Demand'!N1461</f>
        <v>0</v>
      </c>
      <c r="K1384" s="218">
        <f>'4. Capacity&amp;Demand'!O1461</f>
        <v>0</v>
      </c>
      <c r="L1384" s="218">
        <f>'4. Capacity&amp;Demand'!P1461</f>
        <v>0</v>
      </c>
      <c r="M1384" s="218">
        <f>'4. Capacity&amp;Demand'!Q1461</f>
        <v>0</v>
      </c>
      <c r="N1384" s="218">
        <f>'4. Capacity&amp;Demand'!R1461</f>
        <v>0</v>
      </c>
      <c r="O1384" s="218">
        <f>'4. Capacity&amp;Demand'!S1461</f>
        <v>0</v>
      </c>
    </row>
    <row r="1385" spans="2:15" ht="15.75" thickBot="1" x14ac:dyDescent="0.3">
      <c r="B1385" s="218" t="s">
        <v>829</v>
      </c>
      <c r="C1385" s="315" t="s">
        <v>903</v>
      </c>
      <c r="D1385" s="218">
        <f>'4. Capacity&amp;Demand'!H1462</f>
        <v>0</v>
      </c>
      <c r="E1385" s="218">
        <f>'4. Capacity&amp;Demand'!I1462</f>
        <v>0</v>
      </c>
      <c r="F1385" s="218">
        <f>'4. Capacity&amp;Demand'!J1462</f>
        <v>0</v>
      </c>
      <c r="G1385" s="218">
        <f>'4. Capacity&amp;Demand'!K1462</f>
        <v>0</v>
      </c>
      <c r="H1385" s="218">
        <f>'4. Capacity&amp;Demand'!L1462</f>
        <v>0</v>
      </c>
      <c r="I1385" s="218">
        <f>'4. Capacity&amp;Demand'!M1462</f>
        <v>0</v>
      </c>
      <c r="J1385" s="218">
        <f>'4. Capacity&amp;Demand'!N1462</f>
        <v>0</v>
      </c>
      <c r="K1385" s="218">
        <f>'4. Capacity&amp;Demand'!O1462</f>
        <v>0</v>
      </c>
      <c r="L1385" s="218">
        <f>'4. Capacity&amp;Demand'!P1462</f>
        <v>0</v>
      </c>
      <c r="M1385" s="218">
        <f>'4. Capacity&amp;Demand'!Q1462</f>
        <v>0</v>
      </c>
      <c r="N1385" s="218">
        <f>'4. Capacity&amp;Demand'!R1462</f>
        <v>0</v>
      </c>
      <c r="O1385" s="218">
        <f>'4. Capacity&amp;Demand'!S1462</f>
        <v>0</v>
      </c>
    </row>
    <row r="1386" spans="2:15" ht="15.75" thickBot="1" x14ac:dyDescent="0.3">
      <c r="B1386" s="218" t="s">
        <v>831</v>
      </c>
      <c r="C1386" s="315" t="s">
        <v>903</v>
      </c>
      <c r="D1386" s="218">
        <f>'4. Capacity&amp;Demand'!H1463</f>
        <v>0</v>
      </c>
      <c r="E1386" s="218">
        <f>'4. Capacity&amp;Demand'!I1463</f>
        <v>0</v>
      </c>
      <c r="F1386" s="218">
        <f>'4. Capacity&amp;Demand'!J1463</f>
        <v>0</v>
      </c>
      <c r="G1386" s="218">
        <f>'4. Capacity&amp;Demand'!K1463</f>
        <v>0</v>
      </c>
      <c r="H1386" s="218">
        <f>'4. Capacity&amp;Demand'!L1463</f>
        <v>0</v>
      </c>
      <c r="I1386" s="218">
        <f>'4. Capacity&amp;Demand'!M1463</f>
        <v>0</v>
      </c>
      <c r="J1386" s="218">
        <f>'4. Capacity&amp;Demand'!N1463</f>
        <v>0</v>
      </c>
      <c r="K1386" s="218">
        <f>'4. Capacity&amp;Demand'!O1463</f>
        <v>0</v>
      </c>
      <c r="L1386" s="218">
        <f>'4. Capacity&amp;Demand'!P1463</f>
        <v>0</v>
      </c>
      <c r="M1386" s="218">
        <f>'4. Capacity&amp;Demand'!Q1463</f>
        <v>0</v>
      </c>
      <c r="N1386" s="218">
        <f>'4. Capacity&amp;Demand'!R1463</f>
        <v>0</v>
      </c>
      <c r="O1386" s="218">
        <f>'4. Capacity&amp;Demand'!S1463</f>
        <v>0</v>
      </c>
    </row>
    <row r="1387" spans="2:15" ht="15.75" thickBot="1" x14ac:dyDescent="0.3">
      <c r="B1387" s="218" t="s">
        <v>833</v>
      </c>
      <c r="C1387" s="315" t="s">
        <v>903</v>
      </c>
      <c r="D1387" s="218">
        <f>'4. Capacity&amp;Demand'!H1464</f>
        <v>0</v>
      </c>
      <c r="E1387" s="218">
        <f>'4. Capacity&amp;Demand'!I1464</f>
        <v>0</v>
      </c>
      <c r="F1387" s="218">
        <f>'4. Capacity&amp;Demand'!J1464</f>
        <v>0</v>
      </c>
      <c r="G1387" s="218">
        <f>'4. Capacity&amp;Demand'!K1464</f>
        <v>0</v>
      </c>
      <c r="H1387" s="218">
        <f>'4. Capacity&amp;Demand'!L1464</f>
        <v>0</v>
      </c>
      <c r="I1387" s="218">
        <f>'4. Capacity&amp;Demand'!M1464</f>
        <v>0</v>
      </c>
      <c r="J1387" s="218">
        <f>'4. Capacity&amp;Demand'!N1464</f>
        <v>0</v>
      </c>
      <c r="K1387" s="218">
        <f>'4. Capacity&amp;Demand'!O1464</f>
        <v>0</v>
      </c>
      <c r="L1387" s="218">
        <f>'4. Capacity&amp;Demand'!P1464</f>
        <v>0</v>
      </c>
      <c r="M1387" s="218">
        <f>'4. Capacity&amp;Demand'!Q1464</f>
        <v>0</v>
      </c>
      <c r="N1387" s="218">
        <f>'4. Capacity&amp;Demand'!R1464</f>
        <v>0</v>
      </c>
      <c r="O1387" s="218">
        <f>'4. Capacity&amp;Demand'!S1464</f>
        <v>0</v>
      </c>
    </row>
    <row r="1388" spans="2:15" ht="15.75" thickBot="1" x14ac:dyDescent="0.3">
      <c r="B1388" s="218" t="s">
        <v>835</v>
      </c>
      <c r="C1388" s="315" t="s">
        <v>903</v>
      </c>
      <c r="D1388" s="218">
        <f>'4. Capacity&amp;Demand'!H1465</f>
        <v>0</v>
      </c>
      <c r="E1388" s="218">
        <f>'4. Capacity&amp;Demand'!I1465</f>
        <v>0</v>
      </c>
      <c r="F1388" s="218">
        <f>'4. Capacity&amp;Demand'!J1465</f>
        <v>0</v>
      </c>
      <c r="G1388" s="218">
        <f>'4. Capacity&amp;Demand'!K1465</f>
        <v>0</v>
      </c>
      <c r="H1388" s="218">
        <f>'4. Capacity&amp;Demand'!L1465</f>
        <v>0</v>
      </c>
      <c r="I1388" s="218">
        <f>'4. Capacity&amp;Demand'!M1465</f>
        <v>0</v>
      </c>
      <c r="J1388" s="218">
        <f>'4. Capacity&amp;Demand'!N1465</f>
        <v>0</v>
      </c>
      <c r="K1388" s="218">
        <f>'4. Capacity&amp;Demand'!O1465</f>
        <v>0</v>
      </c>
      <c r="L1388" s="218">
        <f>'4. Capacity&amp;Demand'!P1465</f>
        <v>0</v>
      </c>
      <c r="M1388" s="218">
        <f>'4. Capacity&amp;Demand'!Q1465</f>
        <v>0</v>
      </c>
      <c r="N1388" s="218">
        <f>'4. Capacity&amp;Demand'!R1465</f>
        <v>0</v>
      </c>
      <c r="O1388" s="218">
        <f>'4. Capacity&amp;Demand'!S1465</f>
        <v>0</v>
      </c>
    </row>
    <row r="1389" spans="2:15" ht="15.75" thickBot="1" x14ac:dyDescent="0.3">
      <c r="B1389" s="218" t="s">
        <v>837</v>
      </c>
      <c r="C1389" s="315" t="s">
        <v>903</v>
      </c>
      <c r="D1389" s="218">
        <f>'4. Capacity&amp;Demand'!H1466</f>
        <v>0</v>
      </c>
      <c r="E1389" s="218">
        <f>'4. Capacity&amp;Demand'!I1466</f>
        <v>0</v>
      </c>
      <c r="F1389" s="218">
        <f>'4. Capacity&amp;Demand'!J1466</f>
        <v>0</v>
      </c>
      <c r="G1389" s="218">
        <f>'4. Capacity&amp;Demand'!K1466</f>
        <v>0</v>
      </c>
      <c r="H1389" s="218">
        <f>'4. Capacity&amp;Demand'!L1466</f>
        <v>0</v>
      </c>
      <c r="I1389" s="218">
        <f>'4. Capacity&amp;Demand'!M1466</f>
        <v>0</v>
      </c>
      <c r="J1389" s="218">
        <f>'4. Capacity&amp;Demand'!N1466</f>
        <v>0</v>
      </c>
      <c r="K1389" s="218">
        <f>'4. Capacity&amp;Demand'!O1466</f>
        <v>0</v>
      </c>
      <c r="L1389" s="218">
        <f>'4. Capacity&amp;Demand'!P1466</f>
        <v>0</v>
      </c>
      <c r="M1389" s="218">
        <f>'4. Capacity&amp;Demand'!Q1466</f>
        <v>0</v>
      </c>
      <c r="N1389" s="218">
        <f>'4. Capacity&amp;Demand'!R1466</f>
        <v>0</v>
      </c>
      <c r="O1389" s="218">
        <f>'4. Capacity&amp;Demand'!S1466</f>
        <v>0</v>
      </c>
    </row>
    <row r="1390" spans="2:15" ht="15.75" thickBot="1" x14ac:dyDescent="0.3">
      <c r="B1390" s="218" t="s">
        <v>839</v>
      </c>
      <c r="C1390" s="315" t="s">
        <v>903</v>
      </c>
      <c r="D1390" s="218">
        <f>'4. Capacity&amp;Demand'!H1467</f>
        <v>0</v>
      </c>
      <c r="E1390" s="218">
        <f>'4. Capacity&amp;Demand'!I1467</f>
        <v>0</v>
      </c>
      <c r="F1390" s="218">
        <f>'4. Capacity&amp;Demand'!J1467</f>
        <v>0</v>
      </c>
      <c r="G1390" s="218">
        <f>'4. Capacity&amp;Demand'!K1467</f>
        <v>0</v>
      </c>
      <c r="H1390" s="218">
        <f>'4. Capacity&amp;Demand'!L1467</f>
        <v>0</v>
      </c>
      <c r="I1390" s="218">
        <f>'4. Capacity&amp;Demand'!M1467</f>
        <v>0</v>
      </c>
      <c r="J1390" s="218">
        <f>'4. Capacity&amp;Demand'!N1467</f>
        <v>0</v>
      </c>
      <c r="K1390" s="218">
        <f>'4. Capacity&amp;Demand'!O1467</f>
        <v>0</v>
      </c>
      <c r="L1390" s="218">
        <f>'4. Capacity&amp;Demand'!P1467</f>
        <v>0</v>
      </c>
      <c r="M1390" s="218">
        <f>'4. Capacity&amp;Demand'!Q1467</f>
        <v>0</v>
      </c>
      <c r="N1390" s="218">
        <f>'4. Capacity&amp;Demand'!R1467</f>
        <v>0</v>
      </c>
      <c r="O1390" s="218">
        <f>'4. Capacity&amp;Demand'!S1467</f>
        <v>0</v>
      </c>
    </row>
    <row r="1391" spans="2:15" ht="15.75" thickBot="1" x14ac:dyDescent="0.3">
      <c r="B1391" s="218" t="s">
        <v>841</v>
      </c>
      <c r="C1391" s="315" t="s">
        <v>903</v>
      </c>
      <c r="D1391" s="218">
        <f>'4. Capacity&amp;Demand'!H1468</f>
        <v>0</v>
      </c>
      <c r="E1391" s="218">
        <f>'4. Capacity&amp;Demand'!I1468</f>
        <v>0</v>
      </c>
      <c r="F1391" s="218">
        <f>'4. Capacity&amp;Demand'!J1468</f>
        <v>0</v>
      </c>
      <c r="G1391" s="218">
        <f>'4. Capacity&amp;Demand'!K1468</f>
        <v>0</v>
      </c>
      <c r="H1391" s="218">
        <f>'4. Capacity&amp;Demand'!L1468</f>
        <v>0</v>
      </c>
      <c r="I1391" s="218">
        <f>'4. Capacity&amp;Demand'!M1468</f>
        <v>0</v>
      </c>
      <c r="J1391" s="218">
        <f>'4. Capacity&amp;Demand'!N1468</f>
        <v>0</v>
      </c>
      <c r="K1391" s="218">
        <f>'4. Capacity&amp;Demand'!O1468</f>
        <v>0</v>
      </c>
      <c r="L1391" s="218">
        <f>'4. Capacity&amp;Demand'!P1468</f>
        <v>0</v>
      </c>
      <c r="M1391" s="218">
        <f>'4. Capacity&amp;Demand'!Q1468</f>
        <v>0</v>
      </c>
      <c r="N1391" s="218">
        <f>'4. Capacity&amp;Demand'!R1468</f>
        <v>0</v>
      </c>
      <c r="O1391" s="218">
        <f>'4. Capacity&amp;Demand'!S1468</f>
        <v>0</v>
      </c>
    </row>
    <row r="1392" spans="2:15" ht="15.75" thickBot="1" x14ac:dyDescent="0.3">
      <c r="B1392" s="218" t="s">
        <v>843</v>
      </c>
      <c r="C1392" s="315" t="s">
        <v>903</v>
      </c>
      <c r="D1392" s="218">
        <f>'4. Capacity&amp;Demand'!H1469</f>
        <v>0</v>
      </c>
      <c r="E1392" s="218">
        <f>'4. Capacity&amp;Demand'!I1469</f>
        <v>0</v>
      </c>
      <c r="F1392" s="218">
        <f>'4. Capacity&amp;Demand'!J1469</f>
        <v>0</v>
      </c>
      <c r="G1392" s="218">
        <f>'4. Capacity&amp;Demand'!K1469</f>
        <v>0</v>
      </c>
      <c r="H1392" s="218">
        <f>'4. Capacity&amp;Demand'!L1469</f>
        <v>0</v>
      </c>
      <c r="I1392" s="218">
        <f>'4. Capacity&amp;Demand'!M1469</f>
        <v>0</v>
      </c>
      <c r="J1392" s="218">
        <f>'4. Capacity&amp;Demand'!N1469</f>
        <v>0</v>
      </c>
      <c r="K1392" s="218">
        <f>'4. Capacity&amp;Demand'!O1469</f>
        <v>0</v>
      </c>
      <c r="L1392" s="218">
        <f>'4. Capacity&amp;Demand'!P1469</f>
        <v>0</v>
      </c>
      <c r="M1392" s="218">
        <f>'4. Capacity&amp;Demand'!Q1469</f>
        <v>0</v>
      </c>
      <c r="N1392" s="218">
        <f>'4. Capacity&amp;Demand'!R1469</f>
        <v>0</v>
      </c>
      <c r="O1392" s="218">
        <f>'4. Capacity&amp;Demand'!S1469</f>
        <v>0</v>
      </c>
    </row>
    <row r="1393" spans="2:15" ht="15.75" thickBot="1" x14ac:dyDescent="0.3">
      <c r="B1393" s="218" t="s">
        <v>845</v>
      </c>
      <c r="C1393" s="315" t="s">
        <v>903</v>
      </c>
      <c r="D1393" s="218">
        <f>'4. Capacity&amp;Demand'!H1470</f>
        <v>2</v>
      </c>
      <c r="E1393" s="218">
        <f>'4. Capacity&amp;Demand'!I1470</f>
        <v>2</v>
      </c>
      <c r="F1393" s="218">
        <f>'4. Capacity&amp;Demand'!J1470</f>
        <v>2</v>
      </c>
      <c r="G1393" s="218">
        <f>'4. Capacity&amp;Demand'!K1470</f>
        <v>2</v>
      </c>
      <c r="H1393" s="218">
        <f>'4. Capacity&amp;Demand'!L1470</f>
        <v>2</v>
      </c>
      <c r="I1393" s="218">
        <f>'4. Capacity&amp;Demand'!M1470</f>
        <v>2</v>
      </c>
      <c r="J1393" s="218">
        <f>'4. Capacity&amp;Demand'!N1470</f>
        <v>2</v>
      </c>
      <c r="K1393" s="218">
        <f>'4. Capacity&amp;Demand'!O1470</f>
        <v>3</v>
      </c>
      <c r="L1393" s="218">
        <f>'4. Capacity&amp;Demand'!P1470</f>
        <v>2</v>
      </c>
      <c r="M1393" s="218">
        <f>'4. Capacity&amp;Demand'!Q1470</f>
        <v>2</v>
      </c>
      <c r="N1393" s="218">
        <f>'4. Capacity&amp;Demand'!R1470</f>
        <v>2</v>
      </c>
      <c r="O1393" s="218">
        <f>'4. Capacity&amp;Demand'!S1470</f>
        <v>2</v>
      </c>
    </row>
    <row r="1394" spans="2:15" ht="15.75" thickBot="1" x14ac:dyDescent="0.3">
      <c r="B1394" s="218" t="s">
        <v>847</v>
      </c>
      <c r="C1394" s="315" t="s">
        <v>903</v>
      </c>
      <c r="D1394" s="218">
        <f>'4. Capacity&amp;Demand'!H1471</f>
        <v>0</v>
      </c>
      <c r="E1394" s="218">
        <f>'4. Capacity&amp;Demand'!I1471</f>
        <v>0</v>
      </c>
      <c r="F1394" s="218">
        <f>'4. Capacity&amp;Demand'!J1471</f>
        <v>0</v>
      </c>
      <c r="G1394" s="218">
        <f>'4. Capacity&amp;Demand'!K1471</f>
        <v>0</v>
      </c>
      <c r="H1394" s="218">
        <f>'4. Capacity&amp;Demand'!L1471</f>
        <v>0</v>
      </c>
      <c r="I1394" s="218">
        <f>'4. Capacity&amp;Demand'!M1471</f>
        <v>0</v>
      </c>
      <c r="J1394" s="218">
        <f>'4. Capacity&amp;Demand'!N1471</f>
        <v>0</v>
      </c>
      <c r="K1394" s="218">
        <f>'4. Capacity&amp;Demand'!O1471</f>
        <v>0</v>
      </c>
      <c r="L1394" s="218">
        <f>'4. Capacity&amp;Demand'!P1471</f>
        <v>0</v>
      </c>
      <c r="M1394" s="218">
        <f>'4. Capacity&amp;Demand'!Q1471</f>
        <v>0</v>
      </c>
      <c r="N1394" s="218">
        <f>'4. Capacity&amp;Demand'!R1471</f>
        <v>0</v>
      </c>
      <c r="O1394" s="218">
        <f>'4. Capacity&amp;Demand'!S1471</f>
        <v>0</v>
      </c>
    </row>
    <row r="1395" spans="2:15" ht="15.75" thickBot="1" x14ac:dyDescent="0.3">
      <c r="B1395" s="218" t="s">
        <v>849</v>
      </c>
      <c r="C1395" s="315" t="s">
        <v>903</v>
      </c>
      <c r="D1395" s="218">
        <f>'4. Capacity&amp;Demand'!H1472</f>
        <v>0</v>
      </c>
      <c r="E1395" s="218">
        <f>'4. Capacity&amp;Demand'!I1472</f>
        <v>0</v>
      </c>
      <c r="F1395" s="218">
        <f>'4. Capacity&amp;Demand'!J1472</f>
        <v>0</v>
      </c>
      <c r="G1395" s="218">
        <f>'4. Capacity&amp;Demand'!K1472</f>
        <v>0</v>
      </c>
      <c r="H1395" s="218">
        <f>'4. Capacity&amp;Demand'!L1472</f>
        <v>0</v>
      </c>
      <c r="I1395" s="218">
        <f>'4. Capacity&amp;Demand'!M1472</f>
        <v>0</v>
      </c>
      <c r="J1395" s="218">
        <f>'4. Capacity&amp;Demand'!N1472</f>
        <v>0</v>
      </c>
      <c r="K1395" s="218">
        <f>'4. Capacity&amp;Demand'!O1472</f>
        <v>0</v>
      </c>
      <c r="L1395" s="218">
        <f>'4. Capacity&amp;Demand'!P1472</f>
        <v>0</v>
      </c>
      <c r="M1395" s="218">
        <f>'4. Capacity&amp;Demand'!Q1472</f>
        <v>0</v>
      </c>
      <c r="N1395" s="218">
        <f>'4. Capacity&amp;Demand'!R1472</f>
        <v>0</v>
      </c>
      <c r="O1395" s="218">
        <f>'4. Capacity&amp;Demand'!S1472</f>
        <v>0</v>
      </c>
    </row>
    <row r="1396" spans="2:15" ht="15.75" thickBot="1" x14ac:dyDescent="0.3">
      <c r="B1396" s="218" t="s">
        <v>851</v>
      </c>
      <c r="C1396" s="315" t="s">
        <v>903</v>
      </c>
      <c r="D1396" s="218">
        <f>'4. Capacity&amp;Demand'!H1473</f>
        <v>0</v>
      </c>
      <c r="E1396" s="218">
        <f>'4. Capacity&amp;Demand'!I1473</f>
        <v>0</v>
      </c>
      <c r="F1396" s="218">
        <f>'4. Capacity&amp;Demand'!J1473</f>
        <v>0</v>
      </c>
      <c r="G1396" s="218">
        <f>'4. Capacity&amp;Demand'!K1473</f>
        <v>0</v>
      </c>
      <c r="H1396" s="218">
        <f>'4. Capacity&amp;Demand'!L1473</f>
        <v>0</v>
      </c>
      <c r="I1396" s="218">
        <f>'4. Capacity&amp;Demand'!M1473</f>
        <v>0</v>
      </c>
      <c r="J1396" s="218">
        <f>'4. Capacity&amp;Demand'!N1473</f>
        <v>0</v>
      </c>
      <c r="K1396" s="218">
        <f>'4. Capacity&amp;Demand'!O1473</f>
        <v>0</v>
      </c>
      <c r="L1396" s="218">
        <f>'4. Capacity&amp;Demand'!P1473</f>
        <v>0</v>
      </c>
      <c r="M1396" s="218">
        <f>'4. Capacity&amp;Demand'!Q1473</f>
        <v>0</v>
      </c>
      <c r="N1396" s="218">
        <f>'4. Capacity&amp;Demand'!R1473</f>
        <v>0</v>
      </c>
      <c r="O1396" s="218">
        <f>'4. Capacity&amp;Demand'!S1473</f>
        <v>0</v>
      </c>
    </row>
    <row r="1397" spans="2:15" ht="15.75" thickBot="1" x14ac:dyDescent="0.3">
      <c r="B1397" s="218" t="s">
        <v>853</v>
      </c>
      <c r="C1397" s="315" t="s">
        <v>903</v>
      </c>
      <c r="D1397" s="218">
        <f>'4. Capacity&amp;Demand'!H1474</f>
        <v>0</v>
      </c>
      <c r="E1397" s="218">
        <f>'4. Capacity&amp;Demand'!I1474</f>
        <v>0</v>
      </c>
      <c r="F1397" s="218">
        <f>'4. Capacity&amp;Demand'!J1474</f>
        <v>0</v>
      </c>
      <c r="G1397" s="218">
        <f>'4. Capacity&amp;Demand'!K1474</f>
        <v>0</v>
      </c>
      <c r="H1397" s="218">
        <f>'4. Capacity&amp;Demand'!L1474</f>
        <v>0</v>
      </c>
      <c r="I1397" s="218">
        <f>'4. Capacity&amp;Demand'!M1474</f>
        <v>0</v>
      </c>
      <c r="J1397" s="218">
        <f>'4. Capacity&amp;Demand'!N1474</f>
        <v>0</v>
      </c>
      <c r="K1397" s="218">
        <f>'4. Capacity&amp;Demand'!O1474</f>
        <v>0</v>
      </c>
      <c r="L1397" s="218">
        <f>'4. Capacity&amp;Demand'!P1474</f>
        <v>0</v>
      </c>
      <c r="M1397" s="218">
        <f>'4. Capacity&amp;Demand'!Q1474</f>
        <v>0</v>
      </c>
      <c r="N1397" s="218">
        <f>'4. Capacity&amp;Demand'!R1474</f>
        <v>0</v>
      </c>
      <c r="O1397" s="218">
        <f>'4. Capacity&amp;Demand'!S1474</f>
        <v>0</v>
      </c>
    </row>
    <row r="1398" spans="2:15" ht="15.75" thickBot="1" x14ac:dyDescent="0.3">
      <c r="B1398" s="218" t="s">
        <v>855</v>
      </c>
      <c r="C1398" s="315" t="s">
        <v>903</v>
      </c>
      <c r="D1398" s="218">
        <f>'4. Capacity&amp;Demand'!H1475</f>
        <v>0</v>
      </c>
      <c r="E1398" s="218">
        <f>'4. Capacity&amp;Demand'!I1475</f>
        <v>0</v>
      </c>
      <c r="F1398" s="218">
        <f>'4. Capacity&amp;Demand'!J1475</f>
        <v>0</v>
      </c>
      <c r="G1398" s="218">
        <f>'4. Capacity&amp;Demand'!K1475</f>
        <v>0</v>
      </c>
      <c r="H1398" s="218">
        <f>'4. Capacity&amp;Demand'!L1475</f>
        <v>0</v>
      </c>
      <c r="I1398" s="218">
        <f>'4. Capacity&amp;Demand'!M1475</f>
        <v>0</v>
      </c>
      <c r="J1398" s="218">
        <f>'4. Capacity&amp;Demand'!N1475</f>
        <v>0</v>
      </c>
      <c r="K1398" s="218">
        <f>'4. Capacity&amp;Demand'!O1475</f>
        <v>0</v>
      </c>
      <c r="L1398" s="218">
        <f>'4. Capacity&amp;Demand'!P1475</f>
        <v>0</v>
      </c>
      <c r="M1398" s="218">
        <f>'4. Capacity&amp;Demand'!Q1475</f>
        <v>0</v>
      </c>
      <c r="N1398" s="218">
        <f>'4. Capacity&amp;Demand'!R1475</f>
        <v>0</v>
      </c>
      <c r="O1398" s="218">
        <f>'4. Capacity&amp;Demand'!S1475</f>
        <v>0</v>
      </c>
    </row>
    <row r="1399" spans="2:15" ht="15.75" thickBot="1" x14ac:dyDescent="0.3">
      <c r="B1399" s="218" t="s">
        <v>857</v>
      </c>
      <c r="C1399" s="315" t="s">
        <v>903</v>
      </c>
      <c r="D1399" s="218">
        <f>'4. Capacity&amp;Demand'!H1476</f>
        <v>0</v>
      </c>
      <c r="E1399" s="218">
        <f>'4. Capacity&amp;Demand'!I1476</f>
        <v>0</v>
      </c>
      <c r="F1399" s="218">
        <f>'4. Capacity&amp;Demand'!J1476</f>
        <v>0</v>
      </c>
      <c r="G1399" s="218">
        <f>'4. Capacity&amp;Demand'!K1476</f>
        <v>0</v>
      </c>
      <c r="H1399" s="218">
        <f>'4. Capacity&amp;Demand'!L1476</f>
        <v>0</v>
      </c>
      <c r="I1399" s="218">
        <f>'4. Capacity&amp;Demand'!M1476</f>
        <v>0</v>
      </c>
      <c r="J1399" s="218">
        <f>'4. Capacity&amp;Demand'!N1476</f>
        <v>0</v>
      </c>
      <c r="K1399" s="218">
        <f>'4. Capacity&amp;Demand'!O1476</f>
        <v>0</v>
      </c>
      <c r="L1399" s="218">
        <f>'4. Capacity&amp;Demand'!P1476</f>
        <v>0</v>
      </c>
      <c r="M1399" s="218">
        <f>'4. Capacity&amp;Demand'!Q1476</f>
        <v>0</v>
      </c>
      <c r="N1399" s="218">
        <f>'4. Capacity&amp;Demand'!R1476</f>
        <v>0</v>
      </c>
      <c r="O1399" s="218">
        <f>'4. Capacity&amp;Demand'!S1476</f>
        <v>0</v>
      </c>
    </row>
    <row r="1400" spans="2:15" ht="15.75" thickBot="1" x14ac:dyDescent="0.3">
      <c r="B1400" s="218" t="s">
        <v>859</v>
      </c>
      <c r="C1400" s="315" t="s">
        <v>903</v>
      </c>
      <c r="D1400" s="218">
        <f>'4. Capacity&amp;Demand'!H1477</f>
        <v>0</v>
      </c>
      <c r="E1400" s="218">
        <f>'4. Capacity&amp;Demand'!I1477</f>
        <v>0</v>
      </c>
      <c r="F1400" s="218">
        <f>'4. Capacity&amp;Demand'!J1477</f>
        <v>0</v>
      </c>
      <c r="G1400" s="218">
        <f>'4. Capacity&amp;Demand'!K1477</f>
        <v>0</v>
      </c>
      <c r="H1400" s="218">
        <f>'4. Capacity&amp;Demand'!L1477</f>
        <v>0</v>
      </c>
      <c r="I1400" s="218">
        <f>'4. Capacity&amp;Demand'!M1477</f>
        <v>0</v>
      </c>
      <c r="J1400" s="218">
        <f>'4. Capacity&amp;Demand'!N1477</f>
        <v>0</v>
      </c>
      <c r="K1400" s="218">
        <f>'4. Capacity&amp;Demand'!O1477</f>
        <v>0</v>
      </c>
      <c r="L1400" s="218">
        <f>'4. Capacity&amp;Demand'!P1477</f>
        <v>0</v>
      </c>
      <c r="M1400" s="218">
        <f>'4. Capacity&amp;Demand'!Q1477</f>
        <v>0</v>
      </c>
      <c r="N1400" s="218">
        <f>'4. Capacity&amp;Demand'!R1477</f>
        <v>0</v>
      </c>
      <c r="O1400" s="218">
        <f>'4. Capacity&amp;Demand'!S1477</f>
        <v>0</v>
      </c>
    </row>
    <row r="1401" spans="2:15" ht="15.75" thickBot="1" x14ac:dyDescent="0.3">
      <c r="B1401" s="218" t="s">
        <v>861</v>
      </c>
      <c r="C1401" s="315" t="s">
        <v>903</v>
      </c>
      <c r="D1401" s="218">
        <f>'4. Capacity&amp;Demand'!H1478</f>
        <v>0</v>
      </c>
      <c r="E1401" s="218">
        <f>'4. Capacity&amp;Demand'!I1478</f>
        <v>0</v>
      </c>
      <c r="F1401" s="218">
        <f>'4. Capacity&amp;Demand'!J1478</f>
        <v>0</v>
      </c>
      <c r="G1401" s="218">
        <f>'4. Capacity&amp;Demand'!K1478</f>
        <v>0</v>
      </c>
      <c r="H1401" s="218">
        <f>'4. Capacity&amp;Demand'!L1478</f>
        <v>0</v>
      </c>
      <c r="I1401" s="218">
        <f>'4. Capacity&amp;Demand'!M1478</f>
        <v>0</v>
      </c>
      <c r="J1401" s="218">
        <f>'4. Capacity&amp;Demand'!N1478</f>
        <v>0</v>
      </c>
      <c r="K1401" s="218">
        <f>'4. Capacity&amp;Demand'!O1478</f>
        <v>0</v>
      </c>
      <c r="L1401" s="218">
        <f>'4. Capacity&amp;Demand'!P1478</f>
        <v>0</v>
      </c>
      <c r="M1401" s="218">
        <f>'4. Capacity&amp;Demand'!Q1478</f>
        <v>0</v>
      </c>
      <c r="N1401" s="218">
        <f>'4. Capacity&amp;Demand'!R1478</f>
        <v>0</v>
      </c>
      <c r="O1401" s="218">
        <f>'4. Capacity&amp;Demand'!S1478</f>
        <v>0</v>
      </c>
    </row>
    <row r="1402" spans="2:15" ht="15.75" thickBot="1" x14ac:dyDescent="0.3">
      <c r="B1402" s="218" t="s">
        <v>863</v>
      </c>
      <c r="C1402" s="315" t="s">
        <v>903</v>
      </c>
      <c r="D1402" s="218">
        <f>'4. Capacity&amp;Demand'!H1479</f>
        <v>0</v>
      </c>
      <c r="E1402" s="218">
        <f>'4. Capacity&amp;Demand'!I1479</f>
        <v>0</v>
      </c>
      <c r="F1402" s="218">
        <f>'4. Capacity&amp;Demand'!J1479</f>
        <v>0</v>
      </c>
      <c r="G1402" s="218">
        <f>'4. Capacity&amp;Demand'!K1479</f>
        <v>0</v>
      </c>
      <c r="H1402" s="218">
        <f>'4. Capacity&amp;Demand'!L1479</f>
        <v>0</v>
      </c>
      <c r="I1402" s="218">
        <f>'4. Capacity&amp;Demand'!M1479</f>
        <v>0</v>
      </c>
      <c r="J1402" s="218">
        <f>'4. Capacity&amp;Demand'!N1479</f>
        <v>0</v>
      </c>
      <c r="K1402" s="218">
        <f>'4. Capacity&amp;Demand'!O1479</f>
        <v>0</v>
      </c>
      <c r="L1402" s="218">
        <f>'4. Capacity&amp;Demand'!P1479</f>
        <v>0</v>
      </c>
      <c r="M1402" s="218">
        <f>'4. Capacity&amp;Demand'!Q1479</f>
        <v>0</v>
      </c>
      <c r="N1402" s="218">
        <f>'4. Capacity&amp;Demand'!R1479</f>
        <v>0</v>
      </c>
      <c r="O1402" s="218">
        <f>'4. Capacity&amp;Demand'!S1479</f>
        <v>0</v>
      </c>
    </row>
    <row r="1403" spans="2:15" ht="15.75" thickBot="1" x14ac:dyDescent="0.3">
      <c r="B1403" s="218" t="s">
        <v>865</v>
      </c>
      <c r="C1403" s="315" t="s">
        <v>903</v>
      </c>
      <c r="D1403" s="218">
        <f>'4. Capacity&amp;Demand'!H1480</f>
        <v>0</v>
      </c>
      <c r="E1403" s="218">
        <f>'4. Capacity&amp;Demand'!I1480</f>
        <v>0</v>
      </c>
      <c r="F1403" s="218">
        <f>'4. Capacity&amp;Demand'!J1480</f>
        <v>0</v>
      </c>
      <c r="G1403" s="218">
        <f>'4. Capacity&amp;Demand'!K1480</f>
        <v>0</v>
      </c>
      <c r="H1403" s="218">
        <f>'4. Capacity&amp;Demand'!L1480</f>
        <v>0</v>
      </c>
      <c r="I1403" s="218">
        <f>'4. Capacity&amp;Demand'!M1480</f>
        <v>0</v>
      </c>
      <c r="J1403" s="218">
        <f>'4. Capacity&amp;Demand'!N1480</f>
        <v>0</v>
      </c>
      <c r="K1403" s="218">
        <f>'4. Capacity&amp;Demand'!O1480</f>
        <v>0</v>
      </c>
      <c r="L1403" s="218">
        <f>'4. Capacity&amp;Demand'!P1480</f>
        <v>0</v>
      </c>
      <c r="M1403" s="218">
        <f>'4. Capacity&amp;Demand'!Q1480</f>
        <v>0</v>
      </c>
      <c r="N1403" s="218">
        <f>'4. Capacity&amp;Demand'!R1480</f>
        <v>0</v>
      </c>
      <c r="O1403" s="218">
        <f>'4. Capacity&amp;Demand'!S1480</f>
        <v>0</v>
      </c>
    </row>
    <row r="1404" spans="2:15" ht="15.75" thickBot="1" x14ac:dyDescent="0.3">
      <c r="B1404" s="218" t="s">
        <v>867</v>
      </c>
      <c r="C1404" s="315" t="s">
        <v>903</v>
      </c>
      <c r="D1404" s="218">
        <f>'4. Capacity&amp;Demand'!H1481</f>
        <v>0</v>
      </c>
      <c r="E1404" s="218">
        <f>'4. Capacity&amp;Demand'!I1481</f>
        <v>0</v>
      </c>
      <c r="F1404" s="218">
        <f>'4. Capacity&amp;Demand'!J1481</f>
        <v>0</v>
      </c>
      <c r="G1404" s="218">
        <f>'4. Capacity&amp;Demand'!K1481</f>
        <v>0</v>
      </c>
      <c r="H1404" s="218">
        <f>'4. Capacity&amp;Demand'!L1481</f>
        <v>0</v>
      </c>
      <c r="I1404" s="218">
        <f>'4. Capacity&amp;Demand'!M1481</f>
        <v>0</v>
      </c>
      <c r="J1404" s="218">
        <f>'4. Capacity&amp;Demand'!N1481</f>
        <v>0</v>
      </c>
      <c r="K1404" s="218">
        <f>'4. Capacity&amp;Demand'!O1481</f>
        <v>0</v>
      </c>
      <c r="L1404" s="218">
        <f>'4. Capacity&amp;Demand'!P1481</f>
        <v>0</v>
      </c>
      <c r="M1404" s="218">
        <f>'4. Capacity&amp;Demand'!Q1481</f>
        <v>0</v>
      </c>
      <c r="N1404" s="218">
        <f>'4. Capacity&amp;Demand'!R1481</f>
        <v>0</v>
      </c>
      <c r="O1404" s="218">
        <f>'4. Capacity&amp;Demand'!S1481</f>
        <v>0</v>
      </c>
    </row>
    <row r="1405" spans="2:15" ht="15.75" thickBot="1" x14ac:dyDescent="0.3">
      <c r="B1405" s="218" t="s">
        <v>869</v>
      </c>
      <c r="C1405" s="315" t="s">
        <v>903</v>
      </c>
      <c r="D1405" s="218">
        <f>'4. Capacity&amp;Demand'!H1482</f>
        <v>0</v>
      </c>
      <c r="E1405" s="218">
        <f>'4. Capacity&amp;Demand'!I1482</f>
        <v>0</v>
      </c>
      <c r="F1405" s="218">
        <f>'4. Capacity&amp;Demand'!J1482</f>
        <v>0</v>
      </c>
      <c r="G1405" s="218">
        <f>'4. Capacity&amp;Demand'!K1482</f>
        <v>0</v>
      </c>
      <c r="H1405" s="218">
        <f>'4. Capacity&amp;Demand'!L1482</f>
        <v>0</v>
      </c>
      <c r="I1405" s="218">
        <f>'4. Capacity&amp;Demand'!M1482</f>
        <v>0</v>
      </c>
      <c r="J1405" s="218">
        <f>'4. Capacity&amp;Demand'!N1482</f>
        <v>0</v>
      </c>
      <c r="K1405" s="218">
        <f>'4. Capacity&amp;Demand'!O1482</f>
        <v>0</v>
      </c>
      <c r="L1405" s="218">
        <f>'4. Capacity&amp;Demand'!P1482</f>
        <v>0</v>
      </c>
      <c r="M1405" s="218">
        <f>'4. Capacity&amp;Demand'!Q1482</f>
        <v>0</v>
      </c>
      <c r="N1405" s="218">
        <f>'4. Capacity&amp;Demand'!R1482</f>
        <v>0</v>
      </c>
      <c r="O1405" s="218">
        <f>'4. Capacity&amp;Demand'!S1482</f>
        <v>0</v>
      </c>
    </row>
    <row r="1406" spans="2:15" ht="15.75" thickBot="1" x14ac:dyDescent="0.3">
      <c r="B1406" s="218" t="s">
        <v>871</v>
      </c>
      <c r="C1406" s="315" t="s">
        <v>903</v>
      </c>
      <c r="D1406" s="218">
        <f>'4. Capacity&amp;Demand'!H1483</f>
        <v>0</v>
      </c>
      <c r="E1406" s="218">
        <f>'4. Capacity&amp;Demand'!I1483</f>
        <v>0</v>
      </c>
      <c r="F1406" s="218">
        <f>'4. Capacity&amp;Demand'!J1483</f>
        <v>0</v>
      </c>
      <c r="G1406" s="218">
        <f>'4. Capacity&amp;Demand'!K1483</f>
        <v>0</v>
      </c>
      <c r="H1406" s="218">
        <f>'4. Capacity&amp;Demand'!L1483</f>
        <v>0</v>
      </c>
      <c r="I1406" s="218">
        <f>'4. Capacity&amp;Demand'!M1483</f>
        <v>0</v>
      </c>
      <c r="J1406" s="218">
        <f>'4. Capacity&amp;Demand'!N1483</f>
        <v>0</v>
      </c>
      <c r="K1406" s="218">
        <f>'4. Capacity&amp;Demand'!O1483</f>
        <v>0</v>
      </c>
      <c r="L1406" s="218">
        <f>'4. Capacity&amp;Demand'!P1483</f>
        <v>0</v>
      </c>
      <c r="M1406" s="218">
        <f>'4. Capacity&amp;Demand'!Q1483</f>
        <v>0</v>
      </c>
      <c r="N1406" s="218">
        <f>'4. Capacity&amp;Demand'!R1483</f>
        <v>0</v>
      </c>
      <c r="O1406" s="218">
        <f>'4. Capacity&amp;Demand'!S1483</f>
        <v>0</v>
      </c>
    </row>
    <row r="1407" spans="2:15" ht="15.75" thickBot="1" x14ac:dyDescent="0.3">
      <c r="B1407" s="218" t="s">
        <v>873</v>
      </c>
      <c r="C1407" s="315" t="s">
        <v>903</v>
      </c>
      <c r="D1407" s="218">
        <f>'4. Capacity&amp;Demand'!H1484</f>
        <v>0</v>
      </c>
      <c r="E1407" s="218">
        <f>'4. Capacity&amp;Demand'!I1484</f>
        <v>0</v>
      </c>
      <c r="F1407" s="218">
        <f>'4. Capacity&amp;Demand'!J1484</f>
        <v>0</v>
      </c>
      <c r="G1407" s="218">
        <f>'4. Capacity&amp;Demand'!K1484</f>
        <v>0</v>
      </c>
      <c r="H1407" s="218">
        <f>'4. Capacity&amp;Demand'!L1484</f>
        <v>0</v>
      </c>
      <c r="I1407" s="218">
        <f>'4. Capacity&amp;Demand'!M1484</f>
        <v>0</v>
      </c>
      <c r="J1407" s="218">
        <f>'4. Capacity&amp;Demand'!N1484</f>
        <v>0</v>
      </c>
      <c r="K1407" s="218">
        <f>'4. Capacity&amp;Demand'!O1484</f>
        <v>0</v>
      </c>
      <c r="L1407" s="218">
        <f>'4. Capacity&amp;Demand'!P1484</f>
        <v>0</v>
      </c>
      <c r="M1407" s="218">
        <f>'4. Capacity&amp;Demand'!Q1484</f>
        <v>0</v>
      </c>
      <c r="N1407" s="218">
        <f>'4. Capacity&amp;Demand'!R1484</f>
        <v>0</v>
      </c>
      <c r="O1407" s="218">
        <f>'4. Capacity&amp;Demand'!S1484</f>
        <v>0</v>
      </c>
    </row>
    <row r="1408" spans="2:15" ht="15.75" thickBot="1" x14ac:dyDescent="0.3">
      <c r="B1408" s="218" t="s">
        <v>875</v>
      </c>
      <c r="C1408" s="315" t="s">
        <v>903</v>
      </c>
      <c r="D1408" s="218">
        <f>'4. Capacity&amp;Demand'!H1485</f>
        <v>0</v>
      </c>
      <c r="E1408" s="218">
        <f>'4. Capacity&amp;Demand'!I1485</f>
        <v>0</v>
      </c>
      <c r="F1408" s="218">
        <f>'4. Capacity&amp;Demand'!J1485</f>
        <v>0</v>
      </c>
      <c r="G1408" s="218">
        <f>'4. Capacity&amp;Demand'!K1485</f>
        <v>0</v>
      </c>
      <c r="H1408" s="218">
        <f>'4. Capacity&amp;Demand'!L1485</f>
        <v>0</v>
      </c>
      <c r="I1408" s="218">
        <f>'4. Capacity&amp;Demand'!M1485</f>
        <v>0</v>
      </c>
      <c r="J1408" s="218">
        <f>'4. Capacity&amp;Demand'!N1485</f>
        <v>0</v>
      </c>
      <c r="K1408" s="218">
        <f>'4. Capacity&amp;Demand'!O1485</f>
        <v>0</v>
      </c>
      <c r="L1408" s="218">
        <f>'4. Capacity&amp;Demand'!P1485</f>
        <v>0</v>
      </c>
      <c r="M1408" s="218">
        <f>'4. Capacity&amp;Demand'!Q1485</f>
        <v>0</v>
      </c>
      <c r="N1408" s="218">
        <f>'4. Capacity&amp;Demand'!R1485</f>
        <v>0</v>
      </c>
      <c r="O1408" s="218">
        <f>'4. Capacity&amp;Demand'!S1485</f>
        <v>0</v>
      </c>
    </row>
    <row r="1409" spans="2:15" ht="15.75" thickBot="1" x14ac:dyDescent="0.3">
      <c r="B1409" s="218" t="s">
        <v>876</v>
      </c>
      <c r="C1409" s="315" t="s">
        <v>903</v>
      </c>
      <c r="D1409" s="218">
        <f>'4. Capacity&amp;Demand'!H1486</f>
        <v>0</v>
      </c>
      <c r="E1409" s="218">
        <f>'4. Capacity&amp;Demand'!I1486</f>
        <v>0</v>
      </c>
      <c r="F1409" s="218">
        <f>'4. Capacity&amp;Demand'!J1486</f>
        <v>0</v>
      </c>
      <c r="G1409" s="218">
        <f>'4. Capacity&amp;Demand'!K1486</f>
        <v>0</v>
      </c>
      <c r="H1409" s="218">
        <f>'4. Capacity&amp;Demand'!L1486</f>
        <v>0</v>
      </c>
      <c r="I1409" s="218">
        <f>'4. Capacity&amp;Demand'!M1486</f>
        <v>0</v>
      </c>
      <c r="J1409" s="218">
        <f>'4. Capacity&amp;Demand'!N1486</f>
        <v>0</v>
      </c>
      <c r="K1409" s="218">
        <f>'4. Capacity&amp;Demand'!O1486</f>
        <v>0</v>
      </c>
      <c r="L1409" s="218">
        <f>'4. Capacity&amp;Demand'!P1486</f>
        <v>0</v>
      </c>
      <c r="M1409" s="218">
        <f>'4. Capacity&amp;Demand'!Q1486</f>
        <v>0</v>
      </c>
      <c r="N1409" s="218">
        <f>'4. Capacity&amp;Demand'!R1486</f>
        <v>0</v>
      </c>
      <c r="O1409" s="218">
        <f>'4. Capacity&amp;Demand'!S1486</f>
        <v>0</v>
      </c>
    </row>
    <row r="1410" spans="2:15" ht="15.75" thickBot="1" x14ac:dyDescent="0.3">
      <c r="B1410" s="218" t="s">
        <v>877</v>
      </c>
      <c r="C1410" s="315" t="s">
        <v>903</v>
      </c>
      <c r="D1410" s="218">
        <f>'4. Capacity&amp;Demand'!H1487</f>
        <v>0</v>
      </c>
      <c r="E1410" s="218">
        <f>'4. Capacity&amp;Demand'!I1487</f>
        <v>0</v>
      </c>
      <c r="F1410" s="218">
        <f>'4. Capacity&amp;Demand'!J1487</f>
        <v>0</v>
      </c>
      <c r="G1410" s="218">
        <f>'4. Capacity&amp;Demand'!K1487</f>
        <v>0</v>
      </c>
      <c r="H1410" s="218">
        <f>'4. Capacity&amp;Demand'!L1487</f>
        <v>0</v>
      </c>
      <c r="I1410" s="218">
        <f>'4. Capacity&amp;Demand'!M1487</f>
        <v>0</v>
      </c>
      <c r="J1410" s="218">
        <f>'4. Capacity&amp;Demand'!N1487</f>
        <v>0</v>
      </c>
      <c r="K1410" s="218">
        <f>'4. Capacity&amp;Demand'!O1487</f>
        <v>0</v>
      </c>
      <c r="L1410" s="218">
        <f>'4. Capacity&amp;Demand'!P1487</f>
        <v>0</v>
      </c>
      <c r="M1410" s="218">
        <f>'4. Capacity&amp;Demand'!Q1487</f>
        <v>0</v>
      </c>
      <c r="N1410" s="218">
        <f>'4. Capacity&amp;Demand'!R1487</f>
        <v>0</v>
      </c>
      <c r="O1410" s="218">
        <f>'4. Capacity&amp;Demand'!S1487</f>
        <v>0</v>
      </c>
    </row>
    <row r="1411" spans="2:15" ht="15.75" thickBot="1" x14ac:dyDescent="0.3">
      <c r="B1411" s="218" t="s">
        <v>878</v>
      </c>
      <c r="C1411" s="315" t="s">
        <v>903</v>
      </c>
      <c r="D1411" s="218">
        <f>'4. Capacity&amp;Demand'!H1488</f>
        <v>0</v>
      </c>
      <c r="E1411" s="218">
        <f>'4. Capacity&amp;Demand'!I1488</f>
        <v>0</v>
      </c>
      <c r="F1411" s="218">
        <f>'4. Capacity&amp;Demand'!J1488</f>
        <v>0</v>
      </c>
      <c r="G1411" s="218">
        <f>'4. Capacity&amp;Demand'!K1488</f>
        <v>0</v>
      </c>
      <c r="H1411" s="218">
        <f>'4. Capacity&amp;Demand'!L1488</f>
        <v>0</v>
      </c>
      <c r="I1411" s="218">
        <f>'4. Capacity&amp;Demand'!M1488</f>
        <v>0</v>
      </c>
      <c r="J1411" s="218">
        <f>'4. Capacity&amp;Demand'!N1488</f>
        <v>0</v>
      </c>
      <c r="K1411" s="218">
        <f>'4. Capacity&amp;Demand'!O1488</f>
        <v>0</v>
      </c>
      <c r="L1411" s="218">
        <f>'4. Capacity&amp;Demand'!P1488</f>
        <v>0</v>
      </c>
      <c r="M1411" s="218">
        <f>'4. Capacity&amp;Demand'!Q1488</f>
        <v>0</v>
      </c>
      <c r="N1411" s="218">
        <f>'4. Capacity&amp;Demand'!R1488</f>
        <v>0</v>
      </c>
      <c r="O1411" s="218">
        <f>'4. Capacity&amp;Demand'!S1488</f>
        <v>0</v>
      </c>
    </row>
    <row r="1412" spans="2:15" ht="15.75" thickBot="1" x14ac:dyDescent="0.3">
      <c r="B1412" s="218" t="s">
        <v>879</v>
      </c>
      <c r="C1412" s="315" t="s">
        <v>903</v>
      </c>
      <c r="D1412" s="218">
        <f>'4. Capacity&amp;Demand'!H1489</f>
        <v>0</v>
      </c>
      <c r="E1412" s="218">
        <f>'4. Capacity&amp;Demand'!I1489</f>
        <v>0</v>
      </c>
      <c r="F1412" s="218">
        <f>'4. Capacity&amp;Demand'!J1489</f>
        <v>0</v>
      </c>
      <c r="G1412" s="218">
        <f>'4. Capacity&amp;Demand'!K1489</f>
        <v>0</v>
      </c>
      <c r="H1412" s="218">
        <f>'4. Capacity&amp;Demand'!L1489</f>
        <v>0</v>
      </c>
      <c r="I1412" s="218">
        <f>'4. Capacity&amp;Demand'!M1489</f>
        <v>0</v>
      </c>
      <c r="J1412" s="218">
        <f>'4. Capacity&amp;Demand'!N1489</f>
        <v>0</v>
      </c>
      <c r="K1412" s="218">
        <f>'4. Capacity&amp;Demand'!O1489</f>
        <v>0</v>
      </c>
      <c r="L1412" s="218">
        <f>'4. Capacity&amp;Demand'!P1489</f>
        <v>0</v>
      </c>
      <c r="M1412" s="218">
        <f>'4. Capacity&amp;Demand'!Q1489</f>
        <v>0</v>
      </c>
      <c r="N1412" s="218">
        <f>'4. Capacity&amp;Demand'!R1489</f>
        <v>0</v>
      </c>
      <c r="O1412" s="218">
        <f>'4. Capacity&amp;Demand'!S1489</f>
        <v>0</v>
      </c>
    </row>
    <row r="1413" spans="2:15" ht="15.75" thickBot="1" x14ac:dyDescent="0.3">
      <c r="B1413" s="218" t="s">
        <v>880</v>
      </c>
      <c r="C1413" s="315" t="s">
        <v>903</v>
      </c>
      <c r="D1413" s="218">
        <f>'4. Capacity&amp;Demand'!H1490</f>
        <v>0</v>
      </c>
      <c r="E1413" s="218">
        <f>'4. Capacity&amp;Demand'!I1490</f>
        <v>0</v>
      </c>
      <c r="F1413" s="218">
        <f>'4. Capacity&amp;Demand'!J1490</f>
        <v>0</v>
      </c>
      <c r="G1413" s="218">
        <f>'4. Capacity&amp;Demand'!K1490</f>
        <v>0</v>
      </c>
      <c r="H1413" s="218">
        <f>'4. Capacity&amp;Demand'!L1490</f>
        <v>0</v>
      </c>
      <c r="I1413" s="218">
        <f>'4. Capacity&amp;Demand'!M1490</f>
        <v>0</v>
      </c>
      <c r="J1413" s="218">
        <f>'4. Capacity&amp;Demand'!N1490</f>
        <v>0</v>
      </c>
      <c r="K1413" s="218">
        <f>'4. Capacity&amp;Demand'!O1490</f>
        <v>0</v>
      </c>
      <c r="L1413" s="218">
        <f>'4. Capacity&amp;Demand'!P1490</f>
        <v>0</v>
      </c>
      <c r="M1413" s="218">
        <f>'4. Capacity&amp;Demand'!Q1490</f>
        <v>0</v>
      </c>
      <c r="N1413" s="218">
        <f>'4. Capacity&amp;Demand'!R1490</f>
        <v>0</v>
      </c>
      <c r="O1413" s="218">
        <f>'4. Capacity&amp;Demand'!S1490</f>
        <v>0</v>
      </c>
    </row>
    <row r="1414" spans="2:15" ht="15.75" thickBot="1" x14ac:dyDescent="0.3">
      <c r="B1414" s="218" t="s">
        <v>881</v>
      </c>
      <c r="C1414" s="315" t="s">
        <v>903</v>
      </c>
      <c r="D1414" s="218">
        <f>'4. Capacity&amp;Demand'!H1491</f>
        <v>0</v>
      </c>
      <c r="E1414" s="218">
        <f>'4. Capacity&amp;Demand'!I1491</f>
        <v>0</v>
      </c>
      <c r="F1414" s="218">
        <f>'4. Capacity&amp;Demand'!J1491</f>
        <v>0</v>
      </c>
      <c r="G1414" s="218">
        <f>'4. Capacity&amp;Demand'!K1491</f>
        <v>0</v>
      </c>
      <c r="H1414" s="218">
        <f>'4. Capacity&amp;Demand'!L1491</f>
        <v>0</v>
      </c>
      <c r="I1414" s="218">
        <f>'4. Capacity&amp;Demand'!M1491</f>
        <v>0</v>
      </c>
      <c r="J1414" s="218">
        <f>'4. Capacity&amp;Demand'!N1491</f>
        <v>0</v>
      </c>
      <c r="K1414" s="218">
        <f>'4. Capacity&amp;Demand'!O1491</f>
        <v>0</v>
      </c>
      <c r="L1414" s="218">
        <f>'4. Capacity&amp;Demand'!P1491</f>
        <v>0</v>
      </c>
      <c r="M1414" s="218">
        <f>'4. Capacity&amp;Demand'!Q1491</f>
        <v>0</v>
      </c>
      <c r="N1414" s="218">
        <f>'4. Capacity&amp;Demand'!R1491</f>
        <v>0</v>
      </c>
      <c r="O1414" s="218">
        <f>'4. Capacity&amp;Demand'!S1491</f>
        <v>0</v>
      </c>
    </row>
    <row r="1415" spans="2:15" ht="15.75" thickBot="1" x14ac:dyDescent="0.3">
      <c r="B1415" s="218" t="s">
        <v>882</v>
      </c>
      <c r="C1415" s="315" t="s">
        <v>903</v>
      </c>
      <c r="D1415" s="218">
        <f>'4. Capacity&amp;Demand'!H1492</f>
        <v>0</v>
      </c>
      <c r="E1415" s="218">
        <f>'4. Capacity&amp;Demand'!I1492</f>
        <v>0</v>
      </c>
      <c r="F1415" s="218">
        <f>'4. Capacity&amp;Demand'!J1492</f>
        <v>0</v>
      </c>
      <c r="G1415" s="218">
        <f>'4. Capacity&amp;Demand'!K1492</f>
        <v>0</v>
      </c>
      <c r="H1415" s="218">
        <f>'4. Capacity&amp;Demand'!L1492</f>
        <v>0</v>
      </c>
      <c r="I1415" s="218">
        <f>'4. Capacity&amp;Demand'!M1492</f>
        <v>0</v>
      </c>
      <c r="J1415" s="218">
        <f>'4. Capacity&amp;Demand'!N1492</f>
        <v>0</v>
      </c>
      <c r="K1415" s="218">
        <f>'4. Capacity&amp;Demand'!O1492</f>
        <v>0</v>
      </c>
      <c r="L1415" s="218">
        <f>'4. Capacity&amp;Demand'!P1492</f>
        <v>0</v>
      </c>
      <c r="M1415" s="218">
        <f>'4. Capacity&amp;Demand'!Q1492</f>
        <v>0</v>
      </c>
      <c r="N1415" s="218">
        <f>'4. Capacity&amp;Demand'!R1492</f>
        <v>0</v>
      </c>
      <c r="O1415" s="218">
        <f>'4. Capacity&amp;Demand'!S1492</f>
        <v>0</v>
      </c>
    </row>
    <row r="1416" spans="2:15" ht="15.75" thickBot="1" x14ac:dyDescent="0.3">
      <c r="B1416" s="218" t="s">
        <v>883</v>
      </c>
      <c r="C1416" s="315" t="s">
        <v>903</v>
      </c>
      <c r="D1416" s="218">
        <f>'4. Capacity&amp;Demand'!H1493</f>
        <v>0</v>
      </c>
      <c r="E1416" s="218">
        <f>'4. Capacity&amp;Demand'!I1493</f>
        <v>0</v>
      </c>
      <c r="F1416" s="218">
        <f>'4. Capacity&amp;Demand'!J1493</f>
        <v>0</v>
      </c>
      <c r="G1416" s="218">
        <f>'4. Capacity&amp;Demand'!K1493</f>
        <v>0</v>
      </c>
      <c r="H1416" s="218">
        <f>'4. Capacity&amp;Demand'!L1493</f>
        <v>0</v>
      </c>
      <c r="I1416" s="218">
        <f>'4. Capacity&amp;Demand'!M1493</f>
        <v>0</v>
      </c>
      <c r="J1416" s="218">
        <f>'4. Capacity&amp;Demand'!N1493</f>
        <v>0</v>
      </c>
      <c r="K1416" s="218">
        <f>'4. Capacity&amp;Demand'!O1493</f>
        <v>0</v>
      </c>
      <c r="L1416" s="218">
        <f>'4. Capacity&amp;Demand'!P1493</f>
        <v>0</v>
      </c>
      <c r="M1416" s="218">
        <f>'4. Capacity&amp;Demand'!Q1493</f>
        <v>0</v>
      </c>
      <c r="N1416" s="218">
        <f>'4. Capacity&amp;Demand'!R1493</f>
        <v>0</v>
      </c>
      <c r="O1416" s="218">
        <f>'4. Capacity&amp;Demand'!S1493</f>
        <v>0</v>
      </c>
    </row>
    <row r="1417" spans="2:15" ht="15.75" thickBot="1" x14ac:dyDescent="0.3">
      <c r="B1417" s="218" t="s">
        <v>884</v>
      </c>
      <c r="C1417" s="315" t="s">
        <v>903</v>
      </c>
      <c r="D1417" s="218">
        <f>'4. Capacity&amp;Demand'!H1494</f>
        <v>0</v>
      </c>
      <c r="E1417" s="218">
        <f>'4. Capacity&amp;Demand'!I1494</f>
        <v>0</v>
      </c>
      <c r="F1417" s="218">
        <f>'4. Capacity&amp;Demand'!J1494</f>
        <v>0</v>
      </c>
      <c r="G1417" s="218">
        <f>'4. Capacity&amp;Demand'!K1494</f>
        <v>0</v>
      </c>
      <c r="H1417" s="218">
        <f>'4. Capacity&amp;Demand'!L1494</f>
        <v>0</v>
      </c>
      <c r="I1417" s="218">
        <f>'4. Capacity&amp;Demand'!M1494</f>
        <v>0</v>
      </c>
      <c r="J1417" s="218">
        <f>'4. Capacity&amp;Demand'!N1494</f>
        <v>0</v>
      </c>
      <c r="K1417" s="218">
        <f>'4. Capacity&amp;Demand'!O1494</f>
        <v>0</v>
      </c>
      <c r="L1417" s="218">
        <f>'4. Capacity&amp;Demand'!P1494</f>
        <v>0</v>
      </c>
      <c r="M1417" s="218">
        <f>'4. Capacity&amp;Demand'!Q1494</f>
        <v>0</v>
      </c>
      <c r="N1417" s="218">
        <f>'4. Capacity&amp;Demand'!R1494</f>
        <v>0</v>
      </c>
      <c r="O1417" s="218">
        <f>'4. Capacity&amp;Demand'!S1494</f>
        <v>0</v>
      </c>
    </row>
    <row r="1418" spans="2:15" ht="15.75" thickBot="1" x14ac:dyDescent="0.3">
      <c r="B1418" s="218" t="s">
        <v>885</v>
      </c>
      <c r="C1418" s="315" t="s">
        <v>903</v>
      </c>
      <c r="D1418" s="218">
        <f>'4. Capacity&amp;Demand'!H1495</f>
        <v>0</v>
      </c>
      <c r="E1418" s="218">
        <f>'4. Capacity&amp;Demand'!I1495</f>
        <v>0</v>
      </c>
      <c r="F1418" s="218">
        <f>'4. Capacity&amp;Demand'!J1495</f>
        <v>0</v>
      </c>
      <c r="G1418" s="218">
        <f>'4. Capacity&amp;Demand'!K1495</f>
        <v>0</v>
      </c>
      <c r="H1418" s="218">
        <f>'4. Capacity&amp;Demand'!L1495</f>
        <v>0</v>
      </c>
      <c r="I1418" s="218">
        <f>'4. Capacity&amp;Demand'!M1495</f>
        <v>0</v>
      </c>
      <c r="J1418" s="218">
        <f>'4. Capacity&amp;Demand'!N1495</f>
        <v>0</v>
      </c>
      <c r="K1418" s="218">
        <f>'4. Capacity&amp;Demand'!O1495</f>
        <v>0</v>
      </c>
      <c r="L1418" s="218">
        <f>'4. Capacity&amp;Demand'!P1495</f>
        <v>0</v>
      </c>
      <c r="M1418" s="218">
        <f>'4. Capacity&amp;Demand'!Q1495</f>
        <v>0</v>
      </c>
      <c r="N1418" s="218">
        <f>'4. Capacity&amp;Demand'!R1495</f>
        <v>0</v>
      </c>
      <c r="O1418" s="218">
        <f>'4. Capacity&amp;Demand'!S1495</f>
        <v>0</v>
      </c>
    </row>
    <row r="1419" spans="2:15" ht="15.75" thickBot="1" x14ac:dyDescent="0.3">
      <c r="B1419" s="218" t="s">
        <v>886</v>
      </c>
      <c r="C1419" s="315" t="s">
        <v>903</v>
      </c>
      <c r="D1419" s="218">
        <f>'4. Capacity&amp;Demand'!H1496</f>
        <v>0</v>
      </c>
      <c r="E1419" s="218">
        <f>'4. Capacity&amp;Demand'!I1496</f>
        <v>0</v>
      </c>
      <c r="F1419" s="218">
        <f>'4. Capacity&amp;Demand'!J1496</f>
        <v>0</v>
      </c>
      <c r="G1419" s="218">
        <f>'4. Capacity&amp;Demand'!K1496</f>
        <v>0</v>
      </c>
      <c r="H1419" s="218">
        <f>'4. Capacity&amp;Demand'!L1496</f>
        <v>0</v>
      </c>
      <c r="I1419" s="218">
        <f>'4. Capacity&amp;Demand'!M1496</f>
        <v>0</v>
      </c>
      <c r="J1419" s="218">
        <f>'4. Capacity&amp;Demand'!N1496</f>
        <v>0</v>
      </c>
      <c r="K1419" s="218">
        <f>'4. Capacity&amp;Demand'!O1496</f>
        <v>0</v>
      </c>
      <c r="L1419" s="218">
        <f>'4. Capacity&amp;Demand'!P1496</f>
        <v>0</v>
      </c>
      <c r="M1419" s="218">
        <f>'4. Capacity&amp;Demand'!Q1496</f>
        <v>0</v>
      </c>
      <c r="N1419" s="218">
        <f>'4. Capacity&amp;Demand'!R1496</f>
        <v>0</v>
      </c>
      <c r="O1419" s="218">
        <f>'4. Capacity&amp;Demand'!S1496</f>
        <v>0</v>
      </c>
    </row>
    <row r="1420" spans="2:15" ht="15.75" thickBot="1" x14ac:dyDescent="0.3">
      <c r="B1420" s="218" t="s">
        <v>887</v>
      </c>
      <c r="C1420" s="315" t="s">
        <v>903</v>
      </c>
      <c r="D1420" s="218">
        <f>'4. Capacity&amp;Demand'!H1497</f>
        <v>0</v>
      </c>
      <c r="E1420" s="218">
        <f>'4. Capacity&amp;Demand'!I1497</f>
        <v>0</v>
      </c>
      <c r="F1420" s="218">
        <f>'4. Capacity&amp;Demand'!J1497</f>
        <v>0</v>
      </c>
      <c r="G1420" s="218">
        <f>'4. Capacity&amp;Demand'!K1497</f>
        <v>0</v>
      </c>
      <c r="H1420" s="218">
        <f>'4. Capacity&amp;Demand'!L1497</f>
        <v>0</v>
      </c>
      <c r="I1420" s="218">
        <f>'4. Capacity&amp;Demand'!M1497</f>
        <v>0</v>
      </c>
      <c r="J1420" s="218">
        <f>'4. Capacity&amp;Demand'!N1497</f>
        <v>0</v>
      </c>
      <c r="K1420" s="218">
        <f>'4. Capacity&amp;Demand'!O1497</f>
        <v>0</v>
      </c>
      <c r="L1420" s="218">
        <f>'4. Capacity&amp;Demand'!P1497</f>
        <v>0</v>
      </c>
      <c r="M1420" s="218">
        <f>'4. Capacity&amp;Demand'!Q1497</f>
        <v>0</v>
      </c>
      <c r="N1420" s="218">
        <f>'4. Capacity&amp;Demand'!R1497</f>
        <v>0</v>
      </c>
      <c r="O1420" s="218">
        <f>'4. Capacity&amp;Demand'!S1497</f>
        <v>0</v>
      </c>
    </row>
    <row r="1421" spans="2:15" ht="15.75" thickBot="1" x14ac:dyDescent="0.3">
      <c r="B1421" s="218" t="s">
        <v>888</v>
      </c>
      <c r="C1421" s="315" t="s">
        <v>903</v>
      </c>
      <c r="D1421" s="218">
        <f>'4. Capacity&amp;Demand'!H1498</f>
        <v>0</v>
      </c>
      <c r="E1421" s="218">
        <f>'4. Capacity&amp;Demand'!I1498</f>
        <v>0</v>
      </c>
      <c r="F1421" s="218">
        <f>'4. Capacity&amp;Demand'!J1498</f>
        <v>0</v>
      </c>
      <c r="G1421" s="218">
        <f>'4. Capacity&amp;Demand'!K1498</f>
        <v>0</v>
      </c>
      <c r="H1421" s="218">
        <f>'4. Capacity&amp;Demand'!L1498</f>
        <v>0</v>
      </c>
      <c r="I1421" s="218">
        <f>'4. Capacity&amp;Demand'!M1498</f>
        <v>0</v>
      </c>
      <c r="J1421" s="218">
        <f>'4. Capacity&amp;Demand'!N1498</f>
        <v>0</v>
      </c>
      <c r="K1421" s="218">
        <f>'4. Capacity&amp;Demand'!O1498</f>
        <v>0</v>
      </c>
      <c r="L1421" s="218">
        <f>'4. Capacity&amp;Demand'!P1498</f>
        <v>0</v>
      </c>
      <c r="M1421" s="218">
        <f>'4. Capacity&amp;Demand'!Q1498</f>
        <v>0</v>
      </c>
      <c r="N1421" s="218">
        <f>'4. Capacity&amp;Demand'!R1498</f>
        <v>0</v>
      </c>
      <c r="O1421" s="218">
        <f>'4. Capacity&amp;Demand'!S1498</f>
        <v>0</v>
      </c>
    </row>
    <row r="1422" spans="2:15" ht="15.75" thickBot="1" x14ac:dyDescent="0.3">
      <c r="B1422" s="218" t="s">
        <v>889</v>
      </c>
      <c r="C1422" s="315" t="s">
        <v>903</v>
      </c>
      <c r="D1422" s="218">
        <f>'4. Capacity&amp;Demand'!H1499</f>
        <v>0</v>
      </c>
      <c r="E1422" s="218">
        <f>'4. Capacity&amp;Demand'!I1499</f>
        <v>0</v>
      </c>
      <c r="F1422" s="218">
        <f>'4. Capacity&amp;Demand'!J1499</f>
        <v>0</v>
      </c>
      <c r="G1422" s="218">
        <f>'4. Capacity&amp;Demand'!K1499</f>
        <v>0</v>
      </c>
      <c r="H1422" s="218">
        <f>'4. Capacity&amp;Demand'!L1499</f>
        <v>0</v>
      </c>
      <c r="I1422" s="218">
        <f>'4. Capacity&amp;Demand'!M1499</f>
        <v>0</v>
      </c>
      <c r="J1422" s="218">
        <f>'4. Capacity&amp;Demand'!N1499</f>
        <v>0</v>
      </c>
      <c r="K1422" s="218">
        <f>'4. Capacity&amp;Demand'!O1499</f>
        <v>0</v>
      </c>
      <c r="L1422" s="218">
        <f>'4. Capacity&amp;Demand'!P1499</f>
        <v>0</v>
      </c>
      <c r="M1422" s="218">
        <f>'4. Capacity&amp;Demand'!Q1499</f>
        <v>0</v>
      </c>
      <c r="N1422" s="218">
        <f>'4. Capacity&amp;Demand'!R1499</f>
        <v>0</v>
      </c>
      <c r="O1422" s="218">
        <f>'4. Capacity&amp;Demand'!S1499</f>
        <v>0</v>
      </c>
    </row>
    <row r="1423" spans="2:15" ht="15.75" thickBot="1" x14ac:dyDescent="0.3">
      <c r="B1423" s="218" t="s">
        <v>890</v>
      </c>
      <c r="C1423" s="315" t="s">
        <v>903</v>
      </c>
      <c r="D1423" s="218">
        <f>'4. Capacity&amp;Demand'!H1500</f>
        <v>0</v>
      </c>
      <c r="E1423" s="218">
        <f>'4. Capacity&amp;Demand'!I1500</f>
        <v>0</v>
      </c>
      <c r="F1423" s="218">
        <f>'4. Capacity&amp;Demand'!J1500</f>
        <v>0</v>
      </c>
      <c r="G1423" s="218">
        <f>'4. Capacity&amp;Demand'!K1500</f>
        <v>0</v>
      </c>
      <c r="H1423" s="218">
        <f>'4. Capacity&amp;Demand'!L1500</f>
        <v>0</v>
      </c>
      <c r="I1423" s="218">
        <f>'4. Capacity&amp;Demand'!M1500</f>
        <v>0</v>
      </c>
      <c r="J1423" s="218">
        <f>'4. Capacity&amp;Demand'!N1500</f>
        <v>0</v>
      </c>
      <c r="K1423" s="218">
        <f>'4. Capacity&amp;Demand'!O1500</f>
        <v>0</v>
      </c>
      <c r="L1423" s="218">
        <f>'4. Capacity&amp;Demand'!P1500</f>
        <v>0</v>
      </c>
      <c r="M1423" s="218">
        <f>'4. Capacity&amp;Demand'!Q1500</f>
        <v>0</v>
      </c>
      <c r="N1423" s="218">
        <f>'4. Capacity&amp;Demand'!R1500</f>
        <v>0</v>
      </c>
      <c r="O1423" s="218">
        <f>'4. Capacity&amp;Demand'!S1500</f>
        <v>0</v>
      </c>
    </row>
    <row r="1424" spans="2:15" ht="15.75" thickBot="1" x14ac:dyDescent="0.3">
      <c r="B1424" s="218" t="s">
        <v>891</v>
      </c>
      <c r="C1424" s="315" t="s">
        <v>903</v>
      </c>
      <c r="D1424" s="218">
        <f>'4. Capacity&amp;Demand'!H1501</f>
        <v>0</v>
      </c>
      <c r="E1424" s="218">
        <f>'4. Capacity&amp;Demand'!I1501</f>
        <v>0</v>
      </c>
      <c r="F1424" s="218">
        <f>'4. Capacity&amp;Demand'!J1501</f>
        <v>0</v>
      </c>
      <c r="G1424" s="218">
        <f>'4. Capacity&amp;Demand'!K1501</f>
        <v>0</v>
      </c>
      <c r="H1424" s="218">
        <f>'4. Capacity&amp;Demand'!L1501</f>
        <v>0</v>
      </c>
      <c r="I1424" s="218">
        <f>'4. Capacity&amp;Demand'!M1501</f>
        <v>0</v>
      </c>
      <c r="J1424" s="218">
        <f>'4. Capacity&amp;Demand'!N1501</f>
        <v>0</v>
      </c>
      <c r="K1424" s="218">
        <f>'4. Capacity&amp;Demand'!O1501</f>
        <v>0</v>
      </c>
      <c r="L1424" s="218">
        <f>'4. Capacity&amp;Demand'!P1501</f>
        <v>0</v>
      </c>
      <c r="M1424" s="218">
        <f>'4. Capacity&amp;Demand'!Q1501</f>
        <v>0</v>
      </c>
      <c r="N1424" s="218">
        <f>'4. Capacity&amp;Demand'!R1501</f>
        <v>0</v>
      </c>
      <c r="O1424" s="218">
        <f>'4. Capacity&amp;Demand'!S1501</f>
        <v>0</v>
      </c>
    </row>
    <row r="1425" spans="2:15" ht="15.75" thickBot="1" x14ac:dyDescent="0.3">
      <c r="B1425" s="218" t="s">
        <v>892</v>
      </c>
      <c r="C1425" s="315" t="s">
        <v>903</v>
      </c>
      <c r="D1425" s="218">
        <f>'4. Capacity&amp;Demand'!H1502</f>
        <v>0</v>
      </c>
      <c r="E1425" s="218">
        <f>'4. Capacity&amp;Demand'!I1502</f>
        <v>0</v>
      </c>
      <c r="F1425" s="218">
        <f>'4. Capacity&amp;Demand'!J1502</f>
        <v>0</v>
      </c>
      <c r="G1425" s="218">
        <f>'4. Capacity&amp;Demand'!K1502</f>
        <v>0</v>
      </c>
      <c r="H1425" s="218">
        <f>'4. Capacity&amp;Demand'!L1502</f>
        <v>0</v>
      </c>
      <c r="I1425" s="218">
        <f>'4. Capacity&amp;Demand'!M1502</f>
        <v>0</v>
      </c>
      <c r="J1425" s="218">
        <f>'4. Capacity&amp;Demand'!N1502</f>
        <v>0</v>
      </c>
      <c r="K1425" s="218">
        <f>'4. Capacity&amp;Demand'!O1502</f>
        <v>0</v>
      </c>
      <c r="L1425" s="218">
        <f>'4. Capacity&amp;Demand'!P1502</f>
        <v>0</v>
      </c>
      <c r="M1425" s="218">
        <f>'4. Capacity&amp;Demand'!Q1502</f>
        <v>0</v>
      </c>
      <c r="N1425" s="218">
        <f>'4. Capacity&amp;Demand'!R1502</f>
        <v>0</v>
      </c>
      <c r="O1425" s="218">
        <f>'4. Capacity&amp;Demand'!S1502</f>
        <v>0</v>
      </c>
    </row>
    <row r="1426" spans="2:15" ht="15.75" thickBot="1" x14ac:dyDescent="0.3">
      <c r="B1426" s="218" t="s">
        <v>893</v>
      </c>
      <c r="C1426" s="315" t="s">
        <v>903</v>
      </c>
      <c r="D1426" s="218">
        <f>'4. Capacity&amp;Demand'!H1503</f>
        <v>0</v>
      </c>
      <c r="E1426" s="218">
        <f>'4. Capacity&amp;Demand'!I1503</f>
        <v>0</v>
      </c>
      <c r="F1426" s="218">
        <f>'4. Capacity&amp;Demand'!J1503</f>
        <v>0</v>
      </c>
      <c r="G1426" s="218">
        <f>'4. Capacity&amp;Demand'!K1503</f>
        <v>0</v>
      </c>
      <c r="H1426" s="218">
        <f>'4. Capacity&amp;Demand'!L1503</f>
        <v>0</v>
      </c>
      <c r="I1426" s="218">
        <f>'4. Capacity&amp;Demand'!M1503</f>
        <v>0</v>
      </c>
      <c r="J1426" s="218">
        <f>'4. Capacity&amp;Demand'!N1503</f>
        <v>0</v>
      </c>
      <c r="K1426" s="218">
        <f>'4. Capacity&amp;Demand'!O1503</f>
        <v>0</v>
      </c>
      <c r="L1426" s="218">
        <f>'4. Capacity&amp;Demand'!P1503</f>
        <v>0</v>
      </c>
      <c r="M1426" s="218">
        <f>'4. Capacity&amp;Demand'!Q1503</f>
        <v>0</v>
      </c>
      <c r="N1426" s="218">
        <f>'4. Capacity&amp;Demand'!R1503</f>
        <v>0</v>
      </c>
      <c r="O1426" s="218">
        <f>'4. Capacity&amp;Demand'!S1503</f>
        <v>0</v>
      </c>
    </row>
    <row r="1427" spans="2:15" ht="15.75" thickBot="1" x14ac:dyDescent="0.3">
      <c r="B1427" s="218" t="s">
        <v>894</v>
      </c>
      <c r="C1427" s="315" t="s">
        <v>903</v>
      </c>
      <c r="D1427" s="218">
        <f>'4. Capacity&amp;Demand'!H1504</f>
        <v>0</v>
      </c>
      <c r="E1427" s="218">
        <f>'4. Capacity&amp;Demand'!I1504</f>
        <v>0</v>
      </c>
      <c r="F1427" s="218">
        <f>'4. Capacity&amp;Demand'!J1504</f>
        <v>0</v>
      </c>
      <c r="G1427" s="218">
        <f>'4. Capacity&amp;Demand'!K1504</f>
        <v>0</v>
      </c>
      <c r="H1427" s="218">
        <f>'4. Capacity&amp;Demand'!L1504</f>
        <v>0</v>
      </c>
      <c r="I1427" s="218">
        <f>'4. Capacity&amp;Demand'!M1504</f>
        <v>0</v>
      </c>
      <c r="J1427" s="218">
        <f>'4. Capacity&amp;Demand'!N1504</f>
        <v>0</v>
      </c>
      <c r="K1427" s="218">
        <f>'4. Capacity&amp;Demand'!O1504</f>
        <v>0</v>
      </c>
      <c r="L1427" s="218">
        <f>'4. Capacity&amp;Demand'!P1504</f>
        <v>0</v>
      </c>
      <c r="M1427" s="218">
        <f>'4. Capacity&amp;Demand'!Q1504</f>
        <v>0</v>
      </c>
      <c r="N1427" s="218">
        <f>'4. Capacity&amp;Demand'!R1504</f>
        <v>0</v>
      </c>
      <c r="O1427" s="218">
        <f>'4. Capacity&amp;Demand'!S1504</f>
        <v>0</v>
      </c>
    </row>
    <row r="1428" spans="2:15" ht="15.75" thickBot="1" x14ac:dyDescent="0.3">
      <c r="B1428" s="218" t="s">
        <v>895</v>
      </c>
      <c r="C1428" s="315" t="s">
        <v>903</v>
      </c>
      <c r="D1428" s="218">
        <f>'4. Capacity&amp;Demand'!H1505</f>
        <v>0</v>
      </c>
      <c r="E1428" s="218">
        <f>'4. Capacity&amp;Demand'!I1505</f>
        <v>0</v>
      </c>
      <c r="F1428" s="218">
        <f>'4. Capacity&amp;Demand'!J1505</f>
        <v>0</v>
      </c>
      <c r="G1428" s="218">
        <f>'4. Capacity&amp;Demand'!K1505</f>
        <v>0</v>
      </c>
      <c r="H1428" s="218">
        <f>'4. Capacity&amp;Demand'!L1505</f>
        <v>0</v>
      </c>
      <c r="I1428" s="218">
        <f>'4. Capacity&amp;Demand'!M1505</f>
        <v>0</v>
      </c>
      <c r="J1428" s="218">
        <f>'4. Capacity&amp;Demand'!N1505</f>
        <v>0</v>
      </c>
      <c r="K1428" s="218">
        <f>'4. Capacity&amp;Demand'!O1505</f>
        <v>0</v>
      </c>
      <c r="L1428" s="218">
        <f>'4. Capacity&amp;Demand'!P1505</f>
        <v>0</v>
      </c>
      <c r="M1428" s="218">
        <f>'4. Capacity&amp;Demand'!Q1505</f>
        <v>0</v>
      </c>
      <c r="N1428" s="218">
        <f>'4. Capacity&amp;Demand'!R1505</f>
        <v>0</v>
      </c>
      <c r="O1428" s="218">
        <f>'4. Capacity&amp;Demand'!S1505</f>
        <v>0</v>
      </c>
    </row>
    <row r="1429" spans="2:15" ht="15.75" thickBot="1" x14ac:dyDescent="0.3">
      <c r="B1429" s="218" t="s">
        <v>896</v>
      </c>
      <c r="C1429" s="315" t="s">
        <v>903</v>
      </c>
      <c r="D1429" s="218">
        <f>'4. Capacity&amp;Demand'!H1506</f>
        <v>0</v>
      </c>
      <c r="E1429" s="218">
        <f>'4. Capacity&amp;Demand'!I1506</f>
        <v>0</v>
      </c>
      <c r="F1429" s="218">
        <f>'4. Capacity&amp;Demand'!J1506</f>
        <v>0</v>
      </c>
      <c r="G1429" s="218">
        <f>'4. Capacity&amp;Demand'!K1506</f>
        <v>0</v>
      </c>
      <c r="H1429" s="218">
        <f>'4. Capacity&amp;Demand'!L1506</f>
        <v>0</v>
      </c>
      <c r="I1429" s="218">
        <f>'4. Capacity&amp;Demand'!M1506</f>
        <v>0</v>
      </c>
      <c r="J1429" s="218">
        <f>'4. Capacity&amp;Demand'!N1506</f>
        <v>0</v>
      </c>
      <c r="K1429" s="218">
        <f>'4. Capacity&amp;Demand'!O1506</f>
        <v>0</v>
      </c>
      <c r="L1429" s="218">
        <f>'4. Capacity&amp;Demand'!P1506</f>
        <v>0</v>
      </c>
      <c r="M1429" s="218">
        <f>'4. Capacity&amp;Demand'!Q1506</f>
        <v>0</v>
      </c>
      <c r="N1429" s="218">
        <f>'4. Capacity&amp;Demand'!R1506</f>
        <v>0</v>
      </c>
      <c r="O1429" s="218">
        <f>'4. Capacity&amp;Demand'!S1506</f>
        <v>0</v>
      </c>
    </row>
    <row r="1430" spans="2:15" x14ac:dyDescent="0.25">
      <c r="B1430" s="218" t="s">
        <v>897</v>
      </c>
      <c r="C1430" s="315" t="s">
        <v>903</v>
      </c>
      <c r="D1430" s="218">
        <f>'4. Capacity&amp;Demand'!H1507</f>
        <v>0</v>
      </c>
      <c r="E1430" s="218">
        <f>'4. Capacity&amp;Demand'!I1507</f>
        <v>0</v>
      </c>
      <c r="F1430" s="218">
        <f>'4. Capacity&amp;Demand'!J1507</f>
        <v>0</v>
      </c>
      <c r="G1430" s="218">
        <f>'4. Capacity&amp;Demand'!K1507</f>
        <v>0</v>
      </c>
      <c r="H1430" s="218">
        <f>'4. Capacity&amp;Demand'!L1507</f>
        <v>0</v>
      </c>
      <c r="I1430" s="218">
        <f>'4. Capacity&amp;Demand'!M1507</f>
        <v>0</v>
      </c>
      <c r="J1430" s="218">
        <f>'4. Capacity&amp;Demand'!N1507</f>
        <v>0</v>
      </c>
      <c r="K1430" s="218">
        <f>'4. Capacity&amp;Demand'!O1507</f>
        <v>0</v>
      </c>
      <c r="L1430" s="218">
        <f>'4. Capacity&amp;Demand'!P1507</f>
        <v>0</v>
      </c>
      <c r="M1430" s="218">
        <f>'4. Capacity&amp;Demand'!Q1507</f>
        <v>0</v>
      </c>
      <c r="N1430" s="218">
        <f>'4. Capacity&amp;Demand'!R1507</f>
        <v>0</v>
      </c>
      <c r="O1430" s="218">
        <f>'4. Capacity&amp;Demand'!S1507</f>
        <v>0</v>
      </c>
    </row>
    <row r="1431" spans="2:15" x14ac:dyDescent="0.25">
      <c r="B1431" t="s">
        <v>904</v>
      </c>
      <c r="C1431" t="s">
        <v>905</v>
      </c>
      <c r="D1431">
        <v>0</v>
      </c>
      <c r="E1431">
        <v>0</v>
      </c>
      <c r="F1431">
        <v>0</v>
      </c>
      <c r="G1431">
        <v>0</v>
      </c>
      <c r="H1431">
        <v>0</v>
      </c>
      <c r="I1431">
        <v>0</v>
      </c>
      <c r="J1431">
        <v>0</v>
      </c>
      <c r="K1431">
        <v>0</v>
      </c>
      <c r="L1431">
        <v>0</v>
      </c>
      <c r="M1431">
        <v>0</v>
      </c>
      <c r="N1431">
        <v>0</v>
      </c>
      <c r="O1431">
        <v>0</v>
      </c>
    </row>
  </sheetData>
  <dataValidations count="1">
    <dataValidation type="decimal" operator="greaterThan" allowBlank="1" showInputMessage="1" showErrorMessage="1" sqref="D3:O1430" xr:uid="{58A99694-A94D-4B35-891A-D46247B85F3A}">
      <formula1>-1</formula1>
    </dataValidation>
  </dataValidation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DE4B2-31BC-4A82-A339-D21D17595BAE}">
  <dimension ref="A1:A199"/>
  <sheetViews>
    <sheetView workbookViewId="0">
      <selection activeCell="A199" sqref="A1:A199"/>
    </sheetView>
  </sheetViews>
  <sheetFormatPr defaultRowHeight="15" x14ac:dyDescent="0.25"/>
  <sheetData>
    <row r="1" spans="1:1" x14ac:dyDescent="0.25">
      <c r="A1" t="s">
        <v>515</v>
      </c>
    </row>
    <row r="2" spans="1:1" x14ac:dyDescent="0.25">
      <c r="A2" t="s">
        <v>517</v>
      </c>
    </row>
    <row r="3" spans="1:1" x14ac:dyDescent="0.25">
      <c r="A3" t="s">
        <v>519</v>
      </c>
    </row>
    <row r="4" spans="1:1" x14ac:dyDescent="0.25">
      <c r="A4" t="s">
        <v>521</v>
      </c>
    </row>
    <row r="5" spans="1:1" x14ac:dyDescent="0.25">
      <c r="A5" t="s">
        <v>523</v>
      </c>
    </row>
    <row r="6" spans="1:1" x14ac:dyDescent="0.25">
      <c r="A6" t="s">
        <v>525</v>
      </c>
    </row>
    <row r="7" spans="1:1" x14ac:dyDescent="0.25">
      <c r="A7" t="s">
        <v>527</v>
      </c>
    </row>
    <row r="8" spans="1:1" x14ac:dyDescent="0.25">
      <c r="A8" t="s">
        <v>529</v>
      </c>
    </row>
    <row r="9" spans="1:1" x14ac:dyDescent="0.25">
      <c r="A9" t="s">
        <v>531</v>
      </c>
    </row>
    <row r="10" spans="1:1" x14ac:dyDescent="0.25">
      <c r="A10" t="s">
        <v>533</v>
      </c>
    </row>
    <row r="11" spans="1:1" x14ac:dyDescent="0.25">
      <c r="A11" t="s">
        <v>535</v>
      </c>
    </row>
    <row r="12" spans="1:1" x14ac:dyDescent="0.25">
      <c r="A12" t="s">
        <v>537</v>
      </c>
    </row>
    <row r="13" spans="1:1" x14ac:dyDescent="0.25">
      <c r="A13" t="s">
        <v>539</v>
      </c>
    </row>
    <row r="14" spans="1:1" x14ac:dyDescent="0.25">
      <c r="A14" t="s">
        <v>543</v>
      </c>
    </row>
    <row r="15" spans="1:1" x14ac:dyDescent="0.25">
      <c r="A15" t="s">
        <v>545</v>
      </c>
    </row>
    <row r="16" spans="1:1" x14ac:dyDescent="0.25">
      <c r="A16" t="s">
        <v>549</v>
      </c>
    </row>
    <row r="17" spans="1:1" x14ac:dyDescent="0.25">
      <c r="A17" t="s">
        <v>551</v>
      </c>
    </row>
    <row r="18" spans="1:1" x14ac:dyDescent="0.25">
      <c r="A18" t="s">
        <v>553</v>
      </c>
    </row>
    <row r="19" spans="1:1" x14ac:dyDescent="0.25">
      <c r="A19" t="s">
        <v>555</v>
      </c>
    </row>
    <row r="20" spans="1:1" x14ac:dyDescent="0.25">
      <c r="A20" t="s">
        <v>557</v>
      </c>
    </row>
    <row r="21" spans="1:1" x14ac:dyDescent="0.25">
      <c r="A21" t="s">
        <v>559</v>
      </c>
    </row>
    <row r="22" spans="1:1" x14ac:dyDescent="0.25">
      <c r="A22" t="s">
        <v>561</v>
      </c>
    </row>
    <row r="23" spans="1:1" x14ac:dyDescent="0.25">
      <c r="A23" t="s">
        <v>565</v>
      </c>
    </row>
    <row r="24" spans="1:1" x14ac:dyDescent="0.25">
      <c r="A24" t="s">
        <v>567</v>
      </c>
    </row>
    <row r="25" spans="1:1" x14ac:dyDescent="0.25">
      <c r="A25" t="s">
        <v>569</v>
      </c>
    </row>
    <row r="26" spans="1:1" x14ac:dyDescent="0.25">
      <c r="A26" t="s">
        <v>571</v>
      </c>
    </row>
    <row r="27" spans="1:1" x14ac:dyDescent="0.25">
      <c r="A27" t="s">
        <v>573</v>
      </c>
    </row>
    <row r="28" spans="1:1" x14ac:dyDescent="0.25">
      <c r="A28" t="s">
        <v>575</v>
      </c>
    </row>
    <row r="29" spans="1:1" x14ac:dyDescent="0.25">
      <c r="A29" t="s">
        <v>577</v>
      </c>
    </row>
    <row r="30" spans="1:1" x14ac:dyDescent="0.25">
      <c r="A30" t="s">
        <v>579</v>
      </c>
    </row>
    <row r="31" spans="1:1" x14ac:dyDescent="0.25">
      <c r="A31" t="s">
        <v>581</v>
      </c>
    </row>
    <row r="32" spans="1:1" x14ac:dyDescent="0.25">
      <c r="A32" t="s">
        <v>583</v>
      </c>
    </row>
    <row r="33" spans="1:1" x14ac:dyDescent="0.25">
      <c r="A33" t="s">
        <v>585</v>
      </c>
    </row>
    <row r="34" spans="1:1" x14ac:dyDescent="0.25">
      <c r="A34" t="s">
        <v>587</v>
      </c>
    </row>
    <row r="35" spans="1:1" x14ac:dyDescent="0.25">
      <c r="A35" t="s">
        <v>589</v>
      </c>
    </row>
    <row r="36" spans="1:1" x14ac:dyDescent="0.25">
      <c r="A36" t="s">
        <v>591</v>
      </c>
    </row>
    <row r="37" spans="1:1" x14ac:dyDescent="0.25">
      <c r="A37" t="s">
        <v>593</v>
      </c>
    </row>
    <row r="38" spans="1:1" x14ac:dyDescent="0.25">
      <c r="A38" t="s">
        <v>595</v>
      </c>
    </row>
    <row r="39" spans="1:1" x14ac:dyDescent="0.25">
      <c r="A39" t="s">
        <v>597</v>
      </c>
    </row>
    <row r="40" spans="1:1" x14ac:dyDescent="0.25">
      <c r="A40" t="s">
        <v>599</v>
      </c>
    </row>
    <row r="41" spans="1:1" x14ac:dyDescent="0.25">
      <c r="A41" t="s">
        <v>601</v>
      </c>
    </row>
    <row r="42" spans="1:1" x14ac:dyDescent="0.25">
      <c r="A42" t="s">
        <v>603</v>
      </c>
    </row>
    <row r="43" spans="1:1" x14ac:dyDescent="0.25">
      <c r="A43" t="s">
        <v>605</v>
      </c>
    </row>
    <row r="44" spans="1:1" x14ac:dyDescent="0.25">
      <c r="A44" t="s">
        <v>607</v>
      </c>
    </row>
    <row r="45" spans="1:1" x14ac:dyDescent="0.25">
      <c r="A45" t="s">
        <v>609</v>
      </c>
    </row>
    <row r="46" spans="1:1" x14ac:dyDescent="0.25">
      <c r="A46" t="s">
        <v>611</v>
      </c>
    </row>
    <row r="47" spans="1:1" x14ac:dyDescent="0.25">
      <c r="A47" t="s">
        <v>613</v>
      </c>
    </row>
    <row r="48" spans="1:1" x14ac:dyDescent="0.25">
      <c r="A48" t="s">
        <v>615</v>
      </c>
    </row>
    <row r="49" spans="1:1" x14ac:dyDescent="0.25">
      <c r="A49" t="s">
        <v>617</v>
      </c>
    </row>
    <row r="50" spans="1:1" x14ac:dyDescent="0.25">
      <c r="A50" t="s">
        <v>619</v>
      </c>
    </row>
    <row r="51" spans="1:1" x14ac:dyDescent="0.25">
      <c r="A51" t="s">
        <v>621</v>
      </c>
    </row>
    <row r="52" spans="1:1" x14ac:dyDescent="0.25">
      <c r="A52" t="s">
        <v>623</v>
      </c>
    </row>
    <row r="53" spans="1:1" x14ac:dyDescent="0.25">
      <c r="A53" t="s">
        <v>625</v>
      </c>
    </row>
    <row r="54" spans="1:1" x14ac:dyDescent="0.25">
      <c r="A54" t="s">
        <v>627</v>
      </c>
    </row>
    <row r="55" spans="1:1" x14ac:dyDescent="0.25">
      <c r="A55" t="s">
        <v>629</v>
      </c>
    </row>
    <row r="56" spans="1:1" x14ac:dyDescent="0.25">
      <c r="A56" t="s">
        <v>631</v>
      </c>
    </row>
    <row r="57" spans="1:1" x14ac:dyDescent="0.25">
      <c r="A57" t="s">
        <v>633</v>
      </c>
    </row>
    <row r="58" spans="1:1" x14ac:dyDescent="0.25">
      <c r="A58" t="s">
        <v>635</v>
      </c>
    </row>
    <row r="59" spans="1:1" x14ac:dyDescent="0.25">
      <c r="A59" t="s">
        <v>637</v>
      </c>
    </row>
    <row r="60" spans="1:1" x14ac:dyDescent="0.25">
      <c r="A60" t="s">
        <v>639</v>
      </c>
    </row>
    <row r="61" spans="1:1" x14ac:dyDescent="0.25">
      <c r="A61" t="s">
        <v>641</v>
      </c>
    </row>
    <row r="62" spans="1:1" x14ac:dyDescent="0.25">
      <c r="A62" t="s">
        <v>643</v>
      </c>
    </row>
    <row r="63" spans="1:1" x14ac:dyDescent="0.25">
      <c r="A63" t="s">
        <v>645</v>
      </c>
    </row>
    <row r="64" spans="1:1" x14ac:dyDescent="0.25">
      <c r="A64" t="s">
        <v>647</v>
      </c>
    </row>
    <row r="65" spans="1:1" x14ac:dyDescent="0.25">
      <c r="A65" t="s">
        <v>649</v>
      </c>
    </row>
    <row r="66" spans="1:1" x14ac:dyDescent="0.25">
      <c r="A66" t="s">
        <v>651</v>
      </c>
    </row>
    <row r="67" spans="1:1" x14ac:dyDescent="0.25">
      <c r="A67" t="s">
        <v>653</v>
      </c>
    </row>
    <row r="68" spans="1:1" x14ac:dyDescent="0.25">
      <c r="A68" t="s">
        <v>655</v>
      </c>
    </row>
    <row r="69" spans="1:1" x14ac:dyDescent="0.25">
      <c r="A69" t="s">
        <v>657</v>
      </c>
    </row>
    <row r="70" spans="1:1" x14ac:dyDescent="0.25">
      <c r="A70" t="s">
        <v>659</v>
      </c>
    </row>
    <row r="71" spans="1:1" x14ac:dyDescent="0.25">
      <c r="A71" t="s">
        <v>661</v>
      </c>
    </row>
    <row r="72" spans="1:1" x14ac:dyDescent="0.25">
      <c r="A72" t="s">
        <v>663</v>
      </c>
    </row>
    <row r="73" spans="1:1" x14ac:dyDescent="0.25">
      <c r="A73" t="s">
        <v>665</v>
      </c>
    </row>
    <row r="74" spans="1:1" x14ac:dyDescent="0.25">
      <c r="A74" t="s">
        <v>667</v>
      </c>
    </row>
    <row r="75" spans="1:1" x14ac:dyDescent="0.25">
      <c r="A75" t="s">
        <v>669</v>
      </c>
    </row>
    <row r="76" spans="1:1" x14ac:dyDescent="0.25">
      <c r="A76" t="s">
        <v>671</v>
      </c>
    </row>
    <row r="77" spans="1:1" x14ac:dyDescent="0.25">
      <c r="A77" t="s">
        <v>673</v>
      </c>
    </row>
    <row r="78" spans="1:1" x14ac:dyDescent="0.25">
      <c r="A78" t="s">
        <v>675</v>
      </c>
    </row>
    <row r="79" spans="1:1" x14ac:dyDescent="0.25">
      <c r="A79" t="s">
        <v>677</v>
      </c>
    </row>
    <row r="80" spans="1:1" x14ac:dyDescent="0.25">
      <c r="A80" t="s">
        <v>679</v>
      </c>
    </row>
    <row r="81" spans="1:1" x14ac:dyDescent="0.25">
      <c r="A81" t="s">
        <v>681</v>
      </c>
    </row>
    <row r="82" spans="1:1" x14ac:dyDescent="0.25">
      <c r="A82" t="s">
        <v>683</v>
      </c>
    </row>
    <row r="83" spans="1:1" x14ac:dyDescent="0.25">
      <c r="A83" t="s">
        <v>685</v>
      </c>
    </row>
    <row r="84" spans="1:1" x14ac:dyDescent="0.25">
      <c r="A84" t="s">
        <v>687</v>
      </c>
    </row>
    <row r="85" spans="1:1" x14ac:dyDescent="0.25">
      <c r="A85" t="s">
        <v>689</v>
      </c>
    </row>
    <row r="86" spans="1:1" x14ac:dyDescent="0.25">
      <c r="A86" t="s">
        <v>691</v>
      </c>
    </row>
    <row r="87" spans="1:1" x14ac:dyDescent="0.25">
      <c r="A87" t="s">
        <v>693</v>
      </c>
    </row>
    <row r="88" spans="1:1" x14ac:dyDescent="0.25">
      <c r="A88" t="s">
        <v>695</v>
      </c>
    </row>
    <row r="89" spans="1:1" x14ac:dyDescent="0.25">
      <c r="A89" t="s">
        <v>697</v>
      </c>
    </row>
    <row r="90" spans="1:1" x14ac:dyDescent="0.25">
      <c r="A90" t="s">
        <v>699</v>
      </c>
    </row>
    <row r="91" spans="1:1" x14ac:dyDescent="0.25">
      <c r="A91" t="s">
        <v>701</v>
      </c>
    </row>
    <row r="92" spans="1:1" x14ac:dyDescent="0.25">
      <c r="A92" t="s">
        <v>703</v>
      </c>
    </row>
    <row r="93" spans="1:1" x14ac:dyDescent="0.25">
      <c r="A93" t="s">
        <v>705</v>
      </c>
    </row>
    <row r="94" spans="1:1" x14ac:dyDescent="0.25">
      <c r="A94" t="s">
        <v>707</v>
      </c>
    </row>
    <row r="95" spans="1:1" x14ac:dyDescent="0.25">
      <c r="A95" t="s">
        <v>709</v>
      </c>
    </row>
    <row r="96" spans="1:1" x14ac:dyDescent="0.25">
      <c r="A96" t="s">
        <v>711</v>
      </c>
    </row>
    <row r="97" spans="1:1" x14ac:dyDescent="0.25">
      <c r="A97" t="s">
        <v>713</v>
      </c>
    </row>
    <row r="98" spans="1:1" x14ac:dyDescent="0.25">
      <c r="A98" t="s">
        <v>715</v>
      </c>
    </row>
    <row r="99" spans="1:1" x14ac:dyDescent="0.25">
      <c r="A99" t="s">
        <v>717</v>
      </c>
    </row>
    <row r="100" spans="1:1" x14ac:dyDescent="0.25">
      <c r="A100" t="s">
        <v>719</v>
      </c>
    </row>
    <row r="101" spans="1:1" x14ac:dyDescent="0.25">
      <c r="A101" t="s">
        <v>721</v>
      </c>
    </row>
    <row r="102" spans="1:1" x14ac:dyDescent="0.25">
      <c r="A102" t="s">
        <v>723</v>
      </c>
    </row>
    <row r="103" spans="1:1" x14ac:dyDescent="0.25">
      <c r="A103" t="s">
        <v>725</v>
      </c>
    </row>
    <row r="104" spans="1:1" x14ac:dyDescent="0.25">
      <c r="A104" t="s">
        <v>727</v>
      </c>
    </row>
    <row r="105" spans="1:1" x14ac:dyDescent="0.25">
      <c r="A105" t="s">
        <v>729</v>
      </c>
    </row>
    <row r="106" spans="1:1" x14ac:dyDescent="0.25">
      <c r="A106" t="s">
        <v>731</v>
      </c>
    </row>
    <row r="107" spans="1:1" x14ac:dyDescent="0.25">
      <c r="A107" t="s">
        <v>733</v>
      </c>
    </row>
    <row r="108" spans="1:1" x14ac:dyDescent="0.25">
      <c r="A108" t="s">
        <v>735</v>
      </c>
    </row>
    <row r="109" spans="1:1" x14ac:dyDescent="0.25">
      <c r="A109" t="s">
        <v>737</v>
      </c>
    </row>
    <row r="110" spans="1:1" x14ac:dyDescent="0.25">
      <c r="A110" t="s">
        <v>739</v>
      </c>
    </row>
    <row r="111" spans="1:1" x14ac:dyDescent="0.25">
      <c r="A111" t="s">
        <v>741</v>
      </c>
    </row>
    <row r="112" spans="1:1" x14ac:dyDescent="0.25">
      <c r="A112" t="s">
        <v>743</v>
      </c>
    </row>
    <row r="113" spans="1:1" x14ac:dyDescent="0.25">
      <c r="A113" t="s">
        <v>745</v>
      </c>
    </row>
    <row r="114" spans="1:1" x14ac:dyDescent="0.25">
      <c r="A114" t="s">
        <v>747</v>
      </c>
    </row>
    <row r="115" spans="1:1" x14ac:dyDescent="0.25">
      <c r="A115" t="s">
        <v>749</v>
      </c>
    </row>
    <row r="116" spans="1:1" x14ac:dyDescent="0.25">
      <c r="A116" t="s">
        <v>751</v>
      </c>
    </row>
    <row r="117" spans="1:1" x14ac:dyDescent="0.25">
      <c r="A117" t="s">
        <v>753</v>
      </c>
    </row>
    <row r="118" spans="1:1" x14ac:dyDescent="0.25">
      <c r="A118" t="s">
        <v>755</v>
      </c>
    </row>
    <row r="119" spans="1:1" x14ac:dyDescent="0.25">
      <c r="A119" t="s">
        <v>757</v>
      </c>
    </row>
    <row r="120" spans="1:1" x14ac:dyDescent="0.25">
      <c r="A120" t="s">
        <v>759</v>
      </c>
    </row>
    <row r="121" spans="1:1" x14ac:dyDescent="0.25">
      <c r="A121" t="s">
        <v>761</v>
      </c>
    </row>
    <row r="122" spans="1:1" x14ac:dyDescent="0.25">
      <c r="A122" t="s">
        <v>763</v>
      </c>
    </row>
    <row r="123" spans="1:1" x14ac:dyDescent="0.25">
      <c r="A123" t="s">
        <v>765</v>
      </c>
    </row>
    <row r="124" spans="1:1" x14ac:dyDescent="0.25">
      <c r="A124" t="s">
        <v>767</v>
      </c>
    </row>
    <row r="125" spans="1:1" x14ac:dyDescent="0.25">
      <c r="A125" t="s">
        <v>769</v>
      </c>
    </row>
    <row r="126" spans="1:1" x14ac:dyDescent="0.25">
      <c r="A126" t="s">
        <v>771</v>
      </c>
    </row>
    <row r="127" spans="1:1" x14ac:dyDescent="0.25">
      <c r="A127" t="s">
        <v>773</v>
      </c>
    </row>
    <row r="128" spans="1:1" x14ac:dyDescent="0.25">
      <c r="A128" t="s">
        <v>775</v>
      </c>
    </row>
    <row r="129" spans="1:1" x14ac:dyDescent="0.25">
      <c r="A129" t="s">
        <v>777</v>
      </c>
    </row>
    <row r="130" spans="1:1" x14ac:dyDescent="0.25">
      <c r="A130" t="s">
        <v>779</v>
      </c>
    </row>
    <row r="131" spans="1:1" x14ac:dyDescent="0.25">
      <c r="A131" t="s">
        <v>781</v>
      </c>
    </row>
    <row r="132" spans="1:1" x14ac:dyDescent="0.25">
      <c r="A132" t="s">
        <v>783</v>
      </c>
    </row>
    <row r="133" spans="1:1" x14ac:dyDescent="0.25">
      <c r="A133" t="s">
        <v>785</v>
      </c>
    </row>
    <row r="134" spans="1:1" x14ac:dyDescent="0.25">
      <c r="A134" t="s">
        <v>787</v>
      </c>
    </row>
    <row r="135" spans="1:1" x14ac:dyDescent="0.25">
      <c r="A135" t="s">
        <v>791</v>
      </c>
    </row>
    <row r="136" spans="1:1" x14ac:dyDescent="0.25">
      <c r="A136" t="s">
        <v>793</v>
      </c>
    </row>
    <row r="137" spans="1:1" x14ac:dyDescent="0.25">
      <c r="A137" t="s">
        <v>795</v>
      </c>
    </row>
    <row r="138" spans="1:1" x14ac:dyDescent="0.25">
      <c r="A138" t="s">
        <v>797</v>
      </c>
    </row>
    <row r="139" spans="1:1" x14ac:dyDescent="0.25">
      <c r="A139" t="s">
        <v>799</v>
      </c>
    </row>
    <row r="140" spans="1:1" x14ac:dyDescent="0.25">
      <c r="A140" t="s">
        <v>801</v>
      </c>
    </row>
    <row r="141" spans="1:1" x14ac:dyDescent="0.25">
      <c r="A141" t="s">
        <v>803</v>
      </c>
    </row>
    <row r="142" spans="1:1" x14ac:dyDescent="0.25">
      <c r="A142" t="s">
        <v>805</v>
      </c>
    </row>
    <row r="143" spans="1:1" x14ac:dyDescent="0.25">
      <c r="A143" t="s">
        <v>807</v>
      </c>
    </row>
    <row r="144" spans="1:1" x14ac:dyDescent="0.25">
      <c r="A144" t="s">
        <v>809</v>
      </c>
    </row>
    <row r="145" spans="1:1" x14ac:dyDescent="0.25">
      <c r="A145" t="s">
        <v>811</v>
      </c>
    </row>
    <row r="146" spans="1:1" x14ac:dyDescent="0.25">
      <c r="A146" t="s">
        <v>813</v>
      </c>
    </row>
    <row r="147" spans="1:1" x14ac:dyDescent="0.25">
      <c r="A147" t="s">
        <v>815</v>
      </c>
    </row>
    <row r="148" spans="1:1" x14ac:dyDescent="0.25">
      <c r="A148" t="s">
        <v>817</v>
      </c>
    </row>
    <row r="149" spans="1:1" x14ac:dyDescent="0.25">
      <c r="A149" t="s">
        <v>819</v>
      </c>
    </row>
    <row r="150" spans="1:1" x14ac:dyDescent="0.25">
      <c r="A150" t="s">
        <v>821</v>
      </c>
    </row>
    <row r="151" spans="1:1" x14ac:dyDescent="0.25">
      <c r="A151" t="s">
        <v>823</v>
      </c>
    </row>
    <row r="152" spans="1:1" x14ac:dyDescent="0.25">
      <c r="A152" t="s">
        <v>825</v>
      </c>
    </row>
    <row r="153" spans="1:1" x14ac:dyDescent="0.25">
      <c r="A153" t="s">
        <v>827</v>
      </c>
    </row>
    <row r="154" spans="1:1" x14ac:dyDescent="0.25">
      <c r="A154" t="s">
        <v>829</v>
      </c>
    </row>
    <row r="155" spans="1:1" x14ac:dyDescent="0.25">
      <c r="A155" t="s">
        <v>831</v>
      </c>
    </row>
    <row r="156" spans="1:1" x14ac:dyDescent="0.25">
      <c r="A156" t="s">
        <v>833</v>
      </c>
    </row>
    <row r="157" spans="1:1" x14ac:dyDescent="0.25">
      <c r="A157" t="s">
        <v>835</v>
      </c>
    </row>
    <row r="158" spans="1:1" x14ac:dyDescent="0.25">
      <c r="A158" t="s">
        <v>837</v>
      </c>
    </row>
    <row r="159" spans="1:1" x14ac:dyDescent="0.25">
      <c r="A159" t="s">
        <v>839</v>
      </c>
    </row>
    <row r="160" spans="1:1" x14ac:dyDescent="0.25">
      <c r="A160" t="s">
        <v>841</v>
      </c>
    </row>
    <row r="161" spans="1:1" x14ac:dyDescent="0.25">
      <c r="A161" t="s">
        <v>843</v>
      </c>
    </row>
    <row r="162" spans="1:1" x14ac:dyDescent="0.25">
      <c r="A162" t="s">
        <v>845</v>
      </c>
    </row>
    <row r="163" spans="1:1" x14ac:dyDescent="0.25">
      <c r="A163" t="s">
        <v>847</v>
      </c>
    </row>
    <row r="164" spans="1:1" x14ac:dyDescent="0.25">
      <c r="A164" t="s">
        <v>849</v>
      </c>
    </row>
    <row r="165" spans="1:1" x14ac:dyDescent="0.25">
      <c r="A165" t="s">
        <v>851</v>
      </c>
    </row>
    <row r="166" spans="1:1" x14ac:dyDescent="0.25">
      <c r="A166" t="s">
        <v>853</v>
      </c>
    </row>
    <row r="167" spans="1:1" x14ac:dyDescent="0.25">
      <c r="A167" t="s">
        <v>855</v>
      </c>
    </row>
    <row r="168" spans="1:1" x14ac:dyDescent="0.25">
      <c r="A168" t="s">
        <v>857</v>
      </c>
    </row>
    <row r="169" spans="1:1" x14ac:dyDescent="0.25">
      <c r="A169" t="s">
        <v>859</v>
      </c>
    </row>
    <row r="170" spans="1:1" x14ac:dyDescent="0.25">
      <c r="A170" t="s">
        <v>861</v>
      </c>
    </row>
    <row r="171" spans="1:1" x14ac:dyDescent="0.25">
      <c r="A171" t="s">
        <v>863</v>
      </c>
    </row>
    <row r="172" spans="1:1" x14ac:dyDescent="0.25">
      <c r="A172" t="s">
        <v>865</v>
      </c>
    </row>
    <row r="173" spans="1:1" x14ac:dyDescent="0.25">
      <c r="A173" t="s">
        <v>867</v>
      </c>
    </row>
    <row r="174" spans="1:1" x14ac:dyDescent="0.25">
      <c r="A174" t="s">
        <v>869</v>
      </c>
    </row>
    <row r="175" spans="1:1" x14ac:dyDescent="0.25">
      <c r="A175" t="s">
        <v>871</v>
      </c>
    </row>
    <row r="176" spans="1:1" x14ac:dyDescent="0.25">
      <c r="A176" t="s">
        <v>873</v>
      </c>
    </row>
    <row r="177" spans="1:1" x14ac:dyDescent="0.25">
      <c r="A177" t="s">
        <v>875</v>
      </c>
    </row>
    <row r="178" spans="1:1" x14ac:dyDescent="0.25">
      <c r="A178" t="s">
        <v>876</v>
      </c>
    </row>
    <row r="179" spans="1:1" x14ac:dyDescent="0.25">
      <c r="A179" t="s">
        <v>877</v>
      </c>
    </row>
    <row r="180" spans="1:1" x14ac:dyDescent="0.25">
      <c r="A180" t="s">
        <v>878</v>
      </c>
    </row>
    <row r="181" spans="1:1" x14ac:dyDescent="0.25">
      <c r="A181" t="s">
        <v>879</v>
      </c>
    </row>
    <row r="182" spans="1:1" x14ac:dyDescent="0.25">
      <c r="A182" t="s">
        <v>880</v>
      </c>
    </row>
    <row r="183" spans="1:1" x14ac:dyDescent="0.25">
      <c r="A183" t="s">
        <v>881</v>
      </c>
    </row>
    <row r="184" spans="1:1" x14ac:dyDescent="0.25">
      <c r="A184" t="s">
        <v>882</v>
      </c>
    </row>
    <row r="185" spans="1:1" x14ac:dyDescent="0.25">
      <c r="A185" t="s">
        <v>883</v>
      </c>
    </row>
    <row r="186" spans="1:1" x14ac:dyDescent="0.25">
      <c r="A186" t="s">
        <v>884</v>
      </c>
    </row>
    <row r="187" spans="1:1" x14ac:dyDescent="0.25">
      <c r="A187" t="s">
        <v>885</v>
      </c>
    </row>
    <row r="188" spans="1:1" x14ac:dyDescent="0.25">
      <c r="A188" t="s">
        <v>886</v>
      </c>
    </row>
    <row r="189" spans="1:1" x14ac:dyDescent="0.25">
      <c r="A189" t="s">
        <v>887</v>
      </c>
    </row>
    <row r="190" spans="1:1" x14ac:dyDescent="0.25">
      <c r="A190" t="s">
        <v>888</v>
      </c>
    </row>
    <row r="191" spans="1:1" x14ac:dyDescent="0.25">
      <c r="A191" t="s">
        <v>889</v>
      </c>
    </row>
    <row r="192" spans="1:1" x14ac:dyDescent="0.25">
      <c r="A192" t="s">
        <v>890</v>
      </c>
    </row>
    <row r="193" spans="1:1" x14ac:dyDescent="0.25">
      <c r="A193" t="s">
        <v>891</v>
      </c>
    </row>
    <row r="194" spans="1:1" x14ac:dyDescent="0.25">
      <c r="A194" t="s">
        <v>892</v>
      </c>
    </row>
    <row r="195" spans="1:1" x14ac:dyDescent="0.25">
      <c r="A195" t="s">
        <v>893</v>
      </c>
    </row>
    <row r="196" spans="1:1" x14ac:dyDescent="0.25">
      <c r="A196" t="s">
        <v>894</v>
      </c>
    </row>
    <row r="197" spans="1:1" x14ac:dyDescent="0.25">
      <c r="A197" t="s">
        <v>895</v>
      </c>
    </row>
    <row r="198" spans="1:1" x14ac:dyDescent="0.25">
      <c r="A198" t="s">
        <v>896</v>
      </c>
    </row>
    <row r="199" spans="1:1" x14ac:dyDescent="0.25">
      <c r="A199" t="s">
        <v>897</v>
      </c>
    </row>
  </sheetData>
  <sortState xmlns:xlrd2="http://schemas.microsoft.com/office/spreadsheetml/2017/richdata2" ref="A1:A198">
    <sortCondition ref="A1:A198"/>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43BF53D18AD3468147BA2E2275D68A" ma:contentTypeVersion="21" ma:contentTypeDescription="Create a new document." ma:contentTypeScope="" ma:versionID="75e0028a414d5cdbf431387d256b045b">
  <xsd:schema xmlns:xsd="http://www.w3.org/2001/XMLSchema" xmlns:xs="http://www.w3.org/2001/XMLSchema" xmlns:p="http://schemas.microsoft.com/office/2006/metadata/properties" xmlns:ns1="http://schemas.microsoft.com/sharepoint/v3" xmlns:ns2="a7f645ad-858e-4a64-8785-b3426c3fca3b" xmlns:ns3="e6c1c78d-fe1e-4280-91dc-49be8f28a2e2" xmlns:ns4="cccaf3ac-2de9-44d4-aa31-54302fceb5f7" targetNamespace="http://schemas.microsoft.com/office/2006/metadata/properties" ma:root="true" ma:fieldsID="ce070edf0586a2a13c10da56379bdeca" ns1:_="" ns2:_="" ns3:_="" ns4:_="">
    <xsd:import namespace="http://schemas.microsoft.com/sharepoint/v3"/>
    <xsd:import namespace="a7f645ad-858e-4a64-8785-b3426c3fca3b"/>
    <xsd:import namespace="e6c1c78d-fe1e-4280-91dc-49be8f28a2e2"/>
    <xsd:import namespace="cccaf3ac-2de9-44d4-aa31-54302fceb5f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MediaServiceLocation" minOccurs="0"/>
                <xsd:element ref="ns2:MediaLengthInSeconds" minOccurs="0"/>
                <xsd:element ref="ns2:Number" minOccurs="0"/>
                <xsd:element ref="ns2:Order0" minOccurs="0"/>
                <xsd:element ref="ns2:lcf76f155ced4ddcb4097134ff3c332f" minOccurs="0"/>
                <xsd:element ref="ns4:TaxCatchAll" minOccurs="0"/>
                <xsd:element ref="ns2:email_x0020_ms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f645ad-858e-4a64-8785-b3426c3fca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Number" ma:index="23" nillable="true" ma:displayName="Number" ma:format="Dropdown" ma:internalName="Number" ma:percentage="FALSE">
      <xsd:simpleType>
        <xsd:restriction base="dms:Number"/>
      </xsd:simpleType>
    </xsd:element>
    <xsd:element name="Order0" ma:index="24" nillable="true" ma:displayName="Order" ma:format="DateTime" ma:internalName="Order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email_x0020_msg" ma:index="28" nillable="true" ma:displayName="email msg" ma:internalName="email_x0020_msg">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c1c78d-fe1e-4280-91dc-49be8f28a2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d90f7027-ca56-4294-af1d-cfa10f47b891}" ma:internalName="TaxCatchAll" ma:showField="CatchAllData" ma:web="e6c1c78d-fe1e-4280-91dc-49be8f28a2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6c1c78d-fe1e-4280-91dc-49be8f28a2e2">
      <UserInfo>
        <DisplayName>Jane Lord</DisplayName>
        <AccountId>23</AccountId>
        <AccountType/>
      </UserInfo>
      <UserInfo>
        <DisplayName>matthew west</DisplayName>
        <AccountId>17</AccountId>
        <AccountType/>
      </UserInfo>
    </SharedWithUsers>
    <_ip_UnifiedCompliancePolicyUIAction xmlns="http://schemas.microsoft.com/sharepoint/v3" xsi:nil="true"/>
    <_ip_UnifiedCompliancePolicyProperties xmlns="http://schemas.microsoft.com/sharepoint/v3" xsi:nil="true"/>
    <Number xmlns="a7f645ad-858e-4a64-8785-b3426c3fca3b" xsi:nil="true"/>
    <email_x0020_msg xmlns="a7f645ad-858e-4a64-8785-b3426c3fca3b" xsi:nil="true"/>
    <lcf76f155ced4ddcb4097134ff3c332f xmlns="a7f645ad-858e-4a64-8785-b3426c3fca3b">
      <Terms xmlns="http://schemas.microsoft.com/office/infopath/2007/PartnerControls"/>
    </lcf76f155ced4ddcb4097134ff3c332f>
    <TaxCatchAll xmlns="cccaf3ac-2de9-44d4-aa31-54302fceb5f7" xsi:nil="true"/>
    <Order0 xmlns="a7f645ad-858e-4a64-8785-b3426c3fca3b" xsi:nil="true"/>
  </documentManagement>
</p:properties>
</file>

<file path=customXml/itemProps1.xml><?xml version="1.0" encoding="utf-8"?>
<ds:datastoreItem xmlns:ds="http://schemas.openxmlformats.org/officeDocument/2006/customXml" ds:itemID="{96C9F84C-E090-4051-BD6E-F32B4CD5A7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f645ad-858e-4a64-8785-b3426c3fca3b"/>
    <ds:schemaRef ds:uri="e6c1c78d-fe1e-4280-91dc-49be8f28a2e2"/>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55169B-50A8-4A7D-895F-F576E9CD02BC}">
  <ds:schemaRefs>
    <ds:schemaRef ds:uri="http://schemas.microsoft.com/sharepoint/v3/contenttype/forms"/>
  </ds:schemaRefs>
</ds:datastoreItem>
</file>

<file path=customXml/itemProps3.xml><?xml version="1.0" encoding="utf-8"?>
<ds:datastoreItem xmlns:ds="http://schemas.openxmlformats.org/officeDocument/2006/customXml" ds:itemID="{08453097-8763-4BB5-A97A-1925C35009CF}">
  <ds:schemaRefs>
    <ds:schemaRef ds:uri="http://schemas.microsoft.com/office/2006/metadata/properties"/>
    <ds:schemaRef ds:uri="http://schemas.microsoft.com/office/infopath/2007/PartnerControls"/>
    <ds:schemaRef ds:uri="e6c1c78d-fe1e-4280-91dc-49be8f28a2e2"/>
    <ds:schemaRef ds:uri="http://schemas.microsoft.com/sharepoint/v3"/>
    <ds:schemaRef ds:uri="a7f645ad-858e-4a64-8785-b3426c3fca3b"/>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25</vt:i4>
      </vt:variant>
    </vt:vector>
  </HeadingPairs>
  <TitlesOfParts>
    <vt:vector size="42" baseType="lpstr">
      <vt:lpstr>1. Guidance</vt:lpstr>
      <vt:lpstr>dropdownlists</vt:lpstr>
      <vt:lpstr>2. Cover</vt:lpstr>
      <vt:lpstr>3. Summary</vt:lpstr>
      <vt:lpstr>4. Capacity&amp;Demand</vt:lpstr>
      <vt:lpstr>5. Income</vt:lpstr>
      <vt:lpstr>HWB-ICB</vt:lpstr>
      <vt:lpstr>I&amp;E Backsheet</vt:lpstr>
      <vt:lpstr>units</vt:lpstr>
      <vt:lpstr>6a. Expenditure</vt:lpstr>
      <vt:lpstr>6b. Expenditure guidance</vt:lpstr>
      <vt:lpstr>7. Metrics</vt:lpstr>
      <vt:lpstr>Metrics Backsheet</vt:lpstr>
      <vt:lpstr>8. Planning Requirements</vt:lpstr>
      <vt:lpstr>Backsheet for muncher</vt:lpstr>
      <vt:lpstr>backsheet C&amp;D Demand HD</vt:lpstr>
      <vt:lpstr>Sheet2</vt:lpstr>
      <vt:lpstr>'6a. Expenditure'!_FilterDatabase</vt:lpstr>
      <vt:lpstr>a1_Integrated_Care_Planning_and_Navigation</vt:lpstr>
      <vt:lpstr>a10_Prevention___Early_Intervention</vt:lpstr>
      <vt:lpstr>a11_Carers_Services</vt:lpstr>
      <vt:lpstr>a12_Care_Act_Implementation_Related_Duties</vt:lpstr>
      <vt:lpstr>a13_Assistive_Technologies_and_Equipment</vt:lpstr>
      <vt:lpstr>a15_Personalised_Budgeting_and_Commissioning</vt:lpstr>
      <vt:lpstr>a2_Intermediate_Care_Services</vt:lpstr>
      <vt:lpstr>a4_High_Impact_Change_Model_for_Managing_Transfer_of_Care</vt:lpstr>
      <vt:lpstr>a6_DFG_Related_Schemes</vt:lpstr>
      <vt:lpstr>a8_Residential_Placements</vt:lpstr>
      <vt:lpstr>a9_Enablers_for_Integration</vt:lpstr>
      <vt:lpstr>b1_Beds</vt:lpstr>
      <vt:lpstr>b2_Packages_or_placements_or_hours_of_care</vt:lpstr>
      <vt:lpstr>b3_Planned_service</vt:lpstr>
      <vt:lpstr>b4_Residential_care_placements</vt:lpstr>
      <vt:lpstr>b5_Packages_or_Hours_of_care_or_Placements_or_No._of_beds_or_Planned_service_capacity</vt:lpstr>
      <vt:lpstr>'1. Guidance'!Print_Area</vt:lpstr>
      <vt:lpstr>'2. Cover'!Print_Area</vt:lpstr>
      <vt:lpstr>'3. Summary'!Print_Area</vt:lpstr>
      <vt:lpstr>'4. Capacity&amp;Demand'!Print_Area</vt:lpstr>
      <vt:lpstr>'5. Income'!Print_Area</vt:lpstr>
      <vt:lpstr>'6a. Expenditure'!Print_Area</vt:lpstr>
      <vt:lpstr>'7. Metrics'!Print_Area</vt:lpstr>
      <vt:lpstr>'8. Planning Requirements'!Print_Area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Armstrong, Johan</dc:creator>
  <cp:keywords/>
  <dc:description/>
  <cp:lastModifiedBy>Craig Bosworth</cp:lastModifiedBy>
  <cp:revision/>
  <cp:lastPrinted>2023-05-31T07:11:31Z</cp:lastPrinted>
  <dcterms:created xsi:type="dcterms:W3CDTF">2018-11-22T10:49:45Z</dcterms:created>
  <dcterms:modified xsi:type="dcterms:W3CDTF">2024-01-11T15:52:33Z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0x0101006E43BF53D18AD3468147BA2E2275D68A</vt:lpwstr>
  </property>
  <property fmtid="{D5CDD505-2E9C-101B-9397-08002B2CF9AE}" pid="3" name="MediaServiceImageTags">
    <vt:lpwstr/>
  </property>
</Properties>
</file>