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ty\Accountancy-Hsng\Rent_Accounting\Capital Values\2022\"/>
    </mc:Choice>
  </mc:AlternateContent>
  <xr:revisionPtr revIDLastSave="0" documentId="13_ncr:1_{E162FD3E-638E-46B7-A783-04AB485748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by Band-Post code" sheetId="4" r:id="rId1"/>
    <sheet name="Summary by Post code" sheetId="5" state="hidden" r:id="rId2"/>
    <sheet name="Sheet1" sheetId="6" state="hidden" r:id="rId3"/>
    <sheet name="Summary totals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4" l="1"/>
  <c r="L25" i="4"/>
  <c r="L35" i="4"/>
  <c r="L44" i="4"/>
  <c r="F24" i="4" l="1"/>
  <c r="F19" i="4"/>
  <c r="F20" i="4"/>
  <c r="F21" i="4"/>
  <c r="F22" i="4"/>
  <c r="F23" i="4"/>
  <c r="F18" i="4"/>
  <c r="F17" i="4"/>
  <c r="F16" i="4"/>
  <c r="F15" i="4"/>
  <c r="F14" i="4"/>
  <c r="F13" i="4"/>
  <c r="I20" i="7" l="1"/>
  <c r="G3" i="7" l="1"/>
  <c r="D22" i="7"/>
  <c r="D24" i="7" s="1"/>
  <c r="K42" i="4" l="1"/>
  <c r="K41" i="4"/>
  <c r="K40" i="4"/>
  <c r="K39" i="4"/>
  <c r="K38" i="4"/>
  <c r="K37" i="4"/>
  <c r="K34" i="4"/>
  <c r="K33" i="4"/>
  <c r="K32" i="4"/>
  <c r="K31" i="4"/>
  <c r="K30" i="4"/>
  <c r="K29" i="4"/>
  <c r="K28" i="4"/>
  <c r="K27" i="4"/>
  <c r="K26" i="4"/>
  <c r="K23" i="4"/>
  <c r="K22" i="4"/>
  <c r="K21" i="4"/>
  <c r="K20" i="4"/>
  <c r="K19" i="4"/>
  <c r="K18" i="4"/>
  <c r="K17" i="4"/>
  <c r="K16" i="4"/>
  <c r="K15" i="4"/>
  <c r="K14" i="4"/>
  <c r="K13" i="4"/>
  <c r="K9" i="4"/>
  <c r="K10" i="4"/>
  <c r="K11" i="4"/>
  <c r="J14" i="4" l="1"/>
  <c r="I14" i="4"/>
  <c r="G14" i="4"/>
  <c r="G15" i="4"/>
  <c r="I15" i="4"/>
  <c r="J15" i="4"/>
  <c r="J37" i="4"/>
  <c r="I37" i="4"/>
  <c r="F37" i="4"/>
  <c r="G37" i="4" s="1"/>
  <c r="K36" i="4"/>
  <c r="H12" i="4" l="1"/>
  <c r="F6" i="7" s="1"/>
  <c r="K7" i="4"/>
  <c r="J7" i="4" s="1"/>
  <c r="K8" i="4"/>
  <c r="J8" i="4" s="1"/>
  <c r="J9" i="4"/>
  <c r="J10" i="4"/>
  <c r="J11" i="4"/>
  <c r="E12" i="4" l="1"/>
  <c r="E6" i="7" s="1"/>
  <c r="K43" i="4"/>
  <c r="K24" i="4"/>
  <c r="H25" i="4" l="1"/>
  <c r="F7" i="7" s="1"/>
  <c r="E25" i="4"/>
  <c r="E7" i="7" s="1"/>
  <c r="E44" i="4"/>
  <c r="E9" i="7" s="1"/>
  <c r="F11" i="4"/>
  <c r="H44" i="4"/>
  <c r="F9" i="7" s="1"/>
  <c r="H35" i="4"/>
  <c r="F8" i="7" s="1"/>
  <c r="E35" i="4"/>
  <c r="E8" i="7" s="1"/>
  <c r="J34" i="4"/>
  <c r="I34" i="4"/>
  <c r="F34" i="4"/>
  <c r="G34" i="4" s="1"/>
  <c r="C23" i="5"/>
  <c r="C25" i="5" s="1"/>
  <c r="F43" i="4"/>
  <c r="J43" i="4"/>
  <c r="J33" i="4"/>
  <c r="F33" i="4"/>
  <c r="G33" i="4" s="1"/>
  <c r="I33" i="4"/>
  <c r="F41" i="4"/>
  <c r="F40" i="4"/>
  <c r="F39" i="4"/>
  <c r="F38" i="4"/>
  <c r="F36" i="4"/>
  <c r="F32" i="4"/>
  <c r="F31" i="4"/>
  <c r="F30" i="4"/>
  <c r="F29" i="4"/>
  <c r="F28" i="4"/>
  <c r="F27" i="4"/>
  <c r="F26" i="4"/>
  <c r="F7" i="4"/>
  <c r="F8" i="4"/>
  <c r="F9" i="4"/>
  <c r="F10" i="4"/>
  <c r="F10" i="7" l="1"/>
  <c r="E10" i="7"/>
  <c r="E14" i="7" s="1"/>
  <c r="I35" i="4"/>
  <c r="C8" i="5"/>
  <c r="F35" i="4"/>
  <c r="F42" i="4"/>
  <c r="F44" i="4" s="1"/>
  <c r="G9" i="7" s="1"/>
  <c r="F6" i="4"/>
  <c r="F12" i="4" s="1"/>
  <c r="G6" i="7" s="1"/>
  <c r="I24" i="4"/>
  <c r="G24" i="4"/>
  <c r="J24" i="4"/>
  <c r="I43" i="4"/>
  <c r="G43" i="4"/>
  <c r="J13" i="4"/>
  <c r="C10" i="5"/>
  <c r="G41" i="4"/>
  <c r="G40" i="4"/>
  <c r="G39" i="4"/>
  <c r="G38" i="4"/>
  <c r="J32" i="4"/>
  <c r="G32" i="4"/>
  <c r="J31" i="4"/>
  <c r="G31" i="4"/>
  <c r="I31" i="4"/>
  <c r="G30" i="4"/>
  <c r="J22" i="4"/>
  <c r="J23" i="4"/>
  <c r="G22" i="4"/>
  <c r="I22" i="4"/>
  <c r="G11" i="4"/>
  <c r="J42" i="4"/>
  <c r="C11" i="5"/>
  <c r="J21" i="4"/>
  <c r="I8" i="4"/>
  <c r="I7" i="4"/>
  <c r="I6" i="4"/>
  <c r="J41" i="4"/>
  <c r="I41" i="4"/>
  <c r="J40" i="4"/>
  <c r="I40" i="4"/>
  <c r="J39" i="4"/>
  <c r="I39" i="4"/>
  <c r="J38" i="4"/>
  <c r="I38" i="4"/>
  <c r="J36" i="4"/>
  <c r="I36" i="4"/>
  <c r="I30" i="4"/>
  <c r="J29" i="4"/>
  <c r="I29" i="4"/>
  <c r="G29" i="4"/>
  <c r="J28" i="4"/>
  <c r="I28" i="4"/>
  <c r="G28" i="4"/>
  <c r="J27" i="4"/>
  <c r="I27" i="4"/>
  <c r="G27" i="4"/>
  <c r="J19" i="4"/>
  <c r="I19" i="4"/>
  <c r="G19" i="4"/>
  <c r="J18" i="4"/>
  <c r="I18" i="4"/>
  <c r="G18" i="4"/>
  <c r="G17" i="4"/>
  <c r="J16" i="4"/>
  <c r="I16" i="4"/>
  <c r="G16" i="4"/>
  <c r="I10" i="4"/>
  <c r="G10" i="4"/>
  <c r="I9" i="4"/>
  <c r="G9" i="4"/>
  <c r="G8" i="4"/>
  <c r="G7" i="4"/>
  <c r="K6" i="4"/>
  <c r="J6" i="4" s="1"/>
  <c r="G35" i="4" l="1"/>
  <c r="G8" i="7"/>
  <c r="G6" i="4"/>
  <c r="F25" i="4"/>
  <c r="G7" i="7" s="1"/>
  <c r="G13" i="4"/>
  <c r="J17" i="4"/>
  <c r="I17" i="4"/>
  <c r="I20" i="4"/>
  <c r="G20" i="4"/>
  <c r="J20" i="4"/>
  <c r="I13" i="4"/>
  <c r="D11" i="5"/>
  <c r="D8" i="5"/>
  <c r="G26" i="4"/>
  <c r="J26" i="4"/>
  <c r="I26" i="4"/>
  <c r="I32" i="4"/>
  <c r="G44" i="4"/>
  <c r="I11" i="4"/>
  <c r="J30" i="4"/>
  <c r="I42" i="4"/>
  <c r="G42" i="4"/>
  <c r="D9" i="5"/>
  <c r="C9" i="5"/>
  <c r="C12" i="5" s="1"/>
  <c r="I23" i="4"/>
  <c r="G23" i="4"/>
  <c r="I21" i="4"/>
  <c r="G21" i="4"/>
  <c r="G12" i="4"/>
  <c r="G36" i="4"/>
  <c r="G10" i="7" l="1"/>
  <c r="C16" i="5"/>
  <c r="C27" i="5" s="1"/>
  <c r="I44" i="4"/>
  <c r="I12" i="4"/>
  <c r="D10" i="5"/>
  <c r="D12" i="5" s="1"/>
  <c r="G25" i="4"/>
  <c r="I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 Russell</author>
    <author>grus0406</author>
  </authors>
  <commentList>
    <comment ref="D17" authorId="0" shapeId="0" xr:uid="{211B3C57-F5F0-43A3-A6BE-D59339711BB6}">
      <text>
        <r>
          <rPr>
            <b/>
            <sz val="9"/>
            <color indexed="81"/>
            <rFont val="Tahoma"/>
            <charset val="1"/>
          </rPr>
          <t>Gary Russell:</t>
        </r>
        <r>
          <rPr>
            <sz val="9"/>
            <color indexed="81"/>
            <rFont val="Tahoma"/>
            <charset val="1"/>
          </rPr>
          <t xml:space="preserve">
9 denton avenue</t>
        </r>
      </text>
    </comment>
    <comment ref="L22" authorId="1" shapeId="0" xr:uid="{5197A598-B486-4B0C-80F7-5EC0392C2ABE}">
      <text>
        <r>
          <rPr>
            <sz val="8"/>
            <color indexed="81"/>
            <rFont val="Tahoma"/>
            <family val="2"/>
          </rPr>
          <t xml:space="preserve">Includes 6 dwellings sub let to ASC
</t>
        </r>
      </text>
    </comment>
  </commentList>
</comments>
</file>

<file path=xl/sharedStrings.xml><?xml version="1.0" encoding="utf-8"?>
<sst xmlns="http://schemas.openxmlformats.org/spreadsheetml/2006/main" count="127" uniqueCount="75">
  <si>
    <t>Postal Sector</t>
  </si>
  <si>
    <t>Valuation Band Range</t>
  </si>
  <si>
    <t>Intervening Bands</t>
  </si>
  <si>
    <t>Dwellings Value</t>
  </si>
  <si>
    <t>Total Number Social Housing Dwellings</t>
  </si>
  <si>
    <t>EUV-SH Values</t>
  </si>
  <si>
    <t>Market Values</t>
  </si>
  <si>
    <t>% Vacant dwellings</t>
  </si>
  <si>
    <t>% occupied dwellings</t>
  </si>
  <si>
    <t>Tenure Status</t>
  </si>
  <si>
    <t>&lt;£50,000 - £99,000</t>
  </si>
  <si>
    <t>£60,000 - £69,999</t>
  </si>
  <si>
    <t>£100,000 - £299,999</t>
  </si>
  <si>
    <t>Total</t>
  </si>
  <si>
    <t>Average</t>
  </si>
  <si>
    <t>£100,000 - £119,999</t>
  </si>
  <si>
    <t>No Void</t>
  </si>
  <si>
    <t>£120,000 - £139,999</t>
  </si>
  <si>
    <t>£140,000 - £159,999</t>
  </si>
  <si>
    <t>£160,000 - £179,999</t>
  </si>
  <si>
    <t>£180,000 - £199,999</t>
  </si>
  <si>
    <t>£90,000 - £99,999</t>
  </si>
  <si>
    <t>£80,000 - £89,999</t>
  </si>
  <si>
    <t>£70,000 - £79,999</t>
  </si>
  <si>
    <t>Totals</t>
  </si>
  <si>
    <t>Summary Sheet</t>
  </si>
  <si>
    <t>Post Code</t>
  </si>
  <si>
    <t>No`s</t>
  </si>
  <si>
    <t>Sheltered</t>
  </si>
  <si>
    <t>Dispersed</t>
  </si>
  <si>
    <t>YPS</t>
  </si>
  <si>
    <t>Values</t>
  </si>
  <si>
    <t>NE12 ***</t>
  </si>
  <si>
    <t>NE28 ***</t>
  </si>
  <si>
    <t>NE29 ***</t>
  </si>
  <si>
    <t xml:space="preserve">NE07 *** NE13 *** NE23 *** NE25 *** NE26 *** NE27 ***  NE30 ***  </t>
  </si>
  <si>
    <t>Various</t>
  </si>
  <si>
    <t>&lt;£50,000 - £159,999</t>
  </si>
  <si>
    <t>NE13,NE23,NE25,NE26,NE27 ***,</t>
  </si>
  <si>
    <t>General Stock Totals</t>
  </si>
  <si>
    <t>£100,000 - £999,999</t>
  </si>
  <si>
    <t>&lt; £69,999</t>
  </si>
  <si>
    <t>&lt; £59,999</t>
  </si>
  <si>
    <t>Valuations of a Registered Social housing provider housing stock for secured lending purposes shall be  on the basis of either,</t>
  </si>
  <si>
    <t>Market Value or Existing user value for social housing  (EUV- SH)</t>
  </si>
  <si>
    <t>Market value - This is the estimated value that the dwelling would be worth on the open market</t>
  </si>
  <si>
    <t>Difference</t>
  </si>
  <si>
    <t>Less awaiting disposal</t>
  </si>
  <si>
    <t>General Stock</t>
  </si>
  <si>
    <t>Affordable</t>
  </si>
  <si>
    <t>Capital asset Totals</t>
  </si>
  <si>
    <t>£200,000 - £999,999</t>
  </si>
  <si>
    <t>Existing User value for social Housing (EUV-SH) - Market Valuation discounted to account for the dwellling would remain at existing use. Eg tenanted social rented accommodation</t>
  </si>
  <si>
    <t>HMO</t>
  </si>
  <si>
    <t>£140,000 - £199,999</t>
  </si>
  <si>
    <t>&lt; £50,000</t>
  </si>
  <si>
    <t>£50,000 - £59,999</t>
  </si>
  <si>
    <t>Summary sheet</t>
  </si>
  <si>
    <t>Capital Asset Total</t>
  </si>
  <si>
    <t>market values</t>
  </si>
  <si>
    <t>Social discount value</t>
  </si>
  <si>
    <t>NE12***</t>
  </si>
  <si>
    <t>NE13,NE23,NE25,NE26,NE27***</t>
  </si>
  <si>
    <t>NE28***</t>
  </si>
  <si>
    <t>NE29***</t>
  </si>
  <si>
    <t>General stock totals</t>
  </si>
  <si>
    <t>Less Awaiting disposal</t>
  </si>
  <si>
    <t>Market values</t>
  </si>
  <si>
    <t>23CB</t>
  </si>
  <si>
    <t>11A Esplanade</t>
  </si>
  <si>
    <t>NE29</t>
  </si>
  <si>
    <t>Awaiting Disposal</t>
  </si>
  <si>
    <t>Remove from figures</t>
  </si>
  <si>
    <t>£120,000 - £999,999</t>
  </si>
  <si>
    <t>Social Housing Asset data 2022 (Excludes Sheltered PFI schemes and dwellings awaiting disposal)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</si>
</sst>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164" fontId="0" fillId="0" borderId="0" xfId="0" applyNumberFormat="1"/>
    <xf numFmtId="0" fontId="0" fillId="0" borderId="0" xfId="0" applyFont="1" applyBorder="1" applyAlignment="1">
      <alignment horizontal="center" wrapText="1"/>
    </xf>
    <xf numFmtId="3" fontId="0" fillId="0" borderId="0" xfId="0" applyNumberFormat="1"/>
    <xf numFmtId="2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3" fontId="1" fillId="0" borderId="1" xfId="0" applyNumberFormat="1" applyFont="1" applyBorder="1"/>
    <xf numFmtId="0" fontId="2" fillId="0" borderId="0" xfId="0" applyFont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3" fontId="1" fillId="0" borderId="0" xfId="0" applyNumberFormat="1" applyFont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/>
    <xf numFmtId="165" fontId="0" fillId="0" borderId="1" xfId="0" applyNumberFormat="1" applyBorder="1"/>
    <xf numFmtId="0" fontId="0" fillId="4" borderId="0" xfId="0" applyFill="1"/>
    <xf numFmtId="3" fontId="0" fillId="4" borderId="1" xfId="0" applyNumberFormat="1" applyFill="1" applyBorder="1"/>
    <xf numFmtId="165" fontId="0" fillId="5" borderId="1" xfId="0" applyNumberFormat="1" applyFill="1" applyBorder="1"/>
    <xf numFmtId="3" fontId="0" fillId="5" borderId="1" xfId="0" applyNumberFormat="1" applyFill="1" applyBorder="1"/>
    <xf numFmtId="3" fontId="4" fillId="5" borderId="1" xfId="0" applyNumberFormat="1" applyFont="1" applyFill="1" applyBorder="1"/>
    <xf numFmtId="165" fontId="0" fillId="0" borderId="0" xfId="0" applyNumberFormat="1"/>
    <xf numFmtId="164" fontId="7" fillId="5" borderId="5" xfId="0" applyNumberFormat="1" applyFont="1" applyFill="1" applyBorder="1"/>
    <xf numFmtId="164" fontId="0" fillId="0" borderId="1" xfId="0" applyNumberFormat="1" applyFill="1" applyBorder="1"/>
    <xf numFmtId="0" fontId="0" fillId="0" borderId="5" xfId="0" applyBorder="1" applyAlignment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5" fontId="0" fillId="5" borderId="2" xfId="0" applyNumberFormat="1" applyFill="1" applyBorder="1" applyAlignment="1"/>
    <xf numFmtId="165" fontId="0" fillId="5" borderId="4" xfId="0" applyNumberFormat="1" applyFill="1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5" borderId="4" xfId="0" applyFill="1" applyBorder="1" applyAlignment="1"/>
    <xf numFmtId="165" fontId="0" fillId="0" borderId="2" xfId="0" applyNumberFormat="1" applyBorder="1" applyAlignment="1"/>
    <xf numFmtId="165" fontId="0" fillId="0" borderId="4" xfId="0" applyNumberFormat="1" applyBorder="1" applyAlignmen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164" fontId="1" fillId="0" borderId="1" xfId="0" applyNumberFormat="1" applyFon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0"/>
  <sheetViews>
    <sheetView tabSelected="1" workbookViewId="0">
      <selection activeCell="N8" sqref="N8"/>
    </sheetView>
  </sheetViews>
  <sheetFormatPr defaultRowHeight="14.4" x14ac:dyDescent="0.3"/>
  <cols>
    <col min="1" max="1" width="2.44140625" customWidth="1"/>
    <col min="2" max="2" width="12.44140625" customWidth="1"/>
    <col min="3" max="3" width="17.44140625" customWidth="1"/>
    <col min="4" max="4" width="18.44140625" customWidth="1"/>
    <col min="5" max="5" width="13.33203125" customWidth="1"/>
    <col min="6" max="6" width="14" style="5" customWidth="1"/>
    <col min="7" max="7" width="9.6640625" style="5" customWidth="1"/>
    <col min="8" max="8" width="18.5546875" style="5" customWidth="1"/>
    <col min="9" max="9" width="8.5546875" style="5" customWidth="1"/>
    <col min="10" max="10" width="9.5546875" customWidth="1"/>
    <col min="11" max="11" width="9" customWidth="1"/>
    <col min="12" max="12" width="8.109375" hidden="1" customWidth="1"/>
    <col min="13" max="13" width="9.109375" customWidth="1"/>
  </cols>
  <sheetData>
    <row r="1" spans="2:12" x14ac:dyDescent="0.3">
      <c r="B1" s="16" t="s">
        <v>74</v>
      </c>
    </row>
    <row r="3" spans="2:12" s="3" customFormat="1" ht="28.8" x14ac:dyDescent="0.3">
      <c r="B3" s="30" t="s">
        <v>0</v>
      </c>
      <c r="C3" s="30" t="s">
        <v>1</v>
      </c>
      <c r="D3" s="4" t="s">
        <v>2</v>
      </c>
      <c r="E3" s="44" t="s">
        <v>3</v>
      </c>
      <c r="F3" s="45"/>
      <c r="G3" s="45"/>
      <c r="H3" s="45"/>
      <c r="I3" s="46"/>
      <c r="J3" s="44" t="s">
        <v>9</v>
      </c>
      <c r="K3" s="46"/>
    </row>
    <row r="4" spans="2:12" s="1" customFormat="1" ht="50.25" customHeight="1" x14ac:dyDescent="0.3">
      <c r="B4" s="19"/>
      <c r="C4" s="20"/>
      <c r="D4" s="21"/>
      <c r="E4" s="27" t="s">
        <v>4</v>
      </c>
      <c r="F4" s="47" t="s">
        <v>5</v>
      </c>
      <c r="G4" s="47"/>
      <c r="H4" s="47" t="s">
        <v>6</v>
      </c>
      <c r="I4" s="47"/>
      <c r="J4" s="27" t="s">
        <v>8</v>
      </c>
      <c r="K4" s="27" t="s">
        <v>7</v>
      </c>
      <c r="L4" s="6" t="s">
        <v>16</v>
      </c>
    </row>
    <row r="5" spans="2:12" s="1" customFormat="1" ht="16.5" customHeight="1" x14ac:dyDescent="0.3">
      <c r="B5" s="2"/>
      <c r="C5" s="2"/>
      <c r="D5" s="2"/>
      <c r="E5" s="2"/>
      <c r="F5" s="28" t="s">
        <v>13</v>
      </c>
      <c r="G5" s="28" t="s">
        <v>14</v>
      </c>
      <c r="H5" s="28" t="s">
        <v>13</v>
      </c>
      <c r="I5" s="29" t="s">
        <v>14</v>
      </c>
      <c r="J5" s="8"/>
      <c r="K5" s="2"/>
    </row>
    <row r="6" spans="2:12" x14ac:dyDescent="0.3">
      <c r="B6" s="9" t="s">
        <v>32</v>
      </c>
      <c r="C6" s="9" t="s">
        <v>10</v>
      </c>
      <c r="D6" s="9" t="s">
        <v>41</v>
      </c>
      <c r="E6" s="23">
        <v>24</v>
      </c>
      <c r="F6" s="10">
        <f>H6*44%</f>
        <v>587319.92000000004</v>
      </c>
      <c r="G6" s="10">
        <f t="shared" ref="G6:G8" si="0">IFERROR(F6/E6,0)</f>
        <v>24471.663333333334</v>
      </c>
      <c r="H6" s="40">
        <v>1334818</v>
      </c>
      <c r="I6" s="10">
        <f t="shared" ref="I6:I8" si="1">IFERROR(H6/E6,0)</f>
        <v>55617.416666666664</v>
      </c>
      <c r="J6" s="8">
        <f t="shared" ref="J6:J43" si="2">IFERROR(100-K6,0)</f>
        <v>95.833333333333329</v>
      </c>
      <c r="K6" s="8">
        <f>IFERROR(L6/E6%,0)</f>
        <v>4.166666666666667</v>
      </c>
      <c r="L6">
        <v>1</v>
      </c>
    </row>
    <row r="7" spans="2:12" x14ac:dyDescent="0.3">
      <c r="B7" s="9"/>
      <c r="C7" s="9"/>
      <c r="D7" s="9" t="s">
        <v>23</v>
      </c>
      <c r="E7" s="23">
        <v>131</v>
      </c>
      <c r="F7" s="10">
        <f t="shared" ref="F7:F42" si="3">H7*44%</f>
        <v>4082993.64</v>
      </c>
      <c r="G7" s="10">
        <f t="shared" si="0"/>
        <v>31167.89038167939</v>
      </c>
      <c r="H7" s="40">
        <v>9279531</v>
      </c>
      <c r="I7" s="10">
        <f t="shared" si="1"/>
        <v>70836.114503816789</v>
      </c>
      <c r="J7" s="8">
        <f t="shared" ref="J7:J11" si="4">IFERROR(100-K7,0)</f>
        <v>99.236641221374043</v>
      </c>
      <c r="K7" s="8">
        <f t="shared" ref="K7:K43" si="5">IFERROR(L7/E7%,0)</f>
        <v>0.76335877862595414</v>
      </c>
      <c r="L7">
        <v>1</v>
      </c>
    </row>
    <row r="8" spans="2:12" x14ac:dyDescent="0.3">
      <c r="B8" s="9"/>
      <c r="C8" s="9"/>
      <c r="D8" s="9" t="s">
        <v>22</v>
      </c>
      <c r="E8" s="23">
        <v>944</v>
      </c>
      <c r="F8" s="10">
        <f t="shared" si="3"/>
        <v>36140411.119999997</v>
      </c>
      <c r="G8" s="10">
        <f t="shared" si="0"/>
        <v>38284.333813559322</v>
      </c>
      <c r="H8" s="40">
        <v>82137298</v>
      </c>
      <c r="I8" s="10">
        <f t="shared" si="1"/>
        <v>87009.849576271183</v>
      </c>
      <c r="J8" s="8">
        <f t="shared" si="4"/>
        <v>99.788135593220332</v>
      </c>
      <c r="K8" s="8">
        <f t="shared" si="5"/>
        <v>0.21186440677966104</v>
      </c>
      <c r="L8">
        <v>2</v>
      </c>
    </row>
    <row r="9" spans="2:12" x14ac:dyDescent="0.3">
      <c r="B9" s="9"/>
      <c r="C9" s="9"/>
      <c r="D9" s="9" t="s">
        <v>21</v>
      </c>
      <c r="E9" s="23">
        <v>314</v>
      </c>
      <c r="F9" s="10">
        <f t="shared" si="3"/>
        <v>13018724.4</v>
      </c>
      <c r="G9" s="10">
        <f t="shared" ref="G9:G18" si="6">IFERROR(F9/E9,0)</f>
        <v>41460.905732484076</v>
      </c>
      <c r="H9" s="40">
        <v>29588010</v>
      </c>
      <c r="I9" s="10">
        <f t="shared" ref="I9:I18" si="7">IFERROR(H9/E9,0)</f>
        <v>94229.331210191085</v>
      </c>
      <c r="J9" s="8">
        <f t="shared" si="4"/>
        <v>99.681528662420376</v>
      </c>
      <c r="K9" s="8">
        <f t="shared" si="5"/>
        <v>0.31847133757961782</v>
      </c>
      <c r="L9">
        <v>1</v>
      </c>
    </row>
    <row r="10" spans="2:12" x14ac:dyDescent="0.3">
      <c r="B10" s="9"/>
      <c r="C10" s="9" t="s">
        <v>12</v>
      </c>
      <c r="D10" s="9" t="s">
        <v>15</v>
      </c>
      <c r="E10" s="23">
        <v>1203</v>
      </c>
      <c r="F10" s="10">
        <f t="shared" si="3"/>
        <v>56455375.68</v>
      </c>
      <c r="G10" s="10">
        <f t="shared" si="6"/>
        <v>46928.824339152117</v>
      </c>
      <c r="H10" s="40">
        <v>128307672</v>
      </c>
      <c r="I10" s="10">
        <f t="shared" si="7"/>
        <v>106656.41895261845</v>
      </c>
      <c r="J10" s="8">
        <f t="shared" si="4"/>
        <v>99.501246882793012</v>
      </c>
      <c r="K10" s="8">
        <f t="shared" si="5"/>
        <v>0.49875311720698257</v>
      </c>
      <c r="L10">
        <v>6</v>
      </c>
    </row>
    <row r="11" spans="2:12" x14ac:dyDescent="0.3">
      <c r="B11" s="9"/>
      <c r="C11" s="9"/>
      <c r="D11" s="9" t="s">
        <v>73</v>
      </c>
      <c r="E11" s="23">
        <v>146</v>
      </c>
      <c r="F11" s="10">
        <f t="shared" si="3"/>
        <v>8345900.2000000002</v>
      </c>
      <c r="G11" s="10">
        <f t="shared" si="6"/>
        <v>57163.700000000004</v>
      </c>
      <c r="H11" s="40">
        <v>18967955</v>
      </c>
      <c r="I11" s="10">
        <f t="shared" si="7"/>
        <v>129917.5</v>
      </c>
      <c r="J11" s="8">
        <f t="shared" si="4"/>
        <v>97.945205479452056</v>
      </c>
      <c r="K11" s="8">
        <f t="shared" si="5"/>
        <v>2.0547945205479454</v>
      </c>
      <c r="L11">
        <v>3</v>
      </c>
    </row>
    <row r="12" spans="2:12" s="16" customFormat="1" x14ac:dyDescent="0.3">
      <c r="B12" s="13"/>
      <c r="C12" s="12" t="s">
        <v>32</v>
      </c>
      <c r="D12" s="12" t="s">
        <v>24</v>
      </c>
      <c r="E12" s="13">
        <f>SUM(E6:E11)</f>
        <v>2762</v>
      </c>
      <c r="F12" s="14">
        <f>SUM(F6:F11)</f>
        <v>118630724.95999999</v>
      </c>
      <c r="G12" s="10">
        <f t="shared" si="6"/>
        <v>42951.022795076031</v>
      </c>
      <c r="H12" s="62">
        <f>SUM(H6:H11)</f>
        <v>269615284</v>
      </c>
      <c r="I12" s="10">
        <f t="shared" si="7"/>
        <v>97615.960897900077</v>
      </c>
      <c r="J12" s="15"/>
      <c r="K12" s="15"/>
      <c r="L12" s="16">
        <f>SUM(L6:L11)</f>
        <v>14</v>
      </c>
    </row>
    <row r="13" spans="2:12" x14ac:dyDescent="0.3">
      <c r="B13" s="41" t="s">
        <v>35</v>
      </c>
      <c r="C13" s="9" t="s">
        <v>10</v>
      </c>
      <c r="D13" s="9" t="s">
        <v>55</v>
      </c>
      <c r="E13" s="23">
        <v>33</v>
      </c>
      <c r="F13" s="10">
        <f t="shared" si="3"/>
        <v>670570.12</v>
      </c>
      <c r="G13" s="10">
        <f t="shared" si="6"/>
        <v>20320.306666666667</v>
      </c>
      <c r="H13" s="40">
        <v>1524023</v>
      </c>
      <c r="I13" s="10">
        <f t="shared" si="7"/>
        <v>46182.515151515152</v>
      </c>
      <c r="J13" s="8">
        <f t="shared" ref="J13:J18" si="8">IFERROR(100-K13,0)</f>
        <v>100</v>
      </c>
      <c r="K13" s="8">
        <f t="shared" si="5"/>
        <v>0</v>
      </c>
      <c r="L13">
        <v>0</v>
      </c>
    </row>
    <row r="14" spans="2:12" x14ac:dyDescent="0.3">
      <c r="B14" s="42"/>
      <c r="C14" s="9" t="s">
        <v>10</v>
      </c>
      <c r="D14" s="9" t="s">
        <v>56</v>
      </c>
      <c r="E14" s="23">
        <v>5</v>
      </c>
      <c r="F14" s="10">
        <f t="shared" si="3"/>
        <v>120560</v>
      </c>
      <c r="G14" s="10">
        <f t="shared" ref="G14" si="9">IFERROR(F14/E14,0)</f>
        <v>24112</v>
      </c>
      <c r="H14" s="40">
        <v>274000</v>
      </c>
      <c r="I14" s="10">
        <f t="shared" ref="I14" si="10">IFERROR(H14/E14,0)</f>
        <v>54800</v>
      </c>
      <c r="J14" s="8">
        <f t="shared" si="8"/>
        <v>100</v>
      </c>
      <c r="K14" s="8">
        <f t="shared" si="5"/>
        <v>0</v>
      </c>
      <c r="L14">
        <v>0</v>
      </c>
    </row>
    <row r="15" spans="2:12" x14ac:dyDescent="0.3">
      <c r="B15" s="42"/>
      <c r="C15" s="9"/>
      <c r="D15" s="9" t="s">
        <v>11</v>
      </c>
      <c r="E15" s="23">
        <v>347</v>
      </c>
      <c r="F15" s="10">
        <f t="shared" si="3"/>
        <v>10083810</v>
      </c>
      <c r="G15" s="10">
        <f t="shared" ref="G15" si="11">IFERROR(F15/E15,0)</f>
        <v>29059.971181556197</v>
      </c>
      <c r="H15" s="40">
        <v>22917750</v>
      </c>
      <c r="I15" s="10">
        <f t="shared" ref="I15" si="12">IFERROR(H15/E15,0)</f>
        <v>66045.389048991361</v>
      </c>
      <c r="J15" s="8">
        <f t="shared" si="8"/>
        <v>100</v>
      </c>
      <c r="K15" s="8">
        <f t="shared" si="5"/>
        <v>0</v>
      </c>
      <c r="L15">
        <v>0</v>
      </c>
    </row>
    <row r="16" spans="2:12" ht="15" customHeight="1" x14ac:dyDescent="0.3">
      <c r="B16" s="42"/>
      <c r="C16" s="9"/>
      <c r="D16" s="9" t="s">
        <v>23</v>
      </c>
      <c r="E16" s="23">
        <v>227</v>
      </c>
      <c r="F16" s="10">
        <f t="shared" si="3"/>
        <v>7495362.5999999996</v>
      </c>
      <c r="G16" s="10">
        <f t="shared" si="6"/>
        <v>33019.218502202639</v>
      </c>
      <c r="H16" s="40">
        <v>17034915</v>
      </c>
      <c r="I16" s="10">
        <f t="shared" si="7"/>
        <v>75043.67841409691</v>
      </c>
      <c r="J16" s="8">
        <f t="shared" si="8"/>
        <v>99.118942731277528</v>
      </c>
      <c r="K16" s="8">
        <f t="shared" si="5"/>
        <v>0.88105726872246692</v>
      </c>
      <c r="L16">
        <v>2</v>
      </c>
    </row>
    <row r="17" spans="2:12" x14ac:dyDescent="0.3">
      <c r="B17" s="42"/>
      <c r="C17" s="9"/>
      <c r="D17" s="9" t="s">
        <v>22</v>
      </c>
      <c r="E17" s="23">
        <v>203</v>
      </c>
      <c r="F17" s="10">
        <f t="shared" si="3"/>
        <v>7580732.2800000003</v>
      </c>
      <c r="G17" s="10">
        <f t="shared" si="6"/>
        <v>37343.508768472908</v>
      </c>
      <c r="H17" s="40">
        <v>17228937</v>
      </c>
      <c r="I17" s="10">
        <f t="shared" si="7"/>
        <v>84871.61083743842</v>
      </c>
      <c r="J17" s="8">
        <f t="shared" si="8"/>
        <v>100</v>
      </c>
      <c r="K17" s="8">
        <f t="shared" si="5"/>
        <v>0</v>
      </c>
      <c r="L17">
        <v>0</v>
      </c>
    </row>
    <row r="18" spans="2:12" x14ac:dyDescent="0.3">
      <c r="B18" s="42"/>
      <c r="C18" s="9"/>
      <c r="D18" s="9" t="s">
        <v>21</v>
      </c>
      <c r="E18" s="23">
        <v>850</v>
      </c>
      <c r="F18" s="10">
        <f t="shared" si="3"/>
        <v>35137226.520000003</v>
      </c>
      <c r="G18" s="10">
        <f t="shared" si="6"/>
        <v>41337.91355294118</v>
      </c>
      <c r="H18" s="40">
        <v>79857333</v>
      </c>
      <c r="I18" s="10">
        <f t="shared" si="7"/>
        <v>93949.803529411758</v>
      </c>
      <c r="J18" s="8">
        <f t="shared" si="8"/>
        <v>99.411764705882348</v>
      </c>
      <c r="K18" s="8">
        <f t="shared" si="5"/>
        <v>0.58823529411764708</v>
      </c>
      <c r="L18">
        <v>5</v>
      </c>
    </row>
    <row r="19" spans="2:12" ht="15" customHeight="1" x14ac:dyDescent="0.3">
      <c r="B19" s="43"/>
      <c r="C19" s="9" t="s">
        <v>40</v>
      </c>
      <c r="D19" s="9" t="s">
        <v>15</v>
      </c>
      <c r="E19" s="23">
        <v>899</v>
      </c>
      <c r="F19" s="10">
        <f t="shared" si="3"/>
        <v>43144129.600000001</v>
      </c>
      <c r="G19" s="10">
        <f t="shared" ref="G19:G44" si="13">IFERROR(F19/E19,0)</f>
        <v>47991.245383759735</v>
      </c>
      <c r="H19" s="40">
        <v>98054840</v>
      </c>
      <c r="I19" s="10">
        <f t="shared" ref="I19:I25" si="14">IFERROR(H19/E19,0)</f>
        <v>109071.01223581757</v>
      </c>
      <c r="J19" s="8">
        <f t="shared" si="2"/>
        <v>99.555061179087872</v>
      </c>
      <c r="K19" s="8">
        <f t="shared" si="5"/>
        <v>0.44493882091212456</v>
      </c>
      <c r="L19">
        <v>4</v>
      </c>
    </row>
    <row r="20" spans="2:12" x14ac:dyDescent="0.3">
      <c r="B20" s="9"/>
      <c r="C20" s="9"/>
      <c r="D20" s="9" t="s">
        <v>17</v>
      </c>
      <c r="E20" s="23">
        <v>164</v>
      </c>
      <c r="F20" s="10">
        <f t="shared" si="3"/>
        <v>8987731.2799999993</v>
      </c>
      <c r="G20" s="10">
        <f t="shared" si="13"/>
        <v>54803.239512195119</v>
      </c>
      <c r="H20" s="40">
        <v>20426662</v>
      </c>
      <c r="I20" s="10">
        <f t="shared" si="14"/>
        <v>124552.81707317074</v>
      </c>
      <c r="J20" s="8">
        <f t="shared" si="2"/>
        <v>99.390243902439025</v>
      </c>
      <c r="K20" s="8">
        <f t="shared" si="5"/>
        <v>0.6097560975609756</v>
      </c>
      <c r="L20">
        <v>1</v>
      </c>
    </row>
    <row r="21" spans="2:12" x14ac:dyDescent="0.3">
      <c r="B21" s="9"/>
      <c r="C21" s="9"/>
      <c r="D21" s="9" t="s">
        <v>18</v>
      </c>
      <c r="E21" s="23">
        <v>214</v>
      </c>
      <c r="F21" s="10">
        <f t="shared" si="3"/>
        <v>14579196.720000001</v>
      </c>
      <c r="G21" s="10">
        <f t="shared" si="13"/>
        <v>68127.087476635512</v>
      </c>
      <c r="H21" s="40">
        <v>33134538</v>
      </c>
      <c r="I21" s="10">
        <f t="shared" si="14"/>
        <v>154834.28971962616</v>
      </c>
      <c r="J21" s="8">
        <f t="shared" si="2"/>
        <v>100</v>
      </c>
      <c r="K21" s="8">
        <f t="shared" si="5"/>
        <v>0</v>
      </c>
      <c r="L21">
        <v>0</v>
      </c>
    </row>
    <row r="22" spans="2:12" x14ac:dyDescent="0.3">
      <c r="B22" s="9"/>
      <c r="C22" s="9"/>
      <c r="D22" s="9" t="s">
        <v>19</v>
      </c>
      <c r="E22" s="23">
        <v>208</v>
      </c>
      <c r="F22" s="10">
        <f t="shared" si="3"/>
        <v>16038768.68</v>
      </c>
      <c r="G22" s="10">
        <f t="shared" si="13"/>
        <v>77109.464807692304</v>
      </c>
      <c r="H22" s="40">
        <v>36451747</v>
      </c>
      <c r="I22" s="10">
        <f t="shared" si="14"/>
        <v>175248.78365384616</v>
      </c>
      <c r="J22" s="8">
        <f t="shared" si="2"/>
        <v>99.519230769230774</v>
      </c>
      <c r="K22" s="8">
        <f t="shared" si="5"/>
        <v>0.48076923076923073</v>
      </c>
      <c r="L22">
        <v>1</v>
      </c>
    </row>
    <row r="23" spans="2:12" x14ac:dyDescent="0.3">
      <c r="B23" s="9"/>
      <c r="C23" s="9"/>
      <c r="D23" s="9" t="s">
        <v>20</v>
      </c>
      <c r="E23" s="23">
        <v>153</v>
      </c>
      <c r="F23" s="10">
        <f t="shared" si="3"/>
        <v>13130292.560000001</v>
      </c>
      <c r="G23" s="10">
        <f t="shared" si="13"/>
        <v>85818.905620915029</v>
      </c>
      <c r="H23" s="40">
        <v>29841574</v>
      </c>
      <c r="I23" s="10">
        <f t="shared" si="14"/>
        <v>195042.96732026144</v>
      </c>
      <c r="J23" s="8">
        <f t="shared" si="2"/>
        <v>100</v>
      </c>
      <c r="K23" s="8">
        <f t="shared" si="5"/>
        <v>0</v>
      </c>
      <c r="L23">
        <v>0</v>
      </c>
    </row>
    <row r="24" spans="2:12" x14ac:dyDescent="0.3">
      <c r="B24" s="9"/>
      <c r="C24" s="9"/>
      <c r="D24" s="9" t="s">
        <v>51</v>
      </c>
      <c r="E24" s="23">
        <v>62</v>
      </c>
      <c r="F24" s="10">
        <f t="shared" si="3"/>
        <v>7241942.4000000004</v>
      </c>
      <c r="G24" s="10">
        <f t="shared" si="13"/>
        <v>116805.52258064516</v>
      </c>
      <c r="H24" s="40">
        <v>16458960</v>
      </c>
      <c r="I24" s="10">
        <f t="shared" si="14"/>
        <v>265467.09677419357</v>
      </c>
      <c r="J24" s="8">
        <f t="shared" ref="J24" si="15">IFERROR(100-K24,0)</f>
        <v>100</v>
      </c>
      <c r="K24" s="8">
        <f t="shared" si="5"/>
        <v>0</v>
      </c>
      <c r="L24">
        <v>0</v>
      </c>
    </row>
    <row r="25" spans="2:12" x14ac:dyDescent="0.3">
      <c r="B25" s="9"/>
      <c r="C25" s="12" t="s">
        <v>36</v>
      </c>
      <c r="D25" s="12" t="s">
        <v>24</v>
      </c>
      <c r="E25" s="63">
        <f>SUM(E13:E24)</f>
        <v>3365</v>
      </c>
      <c r="F25" s="14">
        <f>SUM(F13:F24)</f>
        <v>164210322.76000002</v>
      </c>
      <c r="G25" s="10">
        <f t="shared" si="13"/>
        <v>48799.501563150079</v>
      </c>
      <c r="H25" s="62">
        <f>SUM(H13:H24)</f>
        <v>373205279</v>
      </c>
      <c r="I25" s="10">
        <f t="shared" si="14"/>
        <v>110907.95809806835</v>
      </c>
      <c r="J25" s="8"/>
      <c r="K25" s="8"/>
      <c r="L25" s="16">
        <f>SUM(L13:L24)</f>
        <v>13</v>
      </c>
    </row>
    <row r="26" spans="2:12" x14ac:dyDescent="0.3">
      <c r="B26" s="9" t="s">
        <v>33</v>
      </c>
      <c r="C26" s="9" t="s">
        <v>37</v>
      </c>
      <c r="D26" s="9" t="s">
        <v>42</v>
      </c>
      <c r="E26" s="23">
        <v>217</v>
      </c>
      <c r="F26" s="10">
        <f t="shared" si="3"/>
        <v>5417824.7199999997</v>
      </c>
      <c r="G26" s="10">
        <f t="shared" ref="G26:G31" si="16">IFERROR(F26/E26,0)</f>
        <v>24966.934193548386</v>
      </c>
      <c r="H26" s="40">
        <v>12313238</v>
      </c>
      <c r="I26" s="10">
        <f t="shared" ref="I26:I34" si="17">IFERROR(H26/E26,0)</f>
        <v>56743.032258064515</v>
      </c>
      <c r="J26" s="8">
        <f t="shared" ref="J26:J34" si="18">IFERROR(100-K26,0)</f>
        <v>98.617511520737324</v>
      </c>
      <c r="K26" s="8">
        <f t="shared" si="5"/>
        <v>1.3824884792626728</v>
      </c>
      <c r="L26">
        <v>3</v>
      </c>
    </row>
    <row r="27" spans="2:12" x14ac:dyDescent="0.3">
      <c r="B27" s="9"/>
      <c r="C27" s="9"/>
      <c r="D27" s="9" t="s">
        <v>11</v>
      </c>
      <c r="E27" s="23">
        <v>501</v>
      </c>
      <c r="F27" s="10">
        <f t="shared" si="3"/>
        <v>14435002.119999999</v>
      </c>
      <c r="G27" s="10">
        <f t="shared" si="16"/>
        <v>28812.379481037922</v>
      </c>
      <c r="H27" s="40">
        <v>32806823</v>
      </c>
      <c r="I27" s="10">
        <f t="shared" si="17"/>
        <v>65482.680638722552</v>
      </c>
      <c r="J27" s="8">
        <f t="shared" si="18"/>
        <v>99.001996007984033</v>
      </c>
      <c r="K27" s="8">
        <f t="shared" si="5"/>
        <v>0.99800399201596812</v>
      </c>
      <c r="L27">
        <v>5</v>
      </c>
    </row>
    <row r="28" spans="2:12" x14ac:dyDescent="0.3">
      <c r="B28" s="9"/>
      <c r="C28" s="9"/>
      <c r="D28" s="9" t="s">
        <v>23</v>
      </c>
      <c r="E28" s="23">
        <v>444</v>
      </c>
      <c r="F28" s="10">
        <f t="shared" si="3"/>
        <v>13872760</v>
      </c>
      <c r="G28" s="10">
        <f t="shared" si="16"/>
        <v>31244.954954954956</v>
      </c>
      <c r="H28" s="40">
        <v>31529000</v>
      </c>
      <c r="I28" s="10">
        <f t="shared" si="17"/>
        <v>71011.261261261257</v>
      </c>
      <c r="J28" s="8">
        <f t="shared" si="18"/>
        <v>99.549549549549553</v>
      </c>
      <c r="K28" s="8">
        <f t="shared" si="5"/>
        <v>0.4504504504504504</v>
      </c>
      <c r="L28">
        <v>2</v>
      </c>
    </row>
    <row r="29" spans="2:12" x14ac:dyDescent="0.3">
      <c r="B29" s="9"/>
      <c r="C29" s="9"/>
      <c r="D29" s="9" t="s">
        <v>22</v>
      </c>
      <c r="E29" s="23">
        <v>117</v>
      </c>
      <c r="F29" s="10">
        <f t="shared" si="3"/>
        <v>4264803.84</v>
      </c>
      <c r="G29" s="10">
        <f t="shared" si="16"/>
        <v>36451.314871794872</v>
      </c>
      <c r="H29" s="40">
        <v>9692736</v>
      </c>
      <c r="I29" s="10">
        <f t="shared" si="17"/>
        <v>82843.897435897437</v>
      </c>
      <c r="J29" s="8">
        <f t="shared" si="18"/>
        <v>100</v>
      </c>
      <c r="K29" s="8">
        <f t="shared" si="5"/>
        <v>0</v>
      </c>
      <c r="L29">
        <v>0</v>
      </c>
    </row>
    <row r="30" spans="2:12" x14ac:dyDescent="0.3">
      <c r="B30" s="9"/>
      <c r="C30" s="9"/>
      <c r="D30" s="9" t="s">
        <v>21</v>
      </c>
      <c r="E30" s="23">
        <v>898</v>
      </c>
      <c r="F30" s="10">
        <f t="shared" si="3"/>
        <v>38064453.240000002</v>
      </c>
      <c r="G30" s="10">
        <f t="shared" si="16"/>
        <v>42388.032561247215</v>
      </c>
      <c r="H30" s="40">
        <v>86510121</v>
      </c>
      <c r="I30" s="10">
        <f t="shared" si="17"/>
        <v>96336.437639198222</v>
      </c>
      <c r="J30" s="8">
        <f t="shared" si="18"/>
        <v>99.554565701559014</v>
      </c>
      <c r="K30" s="8">
        <f t="shared" si="5"/>
        <v>0.44543429844097993</v>
      </c>
      <c r="L30">
        <v>4</v>
      </c>
    </row>
    <row r="31" spans="2:12" x14ac:dyDescent="0.3">
      <c r="B31" s="9"/>
      <c r="C31" s="9"/>
      <c r="D31" s="9" t="s">
        <v>15</v>
      </c>
      <c r="E31" s="23">
        <v>1603</v>
      </c>
      <c r="F31" s="10">
        <f t="shared" si="3"/>
        <v>79567944.719999999</v>
      </c>
      <c r="G31" s="10">
        <f t="shared" si="16"/>
        <v>49636.896269494697</v>
      </c>
      <c r="H31" s="40">
        <v>180836238</v>
      </c>
      <c r="I31" s="10">
        <f t="shared" si="17"/>
        <v>112811.12788521522</v>
      </c>
      <c r="J31" s="8">
        <f t="shared" si="18"/>
        <v>99.625701809107923</v>
      </c>
      <c r="K31" s="8">
        <f t="shared" si="5"/>
        <v>0.37429819089207733</v>
      </c>
      <c r="L31">
        <v>6</v>
      </c>
    </row>
    <row r="32" spans="2:12" x14ac:dyDescent="0.3">
      <c r="B32" s="9"/>
      <c r="C32" s="9"/>
      <c r="D32" s="9" t="s">
        <v>17</v>
      </c>
      <c r="E32" s="23">
        <v>35</v>
      </c>
      <c r="F32" s="10">
        <f t="shared" si="3"/>
        <v>1994732.52</v>
      </c>
      <c r="G32" s="10">
        <f t="shared" ref="G32:G34" si="19">IFERROR(F32/E32,0)</f>
        <v>56992.357714285718</v>
      </c>
      <c r="H32" s="40">
        <v>4533483</v>
      </c>
      <c r="I32" s="10">
        <f t="shared" si="17"/>
        <v>129528.08571428571</v>
      </c>
      <c r="J32" s="8">
        <f t="shared" si="18"/>
        <v>100</v>
      </c>
      <c r="K32" s="8">
        <f t="shared" si="5"/>
        <v>0</v>
      </c>
      <c r="L32">
        <v>0</v>
      </c>
    </row>
    <row r="33" spans="2:12" x14ac:dyDescent="0.3">
      <c r="B33" s="9"/>
      <c r="C33" s="9"/>
      <c r="D33" s="9" t="s">
        <v>18</v>
      </c>
      <c r="E33" s="23">
        <v>55</v>
      </c>
      <c r="F33" s="10">
        <f t="shared" si="3"/>
        <v>3584240</v>
      </c>
      <c r="G33" s="10">
        <f t="shared" si="19"/>
        <v>65168</v>
      </c>
      <c r="H33" s="40">
        <v>8146000</v>
      </c>
      <c r="I33" s="10">
        <f t="shared" si="17"/>
        <v>148109.09090909091</v>
      </c>
      <c r="J33" s="8">
        <f t="shared" si="18"/>
        <v>100</v>
      </c>
      <c r="K33" s="8">
        <f t="shared" si="5"/>
        <v>0</v>
      </c>
      <c r="L33">
        <v>0</v>
      </c>
    </row>
    <row r="34" spans="2:12" x14ac:dyDescent="0.3">
      <c r="B34" s="9"/>
      <c r="C34" s="9"/>
      <c r="D34" s="9" t="s">
        <v>19</v>
      </c>
      <c r="E34" s="23">
        <v>9</v>
      </c>
      <c r="F34" s="10">
        <f t="shared" ref="F34" si="20">H34*44%</f>
        <v>666273.96</v>
      </c>
      <c r="G34" s="10">
        <f t="shared" si="19"/>
        <v>74030.44</v>
      </c>
      <c r="H34" s="40">
        <v>1514259</v>
      </c>
      <c r="I34" s="10">
        <f t="shared" si="17"/>
        <v>168251</v>
      </c>
      <c r="J34" s="8">
        <f t="shared" si="18"/>
        <v>100</v>
      </c>
      <c r="K34" s="8">
        <f t="shared" si="5"/>
        <v>0</v>
      </c>
      <c r="L34">
        <v>0</v>
      </c>
    </row>
    <row r="35" spans="2:12" x14ac:dyDescent="0.3">
      <c r="B35" s="9"/>
      <c r="C35" s="12" t="s">
        <v>33</v>
      </c>
      <c r="D35" s="12" t="s">
        <v>24</v>
      </c>
      <c r="E35" s="13">
        <f>SUM(E26:E34)</f>
        <v>3879</v>
      </c>
      <c r="F35" s="14">
        <f>SUM(F26:F34)</f>
        <v>161868035.12000003</v>
      </c>
      <c r="G35" s="10">
        <f t="shared" si="13"/>
        <v>41729.320732147469</v>
      </c>
      <c r="H35" s="62">
        <f>SUM(H26:H34)</f>
        <v>367881898</v>
      </c>
      <c r="I35" s="10">
        <f>IFERROR(H35/E35,0)</f>
        <v>94839.365300335136</v>
      </c>
      <c r="J35" s="8"/>
      <c r="K35" s="8"/>
      <c r="L35" s="16">
        <f>SUM(L26:L34)</f>
        <v>20</v>
      </c>
    </row>
    <row r="36" spans="2:12" x14ac:dyDescent="0.3">
      <c r="B36" s="9" t="s">
        <v>34</v>
      </c>
      <c r="C36" s="9" t="s">
        <v>10</v>
      </c>
      <c r="D36" s="9" t="s">
        <v>42</v>
      </c>
      <c r="E36" s="23">
        <v>399</v>
      </c>
      <c r="F36" s="10">
        <f t="shared" si="3"/>
        <v>9370333.7200000007</v>
      </c>
      <c r="G36" s="10">
        <f t="shared" si="13"/>
        <v>23484.545664160403</v>
      </c>
      <c r="H36" s="40">
        <v>21296213</v>
      </c>
      <c r="I36" s="10">
        <f t="shared" ref="I36:I44" si="21">IFERROR(H36/E36,0)</f>
        <v>53373.967418546366</v>
      </c>
      <c r="J36" s="8">
        <f t="shared" si="2"/>
        <v>99.248120300751879</v>
      </c>
      <c r="K36" s="8">
        <f t="shared" si="5"/>
        <v>0.75187969924812026</v>
      </c>
      <c r="L36">
        <v>3</v>
      </c>
    </row>
    <row r="37" spans="2:12" x14ac:dyDescent="0.3">
      <c r="B37" s="9"/>
      <c r="C37" s="9"/>
      <c r="D37" s="9" t="s">
        <v>11</v>
      </c>
      <c r="E37" s="23">
        <v>203</v>
      </c>
      <c r="F37" s="10">
        <f t="shared" si="3"/>
        <v>5844966.1600000001</v>
      </c>
      <c r="G37" s="10">
        <f t="shared" si="13"/>
        <v>28792.936748768472</v>
      </c>
      <c r="H37" s="40">
        <v>13284014</v>
      </c>
      <c r="I37" s="10">
        <f t="shared" si="21"/>
        <v>65438.492610837442</v>
      </c>
      <c r="J37" s="8">
        <f t="shared" si="2"/>
        <v>99.014778325123146</v>
      </c>
      <c r="K37" s="8">
        <f t="shared" si="5"/>
        <v>0.98522167487684742</v>
      </c>
      <c r="L37">
        <v>2</v>
      </c>
    </row>
    <row r="38" spans="2:12" x14ac:dyDescent="0.3">
      <c r="B38" s="9"/>
      <c r="C38" s="9"/>
      <c r="D38" s="9" t="s">
        <v>23</v>
      </c>
      <c r="E38" s="23">
        <v>228</v>
      </c>
      <c r="F38" s="10">
        <f t="shared" si="3"/>
        <v>7373722.4000000004</v>
      </c>
      <c r="G38" s="10">
        <f t="shared" si="13"/>
        <v>32340.887719298247</v>
      </c>
      <c r="H38" s="40">
        <v>16758460</v>
      </c>
      <c r="I38" s="10">
        <f t="shared" si="21"/>
        <v>73502.017543859649</v>
      </c>
      <c r="J38" s="8">
        <f t="shared" si="2"/>
        <v>99.122807017543863</v>
      </c>
      <c r="K38" s="8">
        <f t="shared" si="5"/>
        <v>0.87719298245614041</v>
      </c>
      <c r="L38">
        <v>2</v>
      </c>
    </row>
    <row r="39" spans="2:12" x14ac:dyDescent="0.3">
      <c r="B39" s="9"/>
      <c r="C39" s="9"/>
      <c r="D39" s="9" t="s">
        <v>22</v>
      </c>
      <c r="E39" s="23">
        <v>94</v>
      </c>
      <c r="F39" s="10">
        <f t="shared" si="3"/>
        <v>3341885.36</v>
      </c>
      <c r="G39" s="10">
        <f t="shared" si="13"/>
        <v>35551.971914893613</v>
      </c>
      <c r="H39" s="40">
        <v>7595194</v>
      </c>
      <c r="I39" s="10">
        <f t="shared" si="21"/>
        <v>80799.936170212764</v>
      </c>
      <c r="J39" s="8">
        <f t="shared" si="2"/>
        <v>98.936170212765958</v>
      </c>
      <c r="K39" s="8">
        <f t="shared" si="5"/>
        <v>1.0638297872340425</v>
      </c>
      <c r="L39">
        <v>1</v>
      </c>
    </row>
    <row r="40" spans="2:12" x14ac:dyDescent="0.3">
      <c r="B40" s="9"/>
      <c r="C40" s="9"/>
      <c r="D40" s="9" t="s">
        <v>21</v>
      </c>
      <c r="E40" s="23">
        <v>153</v>
      </c>
      <c r="F40" s="10">
        <f t="shared" si="3"/>
        <v>6274310.2400000002</v>
      </c>
      <c r="G40" s="10">
        <f t="shared" si="13"/>
        <v>41008.56366013072</v>
      </c>
      <c r="H40" s="40">
        <v>14259796</v>
      </c>
      <c r="I40" s="10">
        <f t="shared" si="21"/>
        <v>93201.281045751632</v>
      </c>
      <c r="J40" s="8">
        <f t="shared" si="2"/>
        <v>98.692810457516345</v>
      </c>
      <c r="K40" s="8">
        <f t="shared" si="5"/>
        <v>1.3071895424836601</v>
      </c>
      <c r="L40">
        <v>2</v>
      </c>
    </row>
    <row r="41" spans="2:12" x14ac:dyDescent="0.3">
      <c r="B41" s="9"/>
      <c r="C41" s="9" t="s">
        <v>12</v>
      </c>
      <c r="D41" s="9" t="s">
        <v>15</v>
      </c>
      <c r="E41" s="23">
        <v>1082</v>
      </c>
      <c r="F41" s="10">
        <f t="shared" si="3"/>
        <v>52289965.200000003</v>
      </c>
      <c r="G41" s="10">
        <f t="shared" si="13"/>
        <v>48327.139741219966</v>
      </c>
      <c r="H41" s="40">
        <v>118840830</v>
      </c>
      <c r="I41" s="10">
        <f t="shared" si="21"/>
        <v>109834.40850277264</v>
      </c>
      <c r="J41" s="8">
        <f t="shared" si="2"/>
        <v>99.722735674676528</v>
      </c>
      <c r="K41" s="8">
        <f t="shared" si="5"/>
        <v>0.27726432532347506</v>
      </c>
      <c r="L41">
        <v>3</v>
      </c>
    </row>
    <row r="42" spans="2:12" x14ac:dyDescent="0.3">
      <c r="B42" s="9"/>
      <c r="C42" s="9"/>
      <c r="D42" s="9" t="s">
        <v>17</v>
      </c>
      <c r="E42" s="23">
        <v>853</v>
      </c>
      <c r="F42" s="10">
        <f t="shared" si="3"/>
        <v>49100212.039999999</v>
      </c>
      <c r="G42" s="10">
        <f t="shared" si="13"/>
        <v>57561.796060961315</v>
      </c>
      <c r="H42" s="40">
        <v>111591391</v>
      </c>
      <c r="I42" s="10">
        <f t="shared" si="21"/>
        <v>130822.26377491208</v>
      </c>
      <c r="J42" s="8">
        <f t="shared" si="2"/>
        <v>99.88276670574443</v>
      </c>
      <c r="K42" s="8">
        <f t="shared" si="5"/>
        <v>0.1172332942555686</v>
      </c>
      <c r="L42">
        <v>1</v>
      </c>
    </row>
    <row r="43" spans="2:12" x14ac:dyDescent="0.3">
      <c r="B43" s="9"/>
      <c r="C43" s="9"/>
      <c r="D43" s="9" t="s">
        <v>54</v>
      </c>
      <c r="E43" s="23">
        <v>317</v>
      </c>
      <c r="F43" s="10">
        <f t="shared" ref="F43" si="22">H43*44%</f>
        <v>20100373.039999999</v>
      </c>
      <c r="G43" s="10">
        <f t="shared" si="13"/>
        <v>63408.116845425866</v>
      </c>
      <c r="H43" s="40">
        <v>45682666</v>
      </c>
      <c r="I43" s="10">
        <f t="shared" si="21"/>
        <v>144109.35646687698</v>
      </c>
      <c r="J43" s="8">
        <f t="shared" si="2"/>
        <v>99.369085173501574</v>
      </c>
      <c r="K43" s="8">
        <f t="shared" si="5"/>
        <v>0.63091482649842268</v>
      </c>
      <c r="L43">
        <v>2</v>
      </c>
    </row>
    <row r="44" spans="2:12" x14ac:dyDescent="0.3">
      <c r="B44" s="9"/>
      <c r="C44" s="12" t="s">
        <v>34</v>
      </c>
      <c r="D44" s="12" t="s">
        <v>24</v>
      </c>
      <c r="E44" s="13">
        <f>SUM(E36:E43)</f>
        <v>3329</v>
      </c>
      <c r="F44" s="14">
        <f>SUM(F36:F43)</f>
        <v>153695768.16</v>
      </c>
      <c r="G44" s="10">
        <f t="shared" si="13"/>
        <v>46168.749822769598</v>
      </c>
      <c r="H44" s="62">
        <f>SUM(H36:H43)</f>
        <v>349308564</v>
      </c>
      <c r="I44" s="10">
        <f t="shared" si="21"/>
        <v>104928.97686993091</v>
      </c>
      <c r="J44" s="15"/>
      <c r="K44" s="15"/>
      <c r="L44" s="16">
        <f>SUM(L36:L43)</f>
        <v>16</v>
      </c>
    </row>
    <row r="46" spans="2:12" x14ac:dyDescent="0.3">
      <c r="B46" t="s">
        <v>43</v>
      </c>
    </row>
    <row r="47" spans="2:12" x14ac:dyDescent="0.3">
      <c r="B47" t="s">
        <v>44</v>
      </c>
    </row>
    <row r="49" spans="2:2" x14ac:dyDescent="0.3">
      <c r="B49" t="s">
        <v>45</v>
      </c>
    </row>
    <row r="50" spans="2:2" x14ac:dyDescent="0.3">
      <c r="B50" t="s">
        <v>52</v>
      </c>
    </row>
  </sheetData>
  <mergeCells count="5">
    <mergeCell ref="B13:B19"/>
    <mergeCell ref="E3:I3"/>
    <mergeCell ref="J3:K3"/>
    <mergeCell ref="F4:G4"/>
    <mergeCell ref="H4:I4"/>
  </mergeCells>
  <printOptions horizontalCentered="1" verticalCentered="1"/>
  <pageMargins left="0.19685039370078741" right="0.11811023622047245" top="0.19685039370078741" bottom="0.19685039370078741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workbookViewId="0">
      <selection activeCell="D20" sqref="D20"/>
    </sheetView>
  </sheetViews>
  <sheetFormatPr defaultRowHeight="14.4" x14ac:dyDescent="0.3"/>
  <cols>
    <col min="2" max="2" width="28.88671875" customWidth="1"/>
    <col min="3" max="3" width="9.109375" style="7"/>
    <col min="4" max="4" width="21" style="5" customWidth="1"/>
    <col min="6" max="6" width="10.109375" bestFit="1" customWidth="1"/>
    <col min="8" max="8" width="15.44140625" customWidth="1"/>
  </cols>
  <sheetData>
    <row r="1" spans="1:6" x14ac:dyDescent="0.3">
      <c r="A1" s="18" t="s">
        <v>25</v>
      </c>
    </row>
    <row r="2" spans="1:6" x14ac:dyDescent="0.3">
      <c r="A2" s="18"/>
    </row>
    <row r="3" spans="1:6" x14ac:dyDescent="0.3">
      <c r="A3" s="18"/>
    </row>
    <row r="4" spans="1:6" x14ac:dyDescent="0.3">
      <c r="A4" s="18"/>
      <c r="B4" s="9"/>
      <c r="C4" s="25" t="s">
        <v>27</v>
      </c>
      <c r="D4" s="26" t="s">
        <v>31</v>
      </c>
    </row>
    <row r="5" spans="1:6" x14ac:dyDescent="0.3">
      <c r="A5" s="18"/>
      <c r="B5" s="11" t="s">
        <v>50</v>
      </c>
      <c r="C5" s="17">
        <v>13731</v>
      </c>
      <c r="D5" s="14">
        <v>1320573567</v>
      </c>
    </row>
    <row r="7" spans="1:6" x14ac:dyDescent="0.3">
      <c r="B7" s="24" t="s">
        <v>26</v>
      </c>
      <c r="C7" s="25" t="s">
        <v>27</v>
      </c>
      <c r="D7" s="26" t="s">
        <v>6</v>
      </c>
    </row>
    <row r="8" spans="1:6" x14ac:dyDescent="0.3">
      <c r="B8" s="9" t="s">
        <v>32</v>
      </c>
      <c r="C8" s="11">
        <f>'Summary by Band-Post code'!$E$12</f>
        <v>2762</v>
      </c>
      <c r="D8" s="10">
        <f>'Summary by Band-Post code'!$H$12</f>
        <v>269615284</v>
      </c>
    </row>
    <row r="9" spans="1:6" x14ac:dyDescent="0.3">
      <c r="B9" s="9" t="s">
        <v>38</v>
      </c>
      <c r="C9" s="11">
        <f>'Summary by Band-Post code'!$E$25</f>
        <v>3365</v>
      </c>
      <c r="D9" s="10">
        <f>'Summary by Band-Post code'!$H$25</f>
        <v>373205279</v>
      </c>
    </row>
    <row r="10" spans="1:6" x14ac:dyDescent="0.3">
      <c r="B10" s="9" t="s">
        <v>33</v>
      </c>
      <c r="C10" s="11">
        <f>'Summary by Band-Post code'!$E$35</f>
        <v>3879</v>
      </c>
      <c r="D10" s="10">
        <f>'Summary by Band-Post code'!$H$35</f>
        <v>367881898</v>
      </c>
    </row>
    <row r="11" spans="1:6" x14ac:dyDescent="0.3">
      <c r="B11" s="9" t="s">
        <v>34</v>
      </c>
      <c r="C11" s="11">
        <f>'Summary by Band-Post code'!$E$44</f>
        <v>3329</v>
      </c>
      <c r="D11" s="10">
        <f>'Summary by Band-Post code'!$H$44</f>
        <v>349308564</v>
      </c>
    </row>
    <row r="12" spans="1:6" s="16" customFormat="1" x14ac:dyDescent="0.3">
      <c r="B12" s="12" t="s">
        <v>39</v>
      </c>
      <c r="C12" s="17">
        <f>SUM(C8:C11)</f>
        <v>13335</v>
      </c>
      <c r="D12" s="14">
        <f>SUM(D8:D11)</f>
        <v>1360011025</v>
      </c>
      <c r="F12" s="31"/>
    </row>
    <row r="13" spans="1:6" x14ac:dyDescent="0.3">
      <c r="B13" s="23" t="s">
        <v>28</v>
      </c>
      <c r="C13" s="11">
        <v>924</v>
      </c>
      <c r="D13" s="10"/>
    </row>
    <row r="14" spans="1:6" x14ac:dyDescent="0.3">
      <c r="B14" s="23" t="s">
        <v>30</v>
      </c>
      <c r="C14" s="11">
        <v>20</v>
      </c>
      <c r="D14" s="10"/>
    </row>
    <row r="15" spans="1:6" x14ac:dyDescent="0.3">
      <c r="B15" s="23" t="s">
        <v>53</v>
      </c>
      <c r="C15" s="11">
        <v>5</v>
      </c>
      <c r="D15" s="10"/>
    </row>
    <row r="16" spans="1:6" x14ac:dyDescent="0.3">
      <c r="B16" s="9"/>
      <c r="C16" s="17">
        <f>SUM(C12:C15)</f>
        <v>14284</v>
      </c>
      <c r="D16" s="10"/>
    </row>
    <row r="18" spans="2:4" x14ac:dyDescent="0.3">
      <c r="B18" t="s">
        <v>48</v>
      </c>
      <c r="C18" s="7">
        <v>14588</v>
      </c>
    </row>
    <row r="19" spans="2:4" x14ac:dyDescent="0.3">
      <c r="B19" t="s">
        <v>49</v>
      </c>
      <c r="C19" s="7">
        <v>38</v>
      </c>
    </row>
    <row r="20" spans="2:4" x14ac:dyDescent="0.3">
      <c r="B20" t="s">
        <v>29</v>
      </c>
      <c r="C20" s="7">
        <v>30</v>
      </c>
    </row>
    <row r="21" spans="2:4" x14ac:dyDescent="0.3">
      <c r="B21" t="s">
        <v>30</v>
      </c>
      <c r="C21" s="7">
        <v>20</v>
      </c>
    </row>
    <row r="22" spans="2:4" x14ac:dyDescent="0.3">
      <c r="B22" t="s">
        <v>53</v>
      </c>
      <c r="C22" s="7">
        <v>5</v>
      </c>
    </row>
    <row r="23" spans="2:4" x14ac:dyDescent="0.3">
      <c r="C23" s="22">
        <f>SUM(C18:C22)</f>
        <v>14681</v>
      </c>
    </row>
    <row r="24" spans="2:4" x14ac:dyDescent="0.3">
      <c r="B24" t="s">
        <v>47</v>
      </c>
      <c r="C24" s="22">
        <v>1</v>
      </c>
    </row>
    <row r="25" spans="2:4" x14ac:dyDescent="0.3">
      <c r="C25" s="22">
        <f>C23-C24</f>
        <v>14680</v>
      </c>
    </row>
    <row r="26" spans="2:4" ht="10.5" customHeight="1" x14ac:dyDescent="0.3"/>
    <row r="27" spans="2:4" x14ac:dyDescent="0.3">
      <c r="C27" s="7">
        <f>C25-C16</f>
        <v>396</v>
      </c>
      <c r="D27" s="5" t="s">
        <v>46</v>
      </c>
    </row>
    <row r="29" spans="2:4" x14ac:dyDescent="0.3">
      <c r="D2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7" sqref="I27:I28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I23" sqref="I23"/>
    </sheetView>
  </sheetViews>
  <sheetFormatPr defaultRowHeight="14.4" x14ac:dyDescent="0.3"/>
  <cols>
    <col min="4" max="4" width="10.6640625" customWidth="1"/>
    <col min="6" max="6" width="16.33203125" customWidth="1"/>
    <col min="8" max="8" width="14.33203125" customWidth="1"/>
    <col min="11" max="11" width="14.6640625" customWidth="1"/>
    <col min="14" max="14" width="16" bestFit="1" customWidth="1"/>
  </cols>
  <sheetData>
    <row r="1" spans="1:14" x14ac:dyDescent="0.3">
      <c r="A1" t="s">
        <v>57</v>
      </c>
    </row>
    <row r="2" spans="1:14" x14ac:dyDescent="0.3">
      <c r="B2" s="9"/>
      <c r="C2" s="9"/>
      <c r="D2" s="9"/>
      <c r="E2" s="9" t="s">
        <v>27</v>
      </c>
      <c r="F2" s="9" t="s">
        <v>59</v>
      </c>
      <c r="G2" s="9" t="s">
        <v>60</v>
      </c>
      <c r="H2" s="9"/>
    </row>
    <row r="3" spans="1:14" x14ac:dyDescent="0.3">
      <c r="B3" s="9" t="s">
        <v>58</v>
      </c>
      <c r="C3" s="9"/>
      <c r="D3" s="9"/>
      <c r="E3" s="37">
        <v>13516</v>
      </c>
      <c r="F3" s="39">
        <v>1316690240</v>
      </c>
      <c r="G3" s="48">
        <f>F3*44%</f>
        <v>579343705.60000002</v>
      </c>
      <c r="H3" s="53"/>
    </row>
    <row r="4" spans="1:14" x14ac:dyDescent="0.3">
      <c r="F4">
        <v>1316</v>
      </c>
    </row>
    <row r="5" spans="1:14" x14ac:dyDescent="0.3">
      <c r="B5" s="51" t="s">
        <v>26</v>
      </c>
      <c r="C5" s="51"/>
      <c r="D5" s="51"/>
      <c r="E5" s="9" t="s">
        <v>27</v>
      </c>
      <c r="F5" s="9" t="s">
        <v>67</v>
      </c>
      <c r="G5" s="9" t="s">
        <v>60</v>
      </c>
      <c r="H5" s="9"/>
    </row>
    <row r="6" spans="1:14" x14ac:dyDescent="0.3">
      <c r="B6" s="52" t="s">
        <v>61</v>
      </c>
      <c r="C6" s="52"/>
      <c r="D6" s="52"/>
      <c r="E6" s="11">
        <f>'Summary by Band-Post code'!E12</f>
        <v>2762</v>
      </c>
      <c r="F6" s="32">
        <f>'Summary by Band-Post code'!H12</f>
        <v>269615284</v>
      </c>
      <c r="G6" s="54">
        <f>'Summary by Band-Post code'!F12</f>
        <v>118630724.95999999</v>
      </c>
      <c r="H6" s="55"/>
    </row>
    <row r="7" spans="1:14" x14ac:dyDescent="0.3">
      <c r="B7" s="52" t="s">
        <v>62</v>
      </c>
      <c r="C7" s="52"/>
      <c r="D7" s="52"/>
      <c r="E7" s="11">
        <f>'Summary by Band-Post code'!E25</f>
        <v>3365</v>
      </c>
      <c r="F7" s="32">
        <f>'Summary by Band-Post code'!H25</f>
        <v>373205279</v>
      </c>
      <c r="G7" s="54">
        <f>'Summary by Band-Post code'!F25</f>
        <v>164210322.76000002</v>
      </c>
      <c r="H7" s="55"/>
    </row>
    <row r="8" spans="1:14" x14ac:dyDescent="0.3">
      <c r="B8" s="52" t="s">
        <v>63</v>
      </c>
      <c r="C8" s="52"/>
      <c r="D8" s="52"/>
      <c r="E8" s="11">
        <f>'Summary by Band-Post code'!E35</f>
        <v>3879</v>
      </c>
      <c r="F8" s="32">
        <f>'Summary by Band-Post code'!H35</f>
        <v>367881898</v>
      </c>
      <c r="G8" s="54">
        <f>'Summary by Band-Post code'!F35</f>
        <v>161868035.12000003</v>
      </c>
      <c r="H8" s="55"/>
      <c r="N8" s="38"/>
    </row>
    <row r="9" spans="1:14" x14ac:dyDescent="0.3">
      <c r="B9" s="52" t="s">
        <v>64</v>
      </c>
      <c r="C9" s="52"/>
      <c r="D9" s="52"/>
      <c r="E9" s="11">
        <f>'Summary by Band-Post code'!E44</f>
        <v>3329</v>
      </c>
      <c r="F9" s="32">
        <f>'Summary by Band-Post code'!H44</f>
        <v>349308564</v>
      </c>
      <c r="G9" s="54">
        <f>'Summary by Band-Post code'!F44</f>
        <v>153695768.16</v>
      </c>
      <c r="H9" s="55"/>
      <c r="N9" s="38"/>
    </row>
    <row r="10" spans="1:14" x14ac:dyDescent="0.3">
      <c r="B10" s="50" t="s">
        <v>65</v>
      </c>
      <c r="C10" s="50"/>
      <c r="D10" s="50"/>
      <c r="E10" s="36">
        <f>SUM(E6:E9)</f>
        <v>13335</v>
      </c>
      <c r="F10" s="35">
        <f>SUM(F6:F9)</f>
        <v>1360011025</v>
      </c>
      <c r="G10" s="48">
        <f>SUM(G6:H9)</f>
        <v>598404851</v>
      </c>
      <c r="H10" s="49"/>
      <c r="N10" s="38"/>
    </row>
    <row r="11" spans="1:14" x14ac:dyDescent="0.3">
      <c r="B11" s="56" t="s">
        <v>28</v>
      </c>
      <c r="C11" s="57"/>
      <c r="D11" s="58"/>
      <c r="E11" s="11">
        <v>924</v>
      </c>
      <c r="F11" s="59"/>
      <c r="G11" s="60"/>
      <c r="H11" s="61"/>
    </row>
    <row r="12" spans="1:14" x14ac:dyDescent="0.3">
      <c r="B12" s="56" t="s">
        <v>30</v>
      </c>
      <c r="C12" s="57"/>
      <c r="D12" s="58"/>
      <c r="E12" s="11">
        <v>20</v>
      </c>
      <c r="F12" s="59"/>
      <c r="G12" s="60"/>
      <c r="H12" s="61"/>
    </row>
    <row r="13" spans="1:14" x14ac:dyDescent="0.3">
      <c r="B13" s="56" t="s">
        <v>53</v>
      </c>
      <c r="C13" s="57"/>
      <c r="D13" s="58"/>
      <c r="E13" s="11">
        <v>5</v>
      </c>
      <c r="F13" s="59"/>
      <c r="G13" s="60"/>
      <c r="H13" s="61"/>
    </row>
    <row r="14" spans="1:14" x14ac:dyDescent="0.3">
      <c r="B14" s="56" t="s">
        <v>24</v>
      </c>
      <c r="C14" s="57"/>
      <c r="D14" s="58"/>
      <c r="E14" s="34">
        <f>SUM(E10:E13)</f>
        <v>14284</v>
      </c>
      <c r="F14" s="59"/>
      <c r="G14" s="60"/>
      <c r="H14" s="61"/>
      <c r="K14" s="38"/>
    </row>
    <row r="17" spans="2:13" x14ac:dyDescent="0.3">
      <c r="B17" t="s">
        <v>48</v>
      </c>
      <c r="D17">
        <v>14362</v>
      </c>
    </row>
    <row r="18" spans="2:13" x14ac:dyDescent="0.3">
      <c r="B18" t="s">
        <v>49</v>
      </c>
      <c r="D18">
        <v>38</v>
      </c>
      <c r="H18" s="16" t="s">
        <v>72</v>
      </c>
    </row>
    <row r="19" spans="2:13" x14ac:dyDescent="0.3">
      <c r="B19" t="s">
        <v>29</v>
      </c>
      <c r="D19">
        <v>41</v>
      </c>
      <c r="H19" t="s">
        <v>70</v>
      </c>
      <c r="I19">
        <v>63252</v>
      </c>
      <c r="J19" t="s">
        <v>68</v>
      </c>
      <c r="K19" t="s">
        <v>69</v>
      </c>
      <c r="M19" t="s">
        <v>71</v>
      </c>
    </row>
    <row r="20" spans="2:13" x14ac:dyDescent="0.3">
      <c r="B20" t="s">
        <v>30</v>
      </c>
      <c r="D20">
        <v>20</v>
      </c>
      <c r="I20">
        <f>SUM(I19:I19)</f>
        <v>63252</v>
      </c>
    </row>
    <row r="21" spans="2:13" x14ac:dyDescent="0.3">
      <c r="B21" t="s">
        <v>53</v>
      </c>
      <c r="D21">
        <v>5</v>
      </c>
    </row>
    <row r="22" spans="2:13" x14ac:dyDescent="0.3">
      <c r="D22">
        <f>SUM(D17:D21)</f>
        <v>14466</v>
      </c>
    </row>
    <row r="23" spans="2:13" x14ac:dyDescent="0.3">
      <c r="B23" t="s">
        <v>66</v>
      </c>
      <c r="D23">
        <v>1</v>
      </c>
    </row>
    <row r="24" spans="2:13" x14ac:dyDescent="0.3">
      <c r="C24" t="s">
        <v>13</v>
      </c>
      <c r="D24" s="33">
        <f>D22-D23</f>
        <v>14465</v>
      </c>
    </row>
  </sheetData>
  <mergeCells count="20">
    <mergeCell ref="B11:D11"/>
    <mergeCell ref="B12:D12"/>
    <mergeCell ref="B13:D13"/>
    <mergeCell ref="B14:D14"/>
    <mergeCell ref="F11:H11"/>
    <mergeCell ref="F12:H12"/>
    <mergeCell ref="F13:H13"/>
    <mergeCell ref="F14:H14"/>
    <mergeCell ref="G3:H3"/>
    <mergeCell ref="G6:H6"/>
    <mergeCell ref="G7:H7"/>
    <mergeCell ref="G8:H8"/>
    <mergeCell ref="G9:H9"/>
    <mergeCell ref="G10:H10"/>
    <mergeCell ref="B10:D10"/>
    <mergeCell ref="B5:D5"/>
    <mergeCell ref="B6:D6"/>
    <mergeCell ref="B7:D7"/>
    <mergeCell ref="B8:D8"/>
    <mergeCell ref="B9:D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by Band-Post code</vt:lpstr>
      <vt:lpstr>Summary by Post code</vt:lpstr>
      <vt:lpstr>Sheet1</vt:lpstr>
      <vt:lpstr>Summary totals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grus0406</dc:creator>
  <cp:lastModifiedBy>Diane McDonough</cp:lastModifiedBy>
  <cp:lastPrinted>2018-04-16T09:48:49Z</cp:lastPrinted>
  <dcterms:created xsi:type="dcterms:W3CDTF">2015-03-18T10:44:35Z</dcterms:created>
  <dcterms:modified xsi:type="dcterms:W3CDTF">2022-06-10T10:39:37Z</dcterms:modified>
</cp:coreProperties>
</file>