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ntral\2024-25 Final Accounts\HRA\"/>
    </mc:Choice>
  </mc:AlternateContent>
  <xr:revisionPtr revIDLastSave="0" documentId="8_{505331C0-7AAE-4985-AB81-22B5254DC48B}" xr6:coauthVersionLast="47" xr6:coauthVersionMax="47" xr10:uidLastSave="{00000000-0000-0000-0000-000000000000}"/>
  <bookViews>
    <workbookView xWindow="-90" yWindow="-16320" windowWidth="29040" windowHeight="15840" xr2:uid="{00000000-000D-0000-FFFF-FFFF00000000}"/>
  </bookViews>
  <sheets>
    <sheet name="Summary by Band-Post code" sheetId="4" r:id="rId1"/>
    <sheet name="Summary by Post code" sheetId="5" state="hidden" r:id="rId2"/>
    <sheet name="Sheet1" sheetId="6" state="hidden" r:id="rId3"/>
    <sheet name="Summary totals" sheetId="7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4" l="1"/>
  <c r="J6" i="4" s="1"/>
  <c r="L59" i="4"/>
  <c r="L113" i="4"/>
  <c r="H113" i="4"/>
  <c r="E113" i="4"/>
  <c r="L86" i="4"/>
  <c r="H86" i="4"/>
  <c r="E86" i="4"/>
  <c r="H59" i="4"/>
  <c r="E59" i="4"/>
  <c r="I88" i="4"/>
  <c r="K88" i="4"/>
  <c r="J88" i="4" s="1"/>
  <c r="I89" i="4"/>
  <c r="K89" i="4"/>
  <c r="J89" i="4" s="1"/>
  <c r="I90" i="4"/>
  <c r="K90" i="4"/>
  <c r="J90" i="4" s="1"/>
  <c r="I91" i="4"/>
  <c r="K91" i="4"/>
  <c r="J91" i="4" s="1"/>
  <c r="I92" i="4"/>
  <c r="K92" i="4"/>
  <c r="J92" i="4" s="1"/>
  <c r="I93" i="4"/>
  <c r="K93" i="4"/>
  <c r="J93" i="4" s="1"/>
  <c r="I94" i="4"/>
  <c r="K94" i="4"/>
  <c r="J94" i="4" s="1"/>
  <c r="I95" i="4"/>
  <c r="K95" i="4"/>
  <c r="J95" i="4" s="1"/>
  <c r="I96" i="4"/>
  <c r="K96" i="4"/>
  <c r="J96" i="4" s="1"/>
  <c r="I97" i="4"/>
  <c r="K97" i="4"/>
  <c r="J97" i="4" s="1"/>
  <c r="I98" i="4"/>
  <c r="K98" i="4"/>
  <c r="J98" i="4" s="1"/>
  <c r="I99" i="4"/>
  <c r="K99" i="4"/>
  <c r="J99" i="4" s="1"/>
  <c r="I100" i="4"/>
  <c r="K100" i="4"/>
  <c r="J100" i="4" s="1"/>
  <c r="I101" i="4"/>
  <c r="K101" i="4"/>
  <c r="J101" i="4" s="1"/>
  <c r="I102" i="4"/>
  <c r="K102" i="4"/>
  <c r="J102" i="4" s="1"/>
  <c r="I103" i="4"/>
  <c r="K103" i="4"/>
  <c r="J103" i="4" s="1"/>
  <c r="I104" i="4"/>
  <c r="K104" i="4"/>
  <c r="J104" i="4" s="1"/>
  <c r="I105" i="4"/>
  <c r="K105" i="4"/>
  <c r="J105" i="4" s="1"/>
  <c r="I106" i="4"/>
  <c r="K106" i="4"/>
  <c r="J106" i="4" s="1"/>
  <c r="I107" i="4"/>
  <c r="K107" i="4"/>
  <c r="J107" i="4" s="1"/>
  <c r="I108" i="4"/>
  <c r="K108" i="4"/>
  <c r="J108" i="4" s="1"/>
  <c r="I109" i="4"/>
  <c r="K109" i="4"/>
  <c r="J109" i="4" s="1"/>
  <c r="I110" i="4"/>
  <c r="K110" i="4"/>
  <c r="J110" i="4" s="1"/>
  <c r="I111" i="4"/>
  <c r="K111" i="4"/>
  <c r="J111" i="4" s="1"/>
  <c r="I112" i="4"/>
  <c r="K112" i="4"/>
  <c r="J112" i="4" s="1"/>
  <c r="F88" i="4"/>
  <c r="G88" i="4" s="1"/>
  <c r="F89" i="4"/>
  <c r="G89" i="4" s="1"/>
  <c r="F90" i="4"/>
  <c r="G90" i="4" s="1"/>
  <c r="F91" i="4"/>
  <c r="G91" i="4" s="1"/>
  <c r="F92" i="4"/>
  <c r="G92" i="4" s="1"/>
  <c r="F93" i="4"/>
  <c r="G93" i="4"/>
  <c r="F94" i="4"/>
  <c r="G94" i="4" s="1"/>
  <c r="F95" i="4"/>
  <c r="G95" i="4"/>
  <c r="F96" i="4"/>
  <c r="G96" i="4" s="1"/>
  <c r="F97" i="4"/>
  <c r="G97" i="4" s="1"/>
  <c r="F98" i="4"/>
  <c r="G98" i="4" s="1"/>
  <c r="F99" i="4"/>
  <c r="G99" i="4" s="1"/>
  <c r="F100" i="4"/>
  <c r="G100" i="4" s="1"/>
  <c r="F101" i="4"/>
  <c r="G101" i="4" s="1"/>
  <c r="F102" i="4"/>
  <c r="G102" i="4" s="1"/>
  <c r="F103" i="4"/>
  <c r="G103" i="4" s="1"/>
  <c r="F104" i="4"/>
  <c r="G104" i="4" s="1"/>
  <c r="F105" i="4"/>
  <c r="G105" i="4" s="1"/>
  <c r="F106" i="4"/>
  <c r="G106" i="4" s="1"/>
  <c r="F107" i="4"/>
  <c r="G107" i="4"/>
  <c r="F108" i="4"/>
  <c r="G108" i="4" s="1"/>
  <c r="F109" i="4"/>
  <c r="G109" i="4" s="1"/>
  <c r="F110" i="4"/>
  <c r="G110" i="4" s="1"/>
  <c r="F111" i="4"/>
  <c r="G111" i="4" s="1"/>
  <c r="F112" i="4"/>
  <c r="G112" i="4" s="1"/>
  <c r="I61" i="4"/>
  <c r="K61" i="4"/>
  <c r="J61" i="4" s="1"/>
  <c r="I62" i="4"/>
  <c r="K62" i="4"/>
  <c r="J62" i="4" s="1"/>
  <c r="I63" i="4"/>
  <c r="K63" i="4"/>
  <c r="J63" i="4" s="1"/>
  <c r="I64" i="4"/>
  <c r="K64" i="4"/>
  <c r="J64" i="4" s="1"/>
  <c r="I65" i="4"/>
  <c r="K65" i="4"/>
  <c r="J65" i="4" s="1"/>
  <c r="I66" i="4"/>
  <c r="K66" i="4"/>
  <c r="J66" i="4" s="1"/>
  <c r="I67" i="4"/>
  <c r="K67" i="4"/>
  <c r="J67" i="4" s="1"/>
  <c r="I68" i="4"/>
  <c r="K68" i="4"/>
  <c r="J68" i="4" s="1"/>
  <c r="I69" i="4"/>
  <c r="K69" i="4"/>
  <c r="J69" i="4" s="1"/>
  <c r="I70" i="4"/>
  <c r="K70" i="4"/>
  <c r="J70" i="4" s="1"/>
  <c r="I71" i="4"/>
  <c r="K71" i="4"/>
  <c r="J71" i="4" s="1"/>
  <c r="I72" i="4"/>
  <c r="K72" i="4"/>
  <c r="J72" i="4" s="1"/>
  <c r="I73" i="4"/>
  <c r="K73" i="4"/>
  <c r="J73" i="4" s="1"/>
  <c r="I74" i="4"/>
  <c r="K74" i="4"/>
  <c r="J74" i="4" s="1"/>
  <c r="I75" i="4"/>
  <c r="K75" i="4"/>
  <c r="J75" i="4" s="1"/>
  <c r="I76" i="4"/>
  <c r="K76" i="4"/>
  <c r="J76" i="4" s="1"/>
  <c r="I77" i="4"/>
  <c r="K77" i="4"/>
  <c r="J77" i="4" s="1"/>
  <c r="I78" i="4"/>
  <c r="K78" i="4"/>
  <c r="J78" i="4" s="1"/>
  <c r="I79" i="4"/>
  <c r="K79" i="4"/>
  <c r="J79" i="4" s="1"/>
  <c r="I80" i="4"/>
  <c r="K80" i="4"/>
  <c r="J80" i="4" s="1"/>
  <c r="I81" i="4"/>
  <c r="K81" i="4"/>
  <c r="J81" i="4" s="1"/>
  <c r="I82" i="4"/>
  <c r="K82" i="4"/>
  <c r="J82" i="4" s="1"/>
  <c r="I83" i="4"/>
  <c r="K83" i="4"/>
  <c r="J83" i="4" s="1"/>
  <c r="I84" i="4"/>
  <c r="K84" i="4"/>
  <c r="J84" i="4" s="1"/>
  <c r="I85" i="4"/>
  <c r="K85" i="4"/>
  <c r="J85" i="4" s="1"/>
  <c r="F61" i="4"/>
  <c r="G61" i="4" s="1"/>
  <c r="F62" i="4"/>
  <c r="G62" i="4" s="1"/>
  <c r="F63" i="4"/>
  <c r="G63" i="4" s="1"/>
  <c r="F64" i="4"/>
  <c r="G64" i="4" s="1"/>
  <c r="F65" i="4"/>
  <c r="G65" i="4" s="1"/>
  <c r="F66" i="4"/>
  <c r="G66" i="4" s="1"/>
  <c r="F67" i="4"/>
  <c r="G67" i="4" s="1"/>
  <c r="F68" i="4"/>
  <c r="G68" i="4" s="1"/>
  <c r="F69" i="4"/>
  <c r="G69" i="4" s="1"/>
  <c r="F70" i="4"/>
  <c r="G70" i="4" s="1"/>
  <c r="F71" i="4"/>
  <c r="G71" i="4" s="1"/>
  <c r="F72" i="4"/>
  <c r="G72" i="4" s="1"/>
  <c r="F73" i="4"/>
  <c r="G73" i="4" s="1"/>
  <c r="F74" i="4"/>
  <c r="G74" i="4" s="1"/>
  <c r="F75" i="4"/>
  <c r="G75" i="4" s="1"/>
  <c r="F76" i="4"/>
  <c r="G76" i="4" s="1"/>
  <c r="F77" i="4"/>
  <c r="G77" i="4" s="1"/>
  <c r="F78" i="4"/>
  <c r="G78" i="4" s="1"/>
  <c r="F79" i="4"/>
  <c r="G79" i="4" s="1"/>
  <c r="F80" i="4"/>
  <c r="G80" i="4" s="1"/>
  <c r="F81" i="4"/>
  <c r="G81" i="4" s="1"/>
  <c r="F82" i="4"/>
  <c r="G82" i="4" s="1"/>
  <c r="F83" i="4"/>
  <c r="G83" i="4" s="1"/>
  <c r="F84" i="4"/>
  <c r="G84" i="4" s="1"/>
  <c r="F85" i="4"/>
  <c r="G85" i="4" s="1"/>
  <c r="I34" i="4"/>
  <c r="K34" i="4"/>
  <c r="J34" i="4" s="1"/>
  <c r="I35" i="4"/>
  <c r="K35" i="4"/>
  <c r="J35" i="4" s="1"/>
  <c r="I36" i="4"/>
  <c r="K36" i="4"/>
  <c r="J36" i="4" s="1"/>
  <c r="I37" i="4"/>
  <c r="K37" i="4"/>
  <c r="J37" i="4" s="1"/>
  <c r="I38" i="4"/>
  <c r="K38" i="4"/>
  <c r="J38" i="4" s="1"/>
  <c r="I39" i="4"/>
  <c r="K39" i="4"/>
  <c r="J39" i="4" s="1"/>
  <c r="I40" i="4"/>
  <c r="K40" i="4"/>
  <c r="J40" i="4" s="1"/>
  <c r="I41" i="4"/>
  <c r="K41" i="4"/>
  <c r="J41" i="4" s="1"/>
  <c r="I42" i="4"/>
  <c r="K42" i="4"/>
  <c r="J42" i="4" s="1"/>
  <c r="I43" i="4"/>
  <c r="K43" i="4"/>
  <c r="J43" i="4" s="1"/>
  <c r="I44" i="4"/>
  <c r="K44" i="4"/>
  <c r="J44" i="4" s="1"/>
  <c r="I45" i="4"/>
  <c r="K45" i="4"/>
  <c r="J45" i="4" s="1"/>
  <c r="I46" i="4"/>
  <c r="K46" i="4"/>
  <c r="J46" i="4" s="1"/>
  <c r="I47" i="4"/>
  <c r="K47" i="4"/>
  <c r="J47" i="4" s="1"/>
  <c r="I48" i="4"/>
  <c r="K48" i="4"/>
  <c r="J48" i="4" s="1"/>
  <c r="I49" i="4"/>
  <c r="K49" i="4"/>
  <c r="J49" i="4" s="1"/>
  <c r="I50" i="4"/>
  <c r="K50" i="4"/>
  <c r="J50" i="4" s="1"/>
  <c r="I51" i="4"/>
  <c r="K51" i="4"/>
  <c r="J51" i="4" s="1"/>
  <c r="I52" i="4"/>
  <c r="K52" i="4"/>
  <c r="J52" i="4" s="1"/>
  <c r="I53" i="4"/>
  <c r="K53" i="4"/>
  <c r="J53" i="4" s="1"/>
  <c r="I54" i="4"/>
  <c r="K54" i="4"/>
  <c r="J54" i="4" s="1"/>
  <c r="I55" i="4"/>
  <c r="K55" i="4"/>
  <c r="J55" i="4" s="1"/>
  <c r="I56" i="4"/>
  <c r="K56" i="4"/>
  <c r="J56" i="4" s="1"/>
  <c r="I57" i="4"/>
  <c r="K57" i="4"/>
  <c r="J57" i="4" s="1"/>
  <c r="I58" i="4"/>
  <c r="K58" i="4"/>
  <c r="J58" i="4" s="1"/>
  <c r="F34" i="4"/>
  <c r="G34" i="4" s="1"/>
  <c r="F35" i="4"/>
  <c r="G35" i="4" s="1"/>
  <c r="F36" i="4"/>
  <c r="G36" i="4" s="1"/>
  <c r="F37" i="4"/>
  <c r="G37" i="4" s="1"/>
  <c r="F38" i="4"/>
  <c r="G38" i="4" s="1"/>
  <c r="F39" i="4"/>
  <c r="G39" i="4" s="1"/>
  <c r="F40" i="4"/>
  <c r="G40" i="4" s="1"/>
  <c r="F41" i="4"/>
  <c r="G41" i="4" s="1"/>
  <c r="F42" i="4"/>
  <c r="G42" i="4" s="1"/>
  <c r="F43" i="4"/>
  <c r="G43" i="4" s="1"/>
  <c r="F44" i="4"/>
  <c r="G44" i="4" s="1"/>
  <c r="F45" i="4"/>
  <c r="G45" i="4" s="1"/>
  <c r="F46" i="4"/>
  <c r="G46" i="4" s="1"/>
  <c r="F47" i="4"/>
  <c r="G47" i="4" s="1"/>
  <c r="F48" i="4"/>
  <c r="G48" i="4" s="1"/>
  <c r="F49" i="4"/>
  <c r="G49" i="4" s="1"/>
  <c r="F50" i="4"/>
  <c r="G50" i="4" s="1"/>
  <c r="F51" i="4"/>
  <c r="G51" i="4" s="1"/>
  <c r="F52" i="4"/>
  <c r="G52" i="4" s="1"/>
  <c r="F53" i="4"/>
  <c r="G53" i="4" s="1"/>
  <c r="F54" i="4"/>
  <c r="G54" i="4" s="1"/>
  <c r="F55" i="4"/>
  <c r="G55" i="4" s="1"/>
  <c r="F56" i="4"/>
  <c r="G56" i="4" s="1"/>
  <c r="F57" i="4"/>
  <c r="G57" i="4" s="1"/>
  <c r="F58" i="4"/>
  <c r="G58" i="4" s="1"/>
  <c r="L32" i="4"/>
  <c r="H32" i="4"/>
  <c r="E32" i="4"/>
  <c r="K7" i="4"/>
  <c r="J7" i="4" s="1"/>
  <c r="K8" i="4"/>
  <c r="J8" i="4" s="1"/>
  <c r="K9" i="4"/>
  <c r="J9" i="4" s="1"/>
  <c r="K10" i="4"/>
  <c r="J10" i="4" s="1"/>
  <c r="K11" i="4"/>
  <c r="J11" i="4" s="1"/>
  <c r="K12" i="4"/>
  <c r="J12" i="4" s="1"/>
  <c r="K13" i="4"/>
  <c r="J13" i="4" s="1"/>
  <c r="K14" i="4"/>
  <c r="J14" i="4" s="1"/>
  <c r="K15" i="4"/>
  <c r="J15" i="4" s="1"/>
  <c r="K16" i="4"/>
  <c r="J16" i="4" s="1"/>
  <c r="K17" i="4"/>
  <c r="J17" i="4" s="1"/>
  <c r="K18" i="4"/>
  <c r="J18" i="4" s="1"/>
  <c r="K19" i="4"/>
  <c r="J19" i="4" s="1"/>
  <c r="K20" i="4"/>
  <c r="J20" i="4" s="1"/>
  <c r="K21" i="4"/>
  <c r="J21" i="4" s="1"/>
  <c r="K22" i="4"/>
  <c r="J22" i="4" s="1"/>
  <c r="K23" i="4"/>
  <c r="J23" i="4" s="1"/>
  <c r="K24" i="4"/>
  <c r="J24" i="4" s="1"/>
  <c r="K25" i="4"/>
  <c r="J25" i="4" s="1"/>
  <c r="K26" i="4"/>
  <c r="J26" i="4" s="1"/>
  <c r="K27" i="4"/>
  <c r="J27" i="4" s="1"/>
  <c r="K28" i="4"/>
  <c r="J28" i="4" s="1"/>
  <c r="K29" i="4"/>
  <c r="J29" i="4" s="1"/>
  <c r="K30" i="4"/>
  <c r="J30" i="4" s="1"/>
  <c r="K31" i="4"/>
  <c r="J31" i="4" s="1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F7" i="4"/>
  <c r="G7" i="4" s="1"/>
  <c r="F8" i="4"/>
  <c r="G8" i="4" s="1"/>
  <c r="F9" i="4"/>
  <c r="G9" i="4" s="1"/>
  <c r="F10" i="4"/>
  <c r="G10" i="4" s="1"/>
  <c r="F11" i="4"/>
  <c r="G11" i="4" s="1"/>
  <c r="F12" i="4"/>
  <c r="G12" i="4" s="1"/>
  <c r="F13" i="4"/>
  <c r="G13" i="4" s="1"/>
  <c r="F14" i="4"/>
  <c r="G14" i="4" s="1"/>
  <c r="F15" i="4"/>
  <c r="G15" i="4" s="1"/>
  <c r="F16" i="4"/>
  <c r="G16" i="4" s="1"/>
  <c r="F17" i="4"/>
  <c r="G17" i="4" s="1"/>
  <c r="F18" i="4"/>
  <c r="G18" i="4" s="1"/>
  <c r="F19" i="4"/>
  <c r="G19" i="4" s="1"/>
  <c r="F20" i="4"/>
  <c r="G20" i="4" s="1"/>
  <c r="F21" i="4"/>
  <c r="G21" i="4" s="1"/>
  <c r="F22" i="4"/>
  <c r="G22" i="4" s="1"/>
  <c r="F23" i="4"/>
  <c r="G23" i="4" s="1"/>
  <c r="F24" i="4"/>
  <c r="G24" i="4" s="1"/>
  <c r="F25" i="4"/>
  <c r="G25" i="4" s="1"/>
  <c r="F26" i="4"/>
  <c r="G26" i="4" s="1"/>
  <c r="F27" i="4"/>
  <c r="G27" i="4" s="1"/>
  <c r="F28" i="4"/>
  <c r="G28" i="4" s="1"/>
  <c r="F29" i="4"/>
  <c r="G29" i="4" s="1"/>
  <c r="F30" i="4"/>
  <c r="G30" i="4" s="1"/>
  <c r="F31" i="4"/>
  <c r="I59" i="4" l="1"/>
  <c r="I113" i="4"/>
  <c r="I86" i="4"/>
  <c r="I32" i="4"/>
  <c r="G31" i="4"/>
  <c r="F33" i="4" l="1"/>
  <c r="F59" i="4" s="1"/>
  <c r="G59" i="4" s="1"/>
  <c r="I20" i="7" l="1"/>
  <c r="G3" i="7" l="1"/>
  <c r="D22" i="7"/>
  <c r="D24" i="7" s="1"/>
  <c r="K60" i="4" l="1"/>
  <c r="K33" i="4"/>
  <c r="K87" i="4" l="1"/>
  <c r="F6" i="7" l="1"/>
  <c r="E6" i="7" l="1"/>
  <c r="F7" i="7" l="1"/>
  <c r="E7" i="7"/>
  <c r="E9" i="7"/>
  <c r="F9" i="7"/>
  <c r="F8" i="7"/>
  <c r="E8" i="7"/>
  <c r="C23" i="5"/>
  <c r="C25" i="5" s="1"/>
  <c r="F87" i="4"/>
  <c r="F113" i="4" s="1"/>
  <c r="G113" i="4" s="1"/>
  <c r="F60" i="4"/>
  <c r="F86" i="4" s="1"/>
  <c r="G86" i="4" s="1"/>
  <c r="F10" i="7" l="1"/>
  <c r="E10" i="7"/>
  <c r="E14" i="7" s="1"/>
  <c r="C8" i="5"/>
  <c r="G9" i="7"/>
  <c r="F6" i="4"/>
  <c r="J33" i="4"/>
  <c r="C10" i="5"/>
  <c r="C11" i="5"/>
  <c r="I6" i="4"/>
  <c r="J87" i="4"/>
  <c r="I87" i="4"/>
  <c r="F32" i="4" l="1"/>
  <c r="G32" i="4" s="1"/>
  <c r="G8" i="7"/>
  <c r="G6" i="4"/>
  <c r="G7" i="7"/>
  <c r="G33" i="4"/>
  <c r="I33" i="4"/>
  <c r="D11" i="5"/>
  <c r="D8" i="5"/>
  <c r="G60" i="4"/>
  <c r="J60" i="4"/>
  <c r="I60" i="4"/>
  <c r="D9" i="5"/>
  <c r="C9" i="5"/>
  <c r="C12" i="5" s="1"/>
  <c r="G87" i="4"/>
  <c r="G6" i="7" l="1"/>
  <c r="G10" i="7" s="1"/>
  <c r="C16" i="5"/>
  <c r="C27" i="5" s="1"/>
  <c r="D10" i="5"/>
  <c r="D1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Gary Russell</author>
    <author>grus0406</author>
  </authors>
  <commentList>
    <comment ref="D17" authorId="0" shapeId="0" xr:uid="{211B3C57-F5F0-43A3-A6BE-D59339711BB6}">
      <text>
        <r>
          <rPr>
            <b/>
            <sz val="9"/>
            <color indexed="81"/>
            <rFont val="Tahoma"/>
            <family val="2"/>
          </rPr>
          <t>Gary Russell:</t>
        </r>
        <r>
          <rPr>
            <sz val="9"/>
            <color indexed="81"/>
            <rFont val="Tahoma"/>
            <family val="2"/>
          </rPr>
          <t xml:space="preserve">
9 denton avenue</t>
        </r>
      </text>
    </comment>
    <comment ref="L22" authorId="1" shapeId="0" xr:uid="{5197A598-B486-4B0C-80F7-5EC0392C2ABE}">
      <text>
        <r>
          <rPr>
            <sz val="8"/>
            <color indexed="81"/>
            <rFont val="Tahoma"/>
            <family val="2"/>
          </rPr>
          <t xml:space="preserve">Includes 6 dwellings sub let to ASC
</t>
        </r>
      </text>
    </comment>
  </commentList>
</comments>
</file>

<file path=xl/sharedStrings.xml><?xml version="1.0" encoding="utf-8"?>
<sst xmlns="http://schemas.openxmlformats.org/spreadsheetml/2006/main" count="205" uniqueCount="85">
  <si>
    <t>Postal Sector</t>
  </si>
  <si>
    <t>Valuation Band Range</t>
  </si>
  <si>
    <t>Intervening Bands</t>
  </si>
  <si>
    <t>Dwellings Value</t>
  </si>
  <si>
    <t>Total Number Social Housing Dwellings</t>
  </si>
  <si>
    <t>EUV-SH Values</t>
  </si>
  <si>
    <t>Market Values</t>
  </si>
  <si>
    <t>% Vacant dwellings</t>
  </si>
  <si>
    <t>% occupied dwellings</t>
  </si>
  <si>
    <t>Tenure Status</t>
  </si>
  <si>
    <t>£60,000 - £69,999</t>
  </si>
  <si>
    <t>Total</t>
  </si>
  <si>
    <t>Average</t>
  </si>
  <si>
    <t>£100,000 - £119,999</t>
  </si>
  <si>
    <t>£120,000 - £139,999</t>
  </si>
  <si>
    <t>£140,000 - £159,999</t>
  </si>
  <si>
    <t>£160,000 - £179,999</t>
  </si>
  <si>
    <t>£180,000 - £199,999</t>
  </si>
  <si>
    <t>£90,000 - £99,999</t>
  </si>
  <si>
    <t>£80,000 - £89,999</t>
  </si>
  <si>
    <t>£70,000 - £79,999</t>
  </si>
  <si>
    <t>Totals</t>
  </si>
  <si>
    <t>Summary Sheet</t>
  </si>
  <si>
    <t>Post Code</t>
  </si>
  <si>
    <t>No`s</t>
  </si>
  <si>
    <t>Sheltered</t>
  </si>
  <si>
    <t>Dispersed</t>
  </si>
  <si>
    <t>YPS</t>
  </si>
  <si>
    <t>Values</t>
  </si>
  <si>
    <t>NE12 ***</t>
  </si>
  <si>
    <t>NE28 ***</t>
  </si>
  <si>
    <t>NE29 ***</t>
  </si>
  <si>
    <t xml:space="preserve">NE07 *** NE13 *** NE23 *** NE25 *** NE26 *** NE27 ***  NE30 ***  </t>
  </si>
  <si>
    <t>NE13,NE23,NE25,NE26,NE27 ***,</t>
  </si>
  <si>
    <t>General Stock Totals</t>
  </si>
  <si>
    <t>Valuations of a Registered Social housing provider housing stock for secured lending purposes shall be  on the basis of either,</t>
  </si>
  <si>
    <t>Market Value or Existing user value for social housing  (EUV- SH)</t>
  </si>
  <si>
    <t>Market value - This is the estimated value that the dwelling would be worth on the open market</t>
  </si>
  <si>
    <t>Difference</t>
  </si>
  <si>
    <t>Less awaiting disposal</t>
  </si>
  <si>
    <t>General Stock</t>
  </si>
  <si>
    <t>Affordable</t>
  </si>
  <si>
    <t>Capital asset Totals</t>
  </si>
  <si>
    <t>Existing User value for social Housing (EUV-SH) - Market Valuation discounted to account for the dwellling would remain at existing use. Eg tenanted social rented accommodation</t>
  </si>
  <si>
    <t>HMO</t>
  </si>
  <si>
    <t>&lt; £50,000</t>
  </si>
  <si>
    <t>£50,000 - £59,999</t>
  </si>
  <si>
    <t>Summary sheet</t>
  </si>
  <si>
    <t>Capital Asset Total</t>
  </si>
  <si>
    <t>market values</t>
  </si>
  <si>
    <t>Social discount value</t>
  </si>
  <si>
    <t>NE12***</t>
  </si>
  <si>
    <t>NE13,NE23,NE25,NE26,NE27***</t>
  </si>
  <si>
    <t>NE28***</t>
  </si>
  <si>
    <t>NE29***</t>
  </si>
  <si>
    <t>General stock totals</t>
  </si>
  <si>
    <t>Less Awaiting disposal</t>
  </si>
  <si>
    <t>Market values</t>
  </si>
  <si>
    <t>23CB</t>
  </si>
  <si>
    <t>11A Esplanade</t>
  </si>
  <si>
    <t>NE29</t>
  </si>
  <si>
    <t>Awaiting Disposal</t>
  </si>
  <si>
    <t>Remove from figures</t>
  </si>
  <si>
    <t>Void</t>
  </si>
  <si>
    <t>No of Void</t>
  </si>
  <si>
    <t>Social Housing Asset data 2025 (Excludes Sheltered PFI schemes and dwellings awaiting disposal)</t>
  </si>
  <si>
    <t>&lt;£50,000 - £99,999</t>
  </si>
  <si>
    <t>£100,000 - £299,999</t>
  </si>
  <si>
    <t>£200,000 - £219,999</t>
  </si>
  <si>
    <t>£220,000 - £239,999</t>
  </si>
  <si>
    <t>£240,000 - £259,999</t>
  </si>
  <si>
    <t>£260,000 - £279,999</t>
  </si>
  <si>
    <t>£280,000 - £299,999</t>
  </si>
  <si>
    <t>£300,000 - £499,999</t>
  </si>
  <si>
    <t>£300,000 - £349,999</t>
  </si>
  <si>
    <t>£350,000 - £399,999</t>
  </si>
  <si>
    <t>£400,000 - £449,999</t>
  </si>
  <si>
    <t>£450,000 - £499,999</t>
  </si>
  <si>
    <t>£500,000 - £999,999</t>
  </si>
  <si>
    <t>£500,000 - £599,999</t>
  </si>
  <si>
    <t>£600,000 - £699,999</t>
  </si>
  <si>
    <t>£700,000 - £799,999</t>
  </si>
  <si>
    <t>£800,000 - £899,999</t>
  </si>
  <si>
    <t>£900,000 - £999,999</t>
  </si>
  <si>
    <t>Various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</si>
</sst>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&quot;£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top" wrapText="1"/>
    </xf>
    <xf numFmtId="164" fontId="0" fillId="0" borderId="0" xfId="0" applyNumberFormat="1"/>
    <xf numFmtId="3" fontId="0" fillId="0" borderId="0" xfId="0" applyNumberFormat="1"/>
    <xf numFmtId="2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3" fontId="0" fillId="0" borderId="1" xfId="0" applyNumberFormat="1" applyBorder="1"/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/>
    <xf numFmtId="0" fontId="1" fillId="0" borderId="0" xfId="0" applyFont="1"/>
    <xf numFmtId="3" fontId="1" fillId="0" borderId="1" xfId="0" applyNumberFormat="1" applyFont="1" applyBorder="1"/>
    <xf numFmtId="0" fontId="2" fillId="0" borderId="0" xfId="0" applyFont="1"/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3" fontId="1" fillId="0" borderId="0" xfId="0" applyNumberFormat="1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0" borderId="0" xfId="0" applyNumberFormat="1" applyFont="1"/>
    <xf numFmtId="165" fontId="0" fillId="0" borderId="1" xfId="0" applyNumberFormat="1" applyBorder="1"/>
    <xf numFmtId="0" fontId="0" fillId="4" borderId="0" xfId="0" applyFill="1"/>
    <xf numFmtId="3" fontId="0" fillId="4" borderId="1" xfId="0" applyNumberFormat="1" applyFill="1" applyBorder="1"/>
    <xf numFmtId="165" fontId="0" fillId="5" borderId="1" xfId="0" applyNumberFormat="1" applyFill="1" applyBorder="1"/>
    <xf numFmtId="3" fontId="0" fillId="5" borderId="1" xfId="0" applyNumberFormat="1" applyFill="1" applyBorder="1"/>
    <xf numFmtId="3" fontId="4" fillId="5" borderId="1" xfId="0" applyNumberFormat="1" applyFont="1" applyFill="1" applyBorder="1"/>
    <xf numFmtId="165" fontId="0" fillId="0" borderId="0" xfId="0" applyNumberFormat="1"/>
    <xf numFmtId="164" fontId="7" fillId="5" borderId="5" xfId="0" applyNumberFormat="1" applyFont="1" applyFill="1" applyBorder="1"/>
    <xf numFmtId="0" fontId="1" fillId="0" borderId="1" xfId="0" applyFont="1" applyBorder="1" applyAlignment="1">
      <alignment wrapText="1"/>
    </xf>
    <xf numFmtId="0" fontId="0" fillId="6" borderId="1" xfId="0" applyFill="1" applyBorder="1"/>
    <xf numFmtId="164" fontId="0" fillId="6" borderId="1" xfId="0" applyNumberFormat="1" applyFill="1" applyBorder="1"/>
    <xf numFmtId="0" fontId="1" fillId="7" borderId="1" xfId="0" applyFont="1" applyFill="1" applyBorder="1"/>
    <xf numFmtId="0" fontId="1" fillId="7" borderId="1" xfId="0" applyFont="1" applyFill="1" applyBorder="1" applyAlignment="1">
      <alignment horizontal="right"/>
    </xf>
    <xf numFmtId="164" fontId="1" fillId="7" borderId="1" xfId="0" applyNumberFormat="1" applyFont="1" applyFill="1" applyBorder="1"/>
    <xf numFmtId="2" fontId="1" fillId="7" borderId="1" xfId="0" applyNumberFormat="1" applyFont="1" applyFill="1" applyBorder="1"/>
    <xf numFmtId="0" fontId="0" fillId="7" borderId="1" xfId="0" applyFill="1" applyBorder="1"/>
    <xf numFmtId="2" fontId="0" fillId="7" borderId="1" xfId="0" applyNumberFormat="1" applyFill="1" applyBorder="1"/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165" fontId="0" fillId="5" borderId="2" xfId="0" applyNumberFormat="1" applyFill="1" applyBorder="1"/>
    <xf numFmtId="0" fontId="0" fillId="5" borderId="4" xfId="0" applyFill="1" applyBorder="1"/>
    <xf numFmtId="165" fontId="0" fillId="0" borderId="2" xfId="0" applyNumberFormat="1" applyBorder="1"/>
    <xf numFmtId="165" fontId="0" fillId="0" borderId="4" xfId="0" applyNumberFormat="1" applyBorder="1"/>
    <xf numFmtId="165" fontId="0" fillId="5" borderId="4" xfId="0" applyNumberFormat="1" applyFill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19"/>
  <sheetViews>
    <sheetView tabSelected="1" zoomScale="85" zoomScaleNormal="85" workbookViewId="0">
      <selection activeCell="M3" sqref="M3"/>
    </sheetView>
  </sheetViews>
  <sheetFormatPr defaultRowHeight="14.4" x14ac:dyDescent="0.3"/>
  <cols>
    <col min="1" max="1" width="2.44140625" customWidth="1"/>
    <col min="2" max="2" width="12.44140625" customWidth="1"/>
    <col min="3" max="3" width="18.5546875" bestFit="1" customWidth="1"/>
    <col min="4" max="4" width="18.44140625" customWidth="1"/>
    <col min="5" max="5" width="14" bestFit="1" customWidth="1"/>
    <col min="6" max="6" width="14" style="5" customWidth="1"/>
    <col min="7" max="7" width="9.6640625" style="5" customWidth="1"/>
    <col min="8" max="8" width="18.5546875" style="5" customWidth="1"/>
    <col min="9" max="9" width="8.5546875" style="5" customWidth="1"/>
    <col min="10" max="10" width="9.5546875" customWidth="1"/>
    <col min="11" max="11" width="9" customWidth="1"/>
    <col min="12" max="12" width="8.109375" customWidth="1"/>
    <col min="13" max="13" width="9.109375" customWidth="1"/>
    <col min="14" max="14" width="9.21875" bestFit="1" customWidth="1"/>
    <col min="15" max="15" width="26.33203125" bestFit="1" customWidth="1"/>
    <col min="16" max="16" width="55.77734375" bestFit="1" customWidth="1"/>
    <col min="17" max="17" width="24.88671875" bestFit="1" customWidth="1"/>
  </cols>
  <sheetData>
    <row r="1" spans="2:15" x14ac:dyDescent="0.3">
      <c r="B1" s="13" t="s">
        <v>65</v>
      </c>
    </row>
    <row r="3" spans="2:15" s="3" customFormat="1" ht="28.8" x14ac:dyDescent="0.3">
      <c r="B3" s="26" t="s">
        <v>0</v>
      </c>
      <c r="C3" s="26" t="s">
        <v>1</v>
      </c>
      <c r="D3" s="4" t="s">
        <v>2</v>
      </c>
      <c r="E3" s="48" t="s">
        <v>3</v>
      </c>
      <c r="F3" s="49"/>
      <c r="G3" s="49"/>
      <c r="H3" s="49"/>
      <c r="I3" s="50"/>
      <c r="J3" s="48" t="s">
        <v>9</v>
      </c>
      <c r="K3" s="50"/>
      <c r="L3" s="36" t="s">
        <v>63</v>
      </c>
    </row>
    <row r="4" spans="2:15" s="1" customFormat="1" ht="43.2" x14ac:dyDescent="0.3">
      <c r="B4" s="16"/>
      <c r="C4" s="17"/>
      <c r="D4" s="18"/>
      <c r="E4" s="23" t="s">
        <v>4</v>
      </c>
      <c r="F4" s="51" t="s">
        <v>5</v>
      </c>
      <c r="G4" s="51"/>
      <c r="H4" s="51" t="s">
        <v>6</v>
      </c>
      <c r="I4" s="51"/>
      <c r="J4" s="23" t="s">
        <v>8</v>
      </c>
      <c r="K4" s="23" t="s">
        <v>7</v>
      </c>
      <c r="L4" s="26" t="s">
        <v>64</v>
      </c>
    </row>
    <row r="5" spans="2:15" s="1" customFormat="1" ht="16.5" customHeight="1" x14ac:dyDescent="0.3">
      <c r="B5" s="2"/>
      <c r="C5" s="2"/>
      <c r="D5" s="2"/>
      <c r="E5" s="2"/>
      <c r="F5" s="24" t="s">
        <v>11</v>
      </c>
      <c r="G5" s="24" t="s">
        <v>12</v>
      </c>
      <c r="H5" s="24" t="s">
        <v>11</v>
      </c>
      <c r="I5" s="25" t="s">
        <v>12</v>
      </c>
      <c r="J5" s="7"/>
      <c r="K5" s="2"/>
      <c r="L5" s="2"/>
      <c r="O5" s="3"/>
    </row>
    <row r="6" spans="2:15" x14ac:dyDescent="0.3">
      <c r="B6" s="8" t="s">
        <v>29</v>
      </c>
      <c r="C6" s="8" t="s">
        <v>66</v>
      </c>
      <c r="D6" s="8" t="s">
        <v>45</v>
      </c>
      <c r="E6" s="37">
        <v>0</v>
      </c>
      <c r="F6" s="9">
        <f>H6*44%</f>
        <v>0</v>
      </c>
      <c r="G6" s="9">
        <f t="shared" ref="G6:G31" si="0">IFERROR(F6/E6,0)</f>
        <v>0</v>
      </c>
      <c r="H6" s="38">
        <v>0</v>
      </c>
      <c r="I6" s="9">
        <f t="shared" ref="I6:I31" si="1">IFERROR(H6/E6,0)</f>
        <v>0</v>
      </c>
      <c r="J6" s="7">
        <f>IFERROR(100-K6,0)</f>
        <v>100</v>
      </c>
      <c r="K6" s="7">
        <f>IFERROR(L6/E6%,0)</f>
        <v>0</v>
      </c>
      <c r="L6" s="37">
        <v>0</v>
      </c>
    </row>
    <row r="7" spans="2:15" x14ac:dyDescent="0.3">
      <c r="B7" s="8"/>
      <c r="C7" s="8"/>
      <c r="D7" s="8" t="s">
        <v>46</v>
      </c>
      <c r="E7" s="37">
        <v>8</v>
      </c>
      <c r="F7" s="9">
        <f t="shared" ref="F7:F31" si="2">H7*44%</f>
        <v>197855.68</v>
      </c>
      <c r="G7" s="9">
        <f t="shared" si="0"/>
        <v>24731.96</v>
      </c>
      <c r="H7" s="38">
        <v>449672</v>
      </c>
      <c r="I7" s="9">
        <f t="shared" si="1"/>
        <v>56209</v>
      </c>
      <c r="J7" s="7">
        <f t="shared" ref="J7:J87" si="3">IFERROR(100-K7,0)</f>
        <v>100</v>
      </c>
      <c r="K7" s="7">
        <f t="shared" ref="K7:K31" si="4">IFERROR(L7/E7%,0)</f>
        <v>0</v>
      </c>
      <c r="L7" s="37">
        <v>0</v>
      </c>
    </row>
    <row r="8" spans="2:15" x14ac:dyDescent="0.3">
      <c r="B8" s="8"/>
      <c r="C8" s="8"/>
      <c r="D8" s="8" t="s">
        <v>10</v>
      </c>
      <c r="E8" s="37">
        <v>3</v>
      </c>
      <c r="F8" s="9">
        <f t="shared" si="2"/>
        <v>84293.88</v>
      </c>
      <c r="G8" s="9">
        <f t="shared" si="0"/>
        <v>28097.960000000003</v>
      </c>
      <c r="H8" s="38">
        <v>191577</v>
      </c>
      <c r="I8" s="9">
        <f t="shared" si="1"/>
        <v>63859</v>
      </c>
      <c r="J8" s="7">
        <f t="shared" si="3"/>
        <v>100</v>
      </c>
      <c r="K8" s="7">
        <f t="shared" si="4"/>
        <v>0</v>
      </c>
      <c r="L8" s="37">
        <v>0</v>
      </c>
    </row>
    <row r="9" spans="2:15" x14ac:dyDescent="0.3">
      <c r="B9" s="8"/>
      <c r="C9" s="8"/>
      <c r="D9" s="8" t="s">
        <v>20</v>
      </c>
      <c r="E9" s="37">
        <v>78</v>
      </c>
      <c r="F9" s="9">
        <f t="shared" si="2"/>
        <v>2682528.64</v>
      </c>
      <c r="G9" s="9">
        <f t="shared" si="0"/>
        <v>34391.392820512825</v>
      </c>
      <c r="H9" s="38">
        <v>6096656</v>
      </c>
      <c r="I9" s="9">
        <f t="shared" si="1"/>
        <v>78162.256410256407</v>
      </c>
      <c r="J9" s="7">
        <f t="shared" si="3"/>
        <v>100</v>
      </c>
      <c r="K9" s="7">
        <f t="shared" si="4"/>
        <v>0</v>
      </c>
      <c r="L9" s="37">
        <v>0</v>
      </c>
    </row>
    <row r="10" spans="2:15" x14ac:dyDescent="0.3">
      <c r="B10" s="8"/>
      <c r="C10" s="8"/>
      <c r="D10" s="8" t="s">
        <v>19</v>
      </c>
      <c r="E10" s="37">
        <v>47</v>
      </c>
      <c r="F10" s="9">
        <f t="shared" si="2"/>
        <v>1829704.36</v>
      </c>
      <c r="G10" s="9">
        <f t="shared" si="0"/>
        <v>38929.880000000005</v>
      </c>
      <c r="H10" s="38">
        <v>4158419</v>
      </c>
      <c r="I10" s="9">
        <f t="shared" si="1"/>
        <v>88477</v>
      </c>
      <c r="J10" s="7">
        <f t="shared" si="3"/>
        <v>97.872340425531917</v>
      </c>
      <c r="K10" s="7">
        <f t="shared" si="4"/>
        <v>2.1276595744680851</v>
      </c>
      <c r="L10" s="37">
        <v>1</v>
      </c>
    </row>
    <row r="11" spans="2:15" x14ac:dyDescent="0.3">
      <c r="B11" s="8"/>
      <c r="C11" s="8"/>
      <c r="D11" s="8" t="s">
        <v>18</v>
      </c>
      <c r="E11" s="37">
        <v>421</v>
      </c>
      <c r="F11" s="9">
        <f t="shared" si="2"/>
        <v>17989073.080000002</v>
      </c>
      <c r="G11" s="9">
        <f t="shared" si="0"/>
        <v>42729.389738717342</v>
      </c>
      <c r="H11" s="38">
        <v>40884257</v>
      </c>
      <c r="I11" s="9">
        <f t="shared" si="1"/>
        <v>97112.249406175775</v>
      </c>
      <c r="J11" s="7">
        <f t="shared" si="3"/>
        <v>98.812351543942995</v>
      </c>
      <c r="K11" s="7">
        <f t="shared" si="4"/>
        <v>1.1876484560570071</v>
      </c>
      <c r="L11" s="37">
        <v>5</v>
      </c>
    </row>
    <row r="12" spans="2:15" x14ac:dyDescent="0.3">
      <c r="B12" s="8"/>
      <c r="C12" s="8" t="s">
        <v>67</v>
      </c>
      <c r="D12" s="8" t="s">
        <v>13</v>
      </c>
      <c r="E12" s="37">
        <v>1023</v>
      </c>
      <c r="F12" s="9">
        <f t="shared" si="2"/>
        <v>50321633.560000002</v>
      </c>
      <c r="G12" s="9">
        <f t="shared" si="0"/>
        <v>49190.257634408605</v>
      </c>
      <c r="H12" s="38">
        <v>114367349</v>
      </c>
      <c r="I12" s="9">
        <f t="shared" si="1"/>
        <v>111796.04007820137</v>
      </c>
      <c r="J12" s="7">
        <f t="shared" si="3"/>
        <v>99.022482893450629</v>
      </c>
      <c r="K12" s="7">
        <f t="shared" si="4"/>
        <v>0.97751710654936452</v>
      </c>
      <c r="L12" s="37">
        <v>10</v>
      </c>
    </row>
    <row r="13" spans="2:15" x14ac:dyDescent="0.3">
      <c r="B13" s="8"/>
      <c r="C13" s="8"/>
      <c r="D13" s="8" t="s">
        <v>14</v>
      </c>
      <c r="E13" s="37">
        <v>652</v>
      </c>
      <c r="F13" s="9">
        <f t="shared" si="2"/>
        <v>37020101.359999999</v>
      </c>
      <c r="G13" s="9">
        <f t="shared" si="0"/>
        <v>56779.296564417178</v>
      </c>
      <c r="H13" s="38">
        <v>84136594</v>
      </c>
      <c r="I13" s="9">
        <f t="shared" si="1"/>
        <v>129043.85582822085</v>
      </c>
      <c r="J13" s="7">
        <f t="shared" si="3"/>
        <v>99.539877300613497</v>
      </c>
      <c r="K13" s="7">
        <f t="shared" si="4"/>
        <v>0.46012269938650308</v>
      </c>
      <c r="L13" s="37">
        <v>3</v>
      </c>
    </row>
    <row r="14" spans="2:15" x14ac:dyDescent="0.3">
      <c r="B14" s="8"/>
      <c r="C14" s="8"/>
      <c r="D14" s="8" t="s">
        <v>15</v>
      </c>
      <c r="E14" s="37">
        <v>231</v>
      </c>
      <c r="F14" s="9">
        <f t="shared" si="2"/>
        <v>14402993.880000001</v>
      </c>
      <c r="G14" s="9">
        <f t="shared" si="0"/>
        <v>62350.622857142858</v>
      </c>
      <c r="H14" s="38">
        <v>32734077</v>
      </c>
      <c r="I14" s="9">
        <f t="shared" si="1"/>
        <v>141705.96103896105</v>
      </c>
      <c r="J14" s="7">
        <f t="shared" si="3"/>
        <v>100</v>
      </c>
      <c r="K14" s="7">
        <f t="shared" si="4"/>
        <v>0</v>
      </c>
      <c r="L14" s="37">
        <v>0</v>
      </c>
    </row>
    <row r="15" spans="2:15" x14ac:dyDescent="0.3">
      <c r="B15" s="8"/>
      <c r="C15" s="8"/>
      <c r="D15" s="8" t="s">
        <v>16</v>
      </c>
      <c r="E15" s="37">
        <v>216</v>
      </c>
      <c r="F15" s="9">
        <f t="shared" si="2"/>
        <v>15928186.119999999</v>
      </c>
      <c r="G15" s="9">
        <f t="shared" si="0"/>
        <v>73741.602407407408</v>
      </c>
      <c r="H15" s="38">
        <v>36200423</v>
      </c>
      <c r="I15" s="9">
        <f t="shared" si="1"/>
        <v>167594.55092592593</v>
      </c>
      <c r="J15" s="7">
        <f t="shared" si="3"/>
        <v>100</v>
      </c>
      <c r="K15" s="7">
        <f t="shared" si="4"/>
        <v>0</v>
      </c>
      <c r="L15" s="37">
        <v>0</v>
      </c>
    </row>
    <row r="16" spans="2:15" x14ac:dyDescent="0.3">
      <c r="B16" s="8"/>
      <c r="C16" s="8"/>
      <c r="D16" s="8" t="s">
        <v>17</v>
      </c>
      <c r="E16" s="37">
        <v>0</v>
      </c>
      <c r="F16" s="9">
        <f t="shared" si="2"/>
        <v>0</v>
      </c>
      <c r="G16" s="9">
        <f t="shared" si="0"/>
        <v>0</v>
      </c>
      <c r="H16" s="38">
        <v>0</v>
      </c>
      <c r="I16" s="9">
        <f t="shared" si="1"/>
        <v>0</v>
      </c>
      <c r="J16" s="7">
        <f t="shared" si="3"/>
        <v>100</v>
      </c>
      <c r="K16" s="7">
        <f t="shared" si="4"/>
        <v>0</v>
      </c>
      <c r="L16" s="37">
        <v>0</v>
      </c>
    </row>
    <row r="17" spans="2:12" x14ac:dyDescent="0.3">
      <c r="B17" s="8"/>
      <c r="C17" s="8"/>
      <c r="D17" s="8" t="s">
        <v>68</v>
      </c>
      <c r="E17" s="37">
        <v>0</v>
      </c>
      <c r="F17" s="9">
        <f t="shared" si="2"/>
        <v>0</v>
      </c>
      <c r="G17" s="9">
        <f t="shared" si="0"/>
        <v>0</v>
      </c>
      <c r="H17" s="38">
        <v>0</v>
      </c>
      <c r="I17" s="9">
        <f t="shared" si="1"/>
        <v>0</v>
      </c>
      <c r="J17" s="7">
        <f t="shared" si="3"/>
        <v>100</v>
      </c>
      <c r="K17" s="7">
        <f t="shared" si="4"/>
        <v>0</v>
      </c>
      <c r="L17" s="37">
        <v>0</v>
      </c>
    </row>
    <row r="18" spans="2:12" x14ac:dyDescent="0.3">
      <c r="B18" s="8"/>
      <c r="C18" s="8"/>
      <c r="D18" s="8" t="s">
        <v>69</v>
      </c>
      <c r="E18" s="37">
        <v>4</v>
      </c>
      <c r="F18" s="9">
        <f t="shared" si="2"/>
        <v>411279.88</v>
      </c>
      <c r="G18" s="9">
        <f t="shared" si="0"/>
        <v>102819.97</v>
      </c>
      <c r="H18" s="38">
        <v>934727</v>
      </c>
      <c r="I18" s="9">
        <f t="shared" si="1"/>
        <v>233681.75</v>
      </c>
      <c r="J18" s="7">
        <f t="shared" si="3"/>
        <v>75</v>
      </c>
      <c r="K18" s="7">
        <f t="shared" si="4"/>
        <v>25</v>
      </c>
      <c r="L18" s="37">
        <v>1</v>
      </c>
    </row>
    <row r="19" spans="2:12" x14ac:dyDescent="0.3">
      <c r="B19" s="8"/>
      <c r="C19" s="8"/>
      <c r="D19" s="8" t="s">
        <v>70</v>
      </c>
      <c r="E19" s="37">
        <v>0</v>
      </c>
      <c r="F19" s="9">
        <f t="shared" si="2"/>
        <v>0</v>
      </c>
      <c r="G19" s="9">
        <f t="shared" si="0"/>
        <v>0</v>
      </c>
      <c r="H19" s="38">
        <v>0</v>
      </c>
      <c r="I19" s="9">
        <f t="shared" si="1"/>
        <v>0</v>
      </c>
      <c r="J19" s="7">
        <f t="shared" si="3"/>
        <v>100</v>
      </c>
      <c r="K19" s="7">
        <f t="shared" si="4"/>
        <v>0</v>
      </c>
      <c r="L19" s="37">
        <v>0</v>
      </c>
    </row>
    <row r="20" spans="2:12" x14ac:dyDescent="0.3">
      <c r="B20" s="8"/>
      <c r="C20" s="8"/>
      <c r="D20" s="8" t="s">
        <v>71</v>
      </c>
      <c r="E20" s="37">
        <v>0</v>
      </c>
      <c r="F20" s="9">
        <f t="shared" si="2"/>
        <v>0</v>
      </c>
      <c r="G20" s="9">
        <f t="shared" si="0"/>
        <v>0</v>
      </c>
      <c r="H20" s="38">
        <v>0</v>
      </c>
      <c r="I20" s="9">
        <f t="shared" si="1"/>
        <v>0</v>
      </c>
      <c r="J20" s="7">
        <f t="shared" si="3"/>
        <v>100</v>
      </c>
      <c r="K20" s="7">
        <f t="shared" si="4"/>
        <v>0</v>
      </c>
      <c r="L20" s="37">
        <v>0</v>
      </c>
    </row>
    <row r="21" spans="2:12" x14ac:dyDescent="0.3">
      <c r="B21" s="8"/>
      <c r="C21" s="8"/>
      <c r="D21" s="8" t="s">
        <v>72</v>
      </c>
      <c r="E21" s="37">
        <v>0</v>
      </c>
      <c r="F21" s="9">
        <f t="shared" si="2"/>
        <v>0</v>
      </c>
      <c r="G21" s="9">
        <f t="shared" si="0"/>
        <v>0</v>
      </c>
      <c r="H21" s="38">
        <v>0</v>
      </c>
      <c r="I21" s="9">
        <f t="shared" si="1"/>
        <v>0</v>
      </c>
      <c r="J21" s="7">
        <f t="shared" si="3"/>
        <v>100</v>
      </c>
      <c r="K21" s="7">
        <f t="shared" si="4"/>
        <v>0</v>
      </c>
      <c r="L21" s="37">
        <v>0</v>
      </c>
    </row>
    <row r="22" spans="2:12" x14ac:dyDescent="0.3">
      <c r="B22" s="8"/>
      <c r="C22" s="8" t="s">
        <v>73</v>
      </c>
      <c r="D22" s="8" t="s">
        <v>74</v>
      </c>
      <c r="E22" s="37">
        <v>0</v>
      </c>
      <c r="F22" s="9">
        <f t="shared" si="2"/>
        <v>0</v>
      </c>
      <c r="G22" s="9">
        <f t="shared" si="0"/>
        <v>0</v>
      </c>
      <c r="H22" s="38">
        <v>0</v>
      </c>
      <c r="I22" s="9">
        <f t="shared" si="1"/>
        <v>0</v>
      </c>
      <c r="J22" s="7">
        <f t="shared" si="3"/>
        <v>100</v>
      </c>
      <c r="K22" s="7">
        <f t="shared" si="4"/>
        <v>0</v>
      </c>
      <c r="L22" s="37">
        <v>0</v>
      </c>
    </row>
    <row r="23" spans="2:12" x14ac:dyDescent="0.3">
      <c r="B23" s="8"/>
      <c r="C23" s="8"/>
      <c r="D23" s="8" t="s">
        <v>75</v>
      </c>
      <c r="E23" s="37">
        <v>0</v>
      </c>
      <c r="F23" s="9">
        <f t="shared" si="2"/>
        <v>0</v>
      </c>
      <c r="G23" s="9">
        <f t="shared" si="0"/>
        <v>0</v>
      </c>
      <c r="H23" s="38">
        <v>0</v>
      </c>
      <c r="I23" s="9">
        <f t="shared" si="1"/>
        <v>0</v>
      </c>
      <c r="J23" s="7">
        <f t="shared" si="3"/>
        <v>100</v>
      </c>
      <c r="K23" s="7">
        <f t="shared" si="4"/>
        <v>0</v>
      </c>
      <c r="L23" s="37">
        <v>0</v>
      </c>
    </row>
    <row r="24" spans="2:12" x14ac:dyDescent="0.3">
      <c r="B24" s="8"/>
      <c r="C24" s="8"/>
      <c r="D24" s="8" t="s">
        <v>76</v>
      </c>
      <c r="E24" s="37">
        <v>0</v>
      </c>
      <c r="F24" s="9">
        <f t="shared" si="2"/>
        <v>0</v>
      </c>
      <c r="G24" s="9">
        <f t="shared" si="0"/>
        <v>0</v>
      </c>
      <c r="H24" s="38">
        <v>0</v>
      </c>
      <c r="I24" s="9">
        <f t="shared" si="1"/>
        <v>0</v>
      </c>
      <c r="J24" s="7">
        <f t="shared" si="3"/>
        <v>100</v>
      </c>
      <c r="K24" s="7">
        <f t="shared" si="4"/>
        <v>0</v>
      </c>
      <c r="L24" s="37">
        <v>0</v>
      </c>
    </row>
    <row r="25" spans="2:12" x14ac:dyDescent="0.3">
      <c r="B25" s="8"/>
      <c r="C25" s="8"/>
      <c r="D25" s="8" t="s">
        <v>77</v>
      </c>
      <c r="E25" s="37">
        <v>0</v>
      </c>
      <c r="F25" s="9">
        <f t="shared" si="2"/>
        <v>0</v>
      </c>
      <c r="G25" s="9">
        <f t="shared" si="0"/>
        <v>0</v>
      </c>
      <c r="H25" s="38">
        <v>0</v>
      </c>
      <c r="I25" s="9">
        <f t="shared" si="1"/>
        <v>0</v>
      </c>
      <c r="J25" s="7">
        <f t="shared" si="3"/>
        <v>100</v>
      </c>
      <c r="K25" s="7">
        <f t="shared" si="4"/>
        <v>0</v>
      </c>
      <c r="L25" s="37">
        <v>0</v>
      </c>
    </row>
    <row r="26" spans="2:12" x14ac:dyDescent="0.3">
      <c r="B26" s="8"/>
      <c r="C26" s="8"/>
      <c r="D26" s="8" t="s">
        <v>77</v>
      </c>
      <c r="E26" s="37">
        <v>0</v>
      </c>
      <c r="F26" s="9">
        <f t="shared" si="2"/>
        <v>0</v>
      </c>
      <c r="G26" s="9">
        <f t="shared" si="0"/>
        <v>0</v>
      </c>
      <c r="H26" s="38">
        <v>0</v>
      </c>
      <c r="I26" s="9">
        <f t="shared" si="1"/>
        <v>0</v>
      </c>
      <c r="J26" s="7">
        <f t="shared" si="3"/>
        <v>100</v>
      </c>
      <c r="K26" s="7">
        <f t="shared" si="4"/>
        <v>0</v>
      </c>
      <c r="L26" s="37">
        <v>0</v>
      </c>
    </row>
    <row r="27" spans="2:12" x14ac:dyDescent="0.3">
      <c r="B27" s="8"/>
      <c r="C27" s="8" t="s">
        <v>78</v>
      </c>
      <c r="D27" s="8" t="s">
        <v>79</v>
      </c>
      <c r="E27" s="37">
        <v>0</v>
      </c>
      <c r="F27" s="9">
        <f t="shared" si="2"/>
        <v>0</v>
      </c>
      <c r="G27" s="9">
        <f t="shared" si="0"/>
        <v>0</v>
      </c>
      <c r="H27" s="38">
        <v>0</v>
      </c>
      <c r="I27" s="9">
        <f t="shared" si="1"/>
        <v>0</v>
      </c>
      <c r="J27" s="7">
        <f t="shared" si="3"/>
        <v>100</v>
      </c>
      <c r="K27" s="7">
        <f t="shared" si="4"/>
        <v>0</v>
      </c>
      <c r="L27" s="37">
        <v>1</v>
      </c>
    </row>
    <row r="28" spans="2:12" x14ac:dyDescent="0.3">
      <c r="B28" s="8"/>
      <c r="C28" s="8"/>
      <c r="D28" s="8" t="s">
        <v>80</v>
      </c>
      <c r="E28" s="37">
        <v>0</v>
      </c>
      <c r="F28" s="9">
        <f t="shared" si="2"/>
        <v>0</v>
      </c>
      <c r="G28" s="9">
        <f t="shared" si="0"/>
        <v>0</v>
      </c>
      <c r="H28" s="38">
        <v>0</v>
      </c>
      <c r="I28" s="9">
        <f t="shared" si="1"/>
        <v>0</v>
      </c>
      <c r="J28" s="7">
        <f t="shared" si="3"/>
        <v>100</v>
      </c>
      <c r="K28" s="7">
        <f t="shared" si="4"/>
        <v>0</v>
      </c>
      <c r="L28" s="37">
        <v>0</v>
      </c>
    </row>
    <row r="29" spans="2:12" x14ac:dyDescent="0.3">
      <c r="B29" s="8"/>
      <c r="C29" s="8"/>
      <c r="D29" s="8" t="s">
        <v>81</v>
      </c>
      <c r="E29" s="37">
        <v>0</v>
      </c>
      <c r="F29" s="9">
        <f t="shared" si="2"/>
        <v>0</v>
      </c>
      <c r="G29" s="9">
        <f t="shared" si="0"/>
        <v>0</v>
      </c>
      <c r="H29" s="38">
        <v>0</v>
      </c>
      <c r="I29" s="9">
        <f t="shared" si="1"/>
        <v>0</v>
      </c>
      <c r="J29" s="7">
        <f t="shared" si="3"/>
        <v>100</v>
      </c>
      <c r="K29" s="7">
        <f t="shared" si="4"/>
        <v>0</v>
      </c>
      <c r="L29" s="37">
        <v>1</v>
      </c>
    </row>
    <row r="30" spans="2:12" x14ac:dyDescent="0.3">
      <c r="B30" s="8"/>
      <c r="C30" s="8"/>
      <c r="D30" s="8" t="s">
        <v>82</v>
      </c>
      <c r="E30" s="37">
        <v>0</v>
      </c>
      <c r="F30" s="9">
        <f t="shared" si="2"/>
        <v>0</v>
      </c>
      <c r="G30" s="9">
        <f t="shared" si="0"/>
        <v>0</v>
      </c>
      <c r="H30" s="38">
        <v>0</v>
      </c>
      <c r="I30" s="9">
        <f t="shared" si="1"/>
        <v>0</v>
      </c>
      <c r="J30" s="7">
        <f t="shared" si="3"/>
        <v>100</v>
      </c>
      <c r="K30" s="7">
        <f t="shared" si="4"/>
        <v>0</v>
      </c>
      <c r="L30" s="37">
        <v>0</v>
      </c>
    </row>
    <row r="31" spans="2:12" x14ac:dyDescent="0.3">
      <c r="B31" s="8"/>
      <c r="C31" s="8"/>
      <c r="D31" s="8" t="s">
        <v>83</v>
      </c>
      <c r="E31" s="37">
        <v>0</v>
      </c>
      <c r="F31" s="9">
        <f t="shared" si="2"/>
        <v>0</v>
      </c>
      <c r="G31" s="9">
        <f t="shared" si="0"/>
        <v>0</v>
      </c>
      <c r="H31" s="38">
        <v>0</v>
      </c>
      <c r="I31" s="9">
        <f t="shared" si="1"/>
        <v>0</v>
      </c>
      <c r="J31" s="7">
        <f t="shared" si="3"/>
        <v>100</v>
      </c>
      <c r="K31" s="7">
        <f t="shared" si="4"/>
        <v>0</v>
      </c>
      <c r="L31" s="37">
        <v>0</v>
      </c>
    </row>
    <row r="32" spans="2:12" s="13" customFormat="1" x14ac:dyDescent="0.3">
      <c r="B32" s="39"/>
      <c r="C32" s="40" t="s">
        <v>29</v>
      </c>
      <c r="D32" s="40" t="s">
        <v>21</v>
      </c>
      <c r="E32" s="39">
        <f>SUM(E6:E31)</f>
        <v>2683</v>
      </c>
      <c r="F32" s="41">
        <f>SUM(F6:F31)</f>
        <v>140867650.44</v>
      </c>
      <c r="G32" s="41">
        <f>IFERROR(F32/E32,0)</f>
        <v>52503.783242638834</v>
      </c>
      <c r="H32" s="41">
        <f>SUM(H6:H31)</f>
        <v>320153751</v>
      </c>
      <c r="I32" s="41">
        <f>IFERROR(H32/E32,0)</f>
        <v>119326.78009690644</v>
      </c>
      <c r="J32" s="42"/>
      <c r="K32" s="42"/>
      <c r="L32" s="39">
        <f>SUM(L6:L31)</f>
        <v>22</v>
      </c>
    </row>
    <row r="33" spans="2:12" x14ac:dyDescent="0.3">
      <c r="B33" s="45" t="s">
        <v>32</v>
      </c>
      <c r="C33" s="8" t="s">
        <v>66</v>
      </c>
      <c r="D33" s="8" t="s">
        <v>45</v>
      </c>
      <c r="E33" s="37">
        <v>1</v>
      </c>
      <c r="F33" s="9">
        <f t="shared" ref="F33:F87" si="5">H33*44%</f>
        <v>18631.36</v>
      </c>
      <c r="G33" s="9">
        <f t="shared" ref="G33" si="6">IFERROR(F33/E33,0)</f>
        <v>18631.36</v>
      </c>
      <c r="H33" s="38">
        <v>42344</v>
      </c>
      <c r="I33" s="9">
        <f t="shared" ref="I33" si="7">IFERROR(H33/E33,0)</f>
        <v>42344</v>
      </c>
      <c r="J33" s="7">
        <f t="shared" ref="J33" si="8">IFERROR(100-K33,0)</f>
        <v>100</v>
      </c>
      <c r="K33" s="7">
        <f t="shared" ref="K33:K60" si="9">IFERROR(L33/E33%,0)</f>
        <v>0</v>
      </c>
      <c r="L33" s="37">
        <v>0</v>
      </c>
    </row>
    <row r="34" spans="2:12" x14ac:dyDescent="0.3">
      <c r="B34" s="46"/>
      <c r="C34" s="8"/>
      <c r="D34" s="8" t="s">
        <v>46</v>
      </c>
      <c r="E34" s="37">
        <v>32</v>
      </c>
      <c r="F34" s="9">
        <f t="shared" ref="F34:F58" si="10">H34*44%</f>
        <v>746240</v>
      </c>
      <c r="G34" s="9">
        <f t="shared" ref="G34:G58" si="11">IFERROR(F34/E34,0)</f>
        <v>23320</v>
      </c>
      <c r="H34" s="38">
        <v>1696000</v>
      </c>
      <c r="I34" s="9">
        <f t="shared" ref="I34:I58" si="12">IFERROR(H34/E34,0)</f>
        <v>53000</v>
      </c>
      <c r="J34" s="7">
        <f t="shared" ref="J34:J58" si="13">IFERROR(100-K34,0)</f>
        <v>100</v>
      </c>
      <c r="K34" s="7">
        <f t="shared" ref="K34:K58" si="14">IFERROR(L34/E34%,0)</f>
        <v>0</v>
      </c>
      <c r="L34" s="37">
        <v>0</v>
      </c>
    </row>
    <row r="35" spans="2:12" x14ac:dyDescent="0.3">
      <c r="B35" s="46"/>
      <c r="C35" s="8"/>
      <c r="D35" s="8" t="s">
        <v>10</v>
      </c>
      <c r="E35" s="37">
        <v>6</v>
      </c>
      <c r="F35" s="9">
        <f t="shared" si="10"/>
        <v>168185.60000000001</v>
      </c>
      <c r="G35" s="9">
        <f t="shared" si="11"/>
        <v>28030.933333333334</v>
      </c>
      <c r="H35" s="38">
        <v>382240</v>
      </c>
      <c r="I35" s="9">
        <f t="shared" si="12"/>
        <v>63706.666666666664</v>
      </c>
      <c r="J35" s="7">
        <f t="shared" si="13"/>
        <v>100</v>
      </c>
      <c r="K35" s="7">
        <f t="shared" si="14"/>
        <v>0</v>
      </c>
      <c r="L35" s="37">
        <v>0</v>
      </c>
    </row>
    <row r="36" spans="2:12" ht="15" customHeight="1" x14ac:dyDescent="0.3">
      <c r="B36" s="46"/>
      <c r="C36" s="8"/>
      <c r="D36" s="8" t="s">
        <v>20</v>
      </c>
      <c r="E36" s="37">
        <v>139</v>
      </c>
      <c r="F36" s="9">
        <f t="shared" si="10"/>
        <v>4655443.32</v>
      </c>
      <c r="G36" s="9">
        <f t="shared" si="11"/>
        <v>33492.397985611511</v>
      </c>
      <c r="H36" s="38">
        <v>10580553</v>
      </c>
      <c r="I36" s="9">
        <f t="shared" si="12"/>
        <v>76119.086330935257</v>
      </c>
      <c r="J36" s="7">
        <f t="shared" si="13"/>
        <v>99.280575539568346</v>
      </c>
      <c r="K36" s="7">
        <f t="shared" si="14"/>
        <v>0.71942446043165476</v>
      </c>
      <c r="L36" s="37">
        <v>1</v>
      </c>
    </row>
    <row r="37" spans="2:12" x14ac:dyDescent="0.3">
      <c r="B37" s="46"/>
      <c r="C37" s="8"/>
      <c r="D37" s="8" t="s">
        <v>19</v>
      </c>
      <c r="E37" s="37">
        <v>220</v>
      </c>
      <c r="F37" s="9">
        <f t="shared" si="10"/>
        <v>8210616.9199999999</v>
      </c>
      <c r="G37" s="9">
        <f t="shared" si="11"/>
        <v>37320.985999999997</v>
      </c>
      <c r="H37" s="38">
        <v>18660493</v>
      </c>
      <c r="I37" s="9">
        <f t="shared" si="12"/>
        <v>84820.422727272729</v>
      </c>
      <c r="J37" s="7">
        <f t="shared" si="13"/>
        <v>98.63636363636364</v>
      </c>
      <c r="K37" s="7">
        <f t="shared" si="14"/>
        <v>1.3636363636363635</v>
      </c>
      <c r="L37" s="37">
        <v>3</v>
      </c>
    </row>
    <row r="38" spans="2:12" x14ac:dyDescent="0.3">
      <c r="B38" s="46"/>
      <c r="C38" s="8"/>
      <c r="D38" s="8" t="s">
        <v>18</v>
      </c>
      <c r="E38" s="37">
        <v>250</v>
      </c>
      <c r="F38" s="9">
        <f t="shared" si="10"/>
        <v>10497032.040000001</v>
      </c>
      <c r="G38" s="9">
        <f t="shared" si="11"/>
        <v>41988.128160000007</v>
      </c>
      <c r="H38" s="38">
        <v>23856891</v>
      </c>
      <c r="I38" s="9">
        <f t="shared" si="12"/>
        <v>95427.563999999998</v>
      </c>
      <c r="J38" s="7">
        <f t="shared" si="13"/>
        <v>97.2</v>
      </c>
      <c r="K38" s="7">
        <f t="shared" si="14"/>
        <v>2.8</v>
      </c>
      <c r="L38" s="37">
        <v>7</v>
      </c>
    </row>
    <row r="39" spans="2:12" ht="15" customHeight="1" x14ac:dyDescent="0.3">
      <c r="B39" s="47"/>
      <c r="C39" s="8" t="s">
        <v>67</v>
      </c>
      <c r="D39" s="8" t="s">
        <v>13</v>
      </c>
      <c r="E39" s="37">
        <v>1187</v>
      </c>
      <c r="F39" s="9">
        <f t="shared" si="10"/>
        <v>56880350.560000002</v>
      </c>
      <c r="G39" s="9">
        <f t="shared" si="11"/>
        <v>47919.419174389215</v>
      </c>
      <c r="H39" s="38">
        <v>129273524</v>
      </c>
      <c r="I39" s="9">
        <f t="shared" si="12"/>
        <v>108907.77085088458</v>
      </c>
      <c r="J39" s="7">
        <f t="shared" si="13"/>
        <v>98.989048020219045</v>
      </c>
      <c r="K39" s="7">
        <f t="shared" si="14"/>
        <v>1.0109519797809605</v>
      </c>
      <c r="L39" s="37">
        <v>12</v>
      </c>
    </row>
    <row r="40" spans="2:12" x14ac:dyDescent="0.3">
      <c r="B40" s="8"/>
      <c r="C40" s="8"/>
      <c r="D40" s="8" t="s">
        <v>14</v>
      </c>
      <c r="E40" s="37">
        <v>486</v>
      </c>
      <c r="F40" s="9">
        <f t="shared" si="10"/>
        <v>26962448.48</v>
      </c>
      <c r="G40" s="9">
        <f t="shared" si="11"/>
        <v>55478.289053497945</v>
      </c>
      <c r="H40" s="38">
        <v>61278292</v>
      </c>
      <c r="I40" s="9">
        <f t="shared" si="12"/>
        <v>126087.02057613169</v>
      </c>
      <c r="J40" s="7">
        <f t="shared" si="13"/>
        <v>99.588477366255148</v>
      </c>
      <c r="K40" s="7">
        <f t="shared" si="14"/>
        <v>0.41152263374485593</v>
      </c>
      <c r="L40" s="37">
        <v>2</v>
      </c>
    </row>
    <row r="41" spans="2:12" x14ac:dyDescent="0.3">
      <c r="B41" s="8"/>
      <c r="C41" s="8"/>
      <c r="D41" s="8" t="s">
        <v>15</v>
      </c>
      <c r="E41" s="37">
        <v>289</v>
      </c>
      <c r="F41" s="9">
        <f t="shared" si="10"/>
        <v>19076116.399999999</v>
      </c>
      <c r="G41" s="9">
        <f t="shared" si="11"/>
        <v>66007.323183390996</v>
      </c>
      <c r="H41" s="38">
        <v>43354810</v>
      </c>
      <c r="I41" s="9">
        <f t="shared" si="12"/>
        <v>150016.64359861592</v>
      </c>
      <c r="J41" s="7">
        <f t="shared" si="13"/>
        <v>98.615916955017298</v>
      </c>
      <c r="K41" s="7">
        <f t="shared" si="14"/>
        <v>1.3840830449826989</v>
      </c>
      <c r="L41" s="37">
        <v>4</v>
      </c>
    </row>
    <row r="42" spans="2:12" x14ac:dyDescent="0.3">
      <c r="B42" s="8"/>
      <c r="C42" s="8"/>
      <c r="D42" s="8" t="s">
        <v>16</v>
      </c>
      <c r="E42" s="37">
        <v>57</v>
      </c>
      <c r="F42" s="9">
        <f t="shared" si="10"/>
        <v>4140010.16</v>
      </c>
      <c r="G42" s="9">
        <f t="shared" si="11"/>
        <v>72631.757192982463</v>
      </c>
      <c r="H42" s="38">
        <v>9409114</v>
      </c>
      <c r="I42" s="9">
        <f t="shared" si="12"/>
        <v>165072.17543859649</v>
      </c>
      <c r="J42" s="7">
        <f t="shared" si="13"/>
        <v>100</v>
      </c>
      <c r="K42" s="7">
        <f t="shared" si="14"/>
        <v>0</v>
      </c>
      <c r="L42" s="37">
        <v>0</v>
      </c>
    </row>
    <row r="43" spans="2:12" x14ac:dyDescent="0.3">
      <c r="B43" s="8"/>
      <c r="C43" s="8"/>
      <c r="D43" s="8" t="s">
        <v>17</v>
      </c>
      <c r="E43" s="37">
        <v>97</v>
      </c>
      <c r="F43" s="9">
        <f t="shared" si="10"/>
        <v>8301005.2400000002</v>
      </c>
      <c r="G43" s="9">
        <f t="shared" si="11"/>
        <v>85577.373608247421</v>
      </c>
      <c r="H43" s="38">
        <v>18865921</v>
      </c>
      <c r="I43" s="9">
        <f t="shared" si="12"/>
        <v>194494.03092783506</v>
      </c>
      <c r="J43" s="7">
        <f t="shared" si="13"/>
        <v>98.969072164948457</v>
      </c>
      <c r="K43" s="7">
        <f t="shared" si="14"/>
        <v>1.0309278350515465</v>
      </c>
      <c r="L43" s="37">
        <v>1</v>
      </c>
    </row>
    <row r="44" spans="2:12" x14ac:dyDescent="0.3">
      <c r="B44" s="8"/>
      <c r="C44" s="8"/>
      <c r="D44" s="8" t="s">
        <v>68</v>
      </c>
      <c r="E44" s="37">
        <v>180</v>
      </c>
      <c r="F44" s="9">
        <f t="shared" si="10"/>
        <v>16631685.84</v>
      </c>
      <c r="G44" s="9">
        <f t="shared" si="11"/>
        <v>92398.25466666666</v>
      </c>
      <c r="H44" s="38">
        <v>37799286</v>
      </c>
      <c r="I44" s="9">
        <f t="shared" si="12"/>
        <v>209996.03333333333</v>
      </c>
      <c r="J44" s="7">
        <f t="shared" si="13"/>
        <v>99.444444444444443</v>
      </c>
      <c r="K44" s="7">
        <f t="shared" si="14"/>
        <v>0.55555555555555558</v>
      </c>
      <c r="L44" s="37">
        <v>1</v>
      </c>
    </row>
    <row r="45" spans="2:12" x14ac:dyDescent="0.3">
      <c r="B45" s="8"/>
      <c r="C45" s="8"/>
      <c r="D45" s="8" t="s">
        <v>69</v>
      </c>
      <c r="E45" s="37">
        <v>258</v>
      </c>
      <c r="F45" s="9">
        <f t="shared" si="10"/>
        <v>26412210.440000001</v>
      </c>
      <c r="G45" s="9">
        <f t="shared" si="11"/>
        <v>102372.90868217054</v>
      </c>
      <c r="H45" s="38">
        <v>60027751</v>
      </c>
      <c r="I45" s="9">
        <f t="shared" si="12"/>
        <v>232665.7015503876</v>
      </c>
      <c r="J45" s="7">
        <f t="shared" si="13"/>
        <v>98.837209302325576</v>
      </c>
      <c r="K45" s="7">
        <f t="shared" si="14"/>
        <v>1.1627906976744187</v>
      </c>
      <c r="L45" s="37">
        <v>3</v>
      </c>
    </row>
    <row r="46" spans="2:12" x14ac:dyDescent="0.3">
      <c r="B46" s="8"/>
      <c r="C46" s="8"/>
      <c r="D46" s="8" t="s">
        <v>70</v>
      </c>
      <c r="E46" s="37">
        <v>48</v>
      </c>
      <c r="F46" s="9">
        <f t="shared" si="10"/>
        <v>5404921.2800000003</v>
      </c>
      <c r="G46" s="9">
        <f t="shared" si="11"/>
        <v>112602.52666666667</v>
      </c>
      <c r="H46" s="38">
        <v>12283912</v>
      </c>
      <c r="I46" s="9">
        <f t="shared" si="12"/>
        <v>255914.83333333334</v>
      </c>
      <c r="J46" s="7">
        <f t="shared" si="13"/>
        <v>100</v>
      </c>
      <c r="K46" s="7">
        <f t="shared" si="14"/>
        <v>0</v>
      </c>
      <c r="L46" s="37">
        <v>0</v>
      </c>
    </row>
    <row r="47" spans="2:12" x14ac:dyDescent="0.3">
      <c r="B47" s="8"/>
      <c r="C47" s="8"/>
      <c r="D47" s="8" t="s">
        <v>71</v>
      </c>
      <c r="E47" s="37">
        <v>4</v>
      </c>
      <c r="F47" s="9">
        <f t="shared" si="10"/>
        <v>458664.8</v>
      </c>
      <c r="G47" s="9">
        <f t="shared" si="11"/>
        <v>114666.2</v>
      </c>
      <c r="H47" s="38">
        <v>1042420</v>
      </c>
      <c r="I47" s="9">
        <f t="shared" si="12"/>
        <v>260605</v>
      </c>
      <c r="J47" s="7">
        <f t="shared" si="13"/>
        <v>100</v>
      </c>
      <c r="K47" s="7">
        <f t="shared" si="14"/>
        <v>0</v>
      </c>
      <c r="L47" s="37">
        <v>0</v>
      </c>
    </row>
    <row r="48" spans="2:12" x14ac:dyDescent="0.3">
      <c r="B48" s="8"/>
      <c r="C48" s="8"/>
      <c r="D48" s="8" t="s">
        <v>72</v>
      </c>
      <c r="E48" s="37">
        <v>23</v>
      </c>
      <c r="F48" s="9">
        <f t="shared" si="10"/>
        <v>2997014.68</v>
      </c>
      <c r="G48" s="9">
        <f t="shared" si="11"/>
        <v>130304.98608695653</v>
      </c>
      <c r="H48" s="38">
        <v>6811397</v>
      </c>
      <c r="I48" s="9">
        <f t="shared" si="12"/>
        <v>296147.69565217389</v>
      </c>
      <c r="J48" s="7">
        <f t="shared" si="13"/>
        <v>95.652173913043484</v>
      </c>
      <c r="K48" s="7">
        <f t="shared" si="14"/>
        <v>4.3478260869565215</v>
      </c>
      <c r="L48" s="37">
        <v>1</v>
      </c>
    </row>
    <row r="49" spans="2:12" x14ac:dyDescent="0.3">
      <c r="B49" s="8"/>
      <c r="C49" s="8" t="s">
        <v>73</v>
      </c>
      <c r="D49" s="8" t="s">
        <v>74</v>
      </c>
      <c r="E49" s="37">
        <v>14</v>
      </c>
      <c r="F49" s="9">
        <f t="shared" si="10"/>
        <v>2069442.32</v>
      </c>
      <c r="G49" s="9">
        <f t="shared" si="11"/>
        <v>147817.30857142858</v>
      </c>
      <c r="H49" s="38">
        <v>4703278</v>
      </c>
      <c r="I49" s="9">
        <f t="shared" si="12"/>
        <v>335948.42857142858</v>
      </c>
      <c r="J49" s="7">
        <f t="shared" si="13"/>
        <v>100</v>
      </c>
      <c r="K49" s="7">
        <f t="shared" si="14"/>
        <v>0</v>
      </c>
      <c r="L49" s="37">
        <v>0</v>
      </c>
    </row>
    <row r="50" spans="2:12" x14ac:dyDescent="0.3">
      <c r="B50" s="8"/>
      <c r="C50" s="8"/>
      <c r="D50" s="8" t="s">
        <v>75</v>
      </c>
      <c r="E50" s="37">
        <v>0</v>
      </c>
      <c r="F50" s="9">
        <f t="shared" si="10"/>
        <v>0</v>
      </c>
      <c r="G50" s="9">
        <f t="shared" si="11"/>
        <v>0</v>
      </c>
      <c r="H50" s="38">
        <v>0</v>
      </c>
      <c r="I50" s="9">
        <f t="shared" si="12"/>
        <v>0</v>
      </c>
      <c r="J50" s="7">
        <f t="shared" si="13"/>
        <v>100</v>
      </c>
      <c r="K50" s="7">
        <f t="shared" si="14"/>
        <v>0</v>
      </c>
      <c r="L50" s="37">
        <v>0</v>
      </c>
    </row>
    <row r="51" spans="2:12" x14ac:dyDescent="0.3">
      <c r="B51" s="8"/>
      <c r="C51" s="8"/>
      <c r="D51" s="8" t="s">
        <v>76</v>
      </c>
      <c r="E51" s="37">
        <v>2</v>
      </c>
      <c r="F51" s="9">
        <f t="shared" si="10"/>
        <v>385869</v>
      </c>
      <c r="G51" s="9">
        <f t="shared" si="11"/>
        <v>192934.5</v>
      </c>
      <c r="H51" s="38">
        <v>876975</v>
      </c>
      <c r="I51" s="9">
        <f t="shared" si="12"/>
        <v>438487.5</v>
      </c>
      <c r="J51" s="7">
        <f t="shared" si="13"/>
        <v>50</v>
      </c>
      <c r="K51" s="7">
        <f t="shared" si="14"/>
        <v>50</v>
      </c>
      <c r="L51" s="37">
        <v>1</v>
      </c>
    </row>
    <row r="52" spans="2:12" x14ac:dyDescent="0.3">
      <c r="B52" s="8"/>
      <c r="C52" s="8"/>
      <c r="D52" s="8" t="s">
        <v>77</v>
      </c>
      <c r="E52" s="37">
        <v>0</v>
      </c>
      <c r="F52" s="9">
        <f t="shared" si="10"/>
        <v>0</v>
      </c>
      <c r="G52" s="9">
        <f t="shared" si="11"/>
        <v>0</v>
      </c>
      <c r="H52" s="38">
        <v>0</v>
      </c>
      <c r="I52" s="9">
        <f t="shared" si="12"/>
        <v>0</v>
      </c>
      <c r="J52" s="7">
        <f t="shared" si="13"/>
        <v>100</v>
      </c>
      <c r="K52" s="7">
        <f t="shared" si="14"/>
        <v>0</v>
      </c>
      <c r="L52" s="37">
        <v>0</v>
      </c>
    </row>
    <row r="53" spans="2:12" x14ac:dyDescent="0.3">
      <c r="B53" s="8"/>
      <c r="C53" s="8"/>
      <c r="D53" s="8" t="s">
        <v>77</v>
      </c>
      <c r="E53" s="37">
        <v>0</v>
      </c>
      <c r="F53" s="9">
        <f t="shared" si="10"/>
        <v>0</v>
      </c>
      <c r="G53" s="9">
        <f t="shared" si="11"/>
        <v>0</v>
      </c>
      <c r="H53" s="38">
        <v>0</v>
      </c>
      <c r="I53" s="9">
        <f t="shared" si="12"/>
        <v>0</v>
      </c>
      <c r="J53" s="7">
        <f t="shared" si="13"/>
        <v>100</v>
      </c>
      <c r="K53" s="7">
        <f t="shared" si="14"/>
        <v>0</v>
      </c>
      <c r="L53" s="37">
        <v>0</v>
      </c>
    </row>
    <row r="54" spans="2:12" x14ac:dyDescent="0.3">
      <c r="B54" s="8"/>
      <c r="C54" s="8" t="s">
        <v>78</v>
      </c>
      <c r="D54" s="8" t="s">
        <v>79</v>
      </c>
      <c r="E54" s="37">
        <v>0</v>
      </c>
      <c r="F54" s="9">
        <f t="shared" si="10"/>
        <v>0</v>
      </c>
      <c r="G54" s="9">
        <f t="shared" si="11"/>
        <v>0</v>
      </c>
      <c r="H54" s="38">
        <v>0</v>
      </c>
      <c r="I54" s="9">
        <f t="shared" si="12"/>
        <v>0</v>
      </c>
      <c r="J54" s="7">
        <f t="shared" si="13"/>
        <v>100</v>
      </c>
      <c r="K54" s="7">
        <f t="shared" si="14"/>
        <v>0</v>
      </c>
      <c r="L54" s="37">
        <v>0</v>
      </c>
    </row>
    <row r="55" spans="2:12" x14ac:dyDescent="0.3">
      <c r="B55" s="8"/>
      <c r="C55" s="8"/>
      <c r="D55" s="8" t="s">
        <v>80</v>
      </c>
      <c r="E55" s="37">
        <v>0</v>
      </c>
      <c r="F55" s="9">
        <f t="shared" si="10"/>
        <v>0</v>
      </c>
      <c r="G55" s="9">
        <f t="shared" si="11"/>
        <v>0</v>
      </c>
      <c r="H55" s="38">
        <v>0</v>
      </c>
      <c r="I55" s="9">
        <f t="shared" si="12"/>
        <v>0</v>
      </c>
      <c r="J55" s="7">
        <f t="shared" si="13"/>
        <v>100</v>
      </c>
      <c r="K55" s="7">
        <f t="shared" si="14"/>
        <v>0</v>
      </c>
      <c r="L55" s="37">
        <v>0</v>
      </c>
    </row>
    <row r="56" spans="2:12" x14ac:dyDescent="0.3">
      <c r="B56" s="8"/>
      <c r="C56" s="8"/>
      <c r="D56" s="8" t="s">
        <v>81</v>
      </c>
      <c r="E56" s="37">
        <v>0</v>
      </c>
      <c r="F56" s="9">
        <f t="shared" si="10"/>
        <v>0</v>
      </c>
      <c r="G56" s="9">
        <f t="shared" si="11"/>
        <v>0</v>
      </c>
      <c r="H56" s="38">
        <v>0</v>
      </c>
      <c r="I56" s="9">
        <f t="shared" si="12"/>
        <v>0</v>
      </c>
      <c r="J56" s="7">
        <f t="shared" si="13"/>
        <v>100</v>
      </c>
      <c r="K56" s="7">
        <f t="shared" si="14"/>
        <v>0</v>
      </c>
      <c r="L56" s="37">
        <v>0</v>
      </c>
    </row>
    <row r="57" spans="2:12" x14ac:dyDescent="0.3">
      <c r="B57" s="8"/>
      <c r="C57" s="8"/>
      <c r="D57" s="8" t="s">
        <v>82</v>
      </c>
      <c r="E57" s="37">
        <v>0</v>
      </c>
      <c r="F57" s="9">
        <f t="shared" si="10"/>
        <v>0</v>
      </c>
      <c r="G57" s="9">
        <f t="shared" si="11"/>
        <v>0</v>
      </c>
      <c r="H57" s="38">
        <v>0</v>
      </c>
      <c r="I57" s="9">
        <f t="shared" si="12"/>
        <v>0</v>
      </c>
      <c r="J57" s="7">
        <f t="shared" si="13"/>
        <v>100</v>
      </c>
      <c r="K57" s="7">
        <f t="shared" si="14"/>
        <v>0</v>
      </c>
      <c r="L57" s="37">
        <v>0</v>
      </c>
    </row>
    <row r="58" spans="2:12" x14ac:dyDescent="0.3">
      <c r="B58" s="8"/>
      <c r="C58" s="8"/>
      <c r="D58" s="8" t="s">
        <v>83</v>
      </c>
      <c r="E58" s="37">
        <v>0</v>
      </c>
      <c r="F58" s="9">
        <f t="shared" si="10"/>
        <v>0</v>
      </c>
      <c r="G58" s="9">
        <f t="shared" si="11"/>
        <v>0</v>
      </c>
      <c r="H58" s="38">
        <v>0</v>
      </c>
      <c r="I58" s="9">
        <f t="shared" si="12"/>
        <v>0</v>
      </c>
      <c r="J58" s="7">
        <f t="shared" si="13"/>
        <v>100</v>
      </c>
      <c r="K58" s="7">
        <f t="shared" si="14"/>
        <v>0</v>
      </c>
      <c r="L58" s="37">
        <v>0</v>
      </c>
    </row>
    <row r="59" spans="2:12" x14ac:dyDescent="0.3">
      <c r="B59" s="43"/>
      <c r="C59" s="40" t="s">
        <v>84</v>
      </c>
      <c r="D59" s="40" t="s">
        <v>21</v>
      </c>
      <c r="E59" s="39">
        <f>SUM(E33:E58)</f>
        <v>3293</v>
      </c>
      <c r="F59" s="41">
        <f>SUM(F33:F58)</f>
        <v>194015888.44000003</v>
      </c>
      <c r="G59" s="41">
        <f>IFERROR(F59/E59,0)</f>
        <v>58917.670343152153</v>
      </c>
      <c r="H59" s="41">
        <f>SUM(H33:H58)</f>
        <v>440945201</v>
      </c>
      <c r="I59" s="41">
        <f>IFERROR(H59/E59,0)</f>
        <v>133903.79623443668</v>
      </c>
      <c r="J59" s="44"/>
      <c r="K59" s="44"/>
      <c r="L59" s="39">
        <f>SUM(L33:L58)</f>
        <v>36</v>
      </c>
    </row>
    <row r="60" spans="2:12" x14ac:dyDescent="0.3">
      <c r="B60" s="8" t="s">
        <v>30</v>
      </c>
      <c r="C60" s="8" t="s">
        <v>66</v>
      </c>
      <c r="D60" s="8" t="s">
        <v>45</v>
      </c>
      <c r="E60" s="37">
        <v>0</v>
      </c>
      <c r="F60" s="9">
        <f t="shared" si="5"/>
        <v>0</v>
      </c>
      <c r="G60" s="9">
        <f t="shared" ref="G60" si="15">IFERROR(F60/E60,0)</f>
        <v>0</v>
      </c>
      <c r="H60" s="38">
        <v>0</v>
      </c>
      <c r="I60" s="9">
        <f t="shared" ref="I60" si="16">IFERROR(H60/E60,0)</f>
        <v>0</v>
      </c>
      <c r="J60" s="7">
        <f t="shared" ref="J60" si="17">IFERROR(100-K60,0)</f>
        <v>100</v>
      </c>
      <c r="K60" s="7">
        <f t="shared" si="9"/>
        <v>0</v>
      </c>
      <c r="L60" s="37">
        <v>0</v>
      </c>
    </row>
    <row r="61" spans="2:12" x14ac:dyDescent="0.3">
      <c r="B61" s="8"/>
      <c r="C61" s="8"/>
      <c r="D61" s="8" t="s">
        <v>46</v>
      </c>
      <c r="E61" s="37">
        <v>17</v>
      </c>
      <c r="F61" s="9">
        <f t="shared" ref="F61:F85" si="18">H61*44%</f>
        <v>401440.16</v>
      </c>
      <c r="G61" s="9">
        <f t="shared" ref="G61:G85" si="19">IFERROR(F61/E61,0)</f>
        <v>23614.127058823527</v>
      </c>
      <c r="H61" s="38">
        <v>912364</v>
      </c>
      <c r="I61" s="9">
        <f t="shared" ref="I61:I85" si="20">IFERROR(H61/E61,0)</f>
        <v>53668.470588235294</v>
      </c>
      <c r="J61" s="7">
        <f t="shared" ref="J61:J85" si="21">IFERROR(100-K61,0)</f>
        <v>82.352941176470594</v>
      </c>
      <c r="K61" s="7">
        <f t="shared" ref="K61:K85" si="22">IFERROR(L61/E61%,0)</f>
        <v>17.647058823529409</v>
      </c>
      <c r="L61" s="37">
        <v>3</v>
      </c>
    </row>
    <row r="62" spans="2:12" x14ac:dyDescent="0.3">
      <c r="B62" s="8"/>
      <c r="C62" s="8"/>
      <c r="D62" s="8" t="s">
        <v>10</v>
      </c>
      <c r="E62" s="37">
        <v>553</v>
      </c>
      <c r="F62" s="9">
        <f t="shared" si="18"/>
        <v>16007554.199999999</v>
      </c>
      <c r="G62" s="9">
        <f t="shared" si="19"/>
        <v>28946.752622061482</v>
      </c>
      <c r="H62" s="38">
        <v>36380805</v>
      </c>
      <c r="I62" s="9">
        <f t="shared" si="20"/>
        <v>65788.074141048826</v>
      </c>
      <c r="J62" s="7">
        <f t="shared" si="21"/>
        <v>98.915009041591318</v>
      </c>
      <c r="K62" s="7">
        <f t="shared" si="22"/>
        <v>1.0849909584086799</v>
      </c>
      <c r="L62" s="37">
        <v>6</v>
      </c>
    </row>
    <row r="63" spans="2:12" x14ac:dyDescent="0.3">
      <c r="B63" s="8"/>
      <c r="C63" s="8"/>
      <c r="D63" s="8" t="s">
        <v>20</v>
      </c>
      <c r="E63" s="37">
        <v>470</v>
      </c>
      <c r="F63" s="9">
        <f t="shared" si="18"/>
        <v>15927538.439999999</v>
      </c>
      <c r="G63" s="9">
        <f t="shared" si="19"/>
        <v>33888.379659574464</v>
      </c>
      <c r="H63" s="38">
        <v>36198951</v>
      </c>
      <c r="I63" s="9">
        <f t="shared" si="20"/>
        <v>77019.044680851061</v>
      </c>
      <c r="J63" s="7">
        <f t="shared" si="21"/>
        <v>99.361702127659569</v>
      </c>
      <c r="K63" s="7">
        <f t="shared" si="22"/>
        <v>0.63829787234042545</v>
      </c>
      <c r="L63" s="37">
        <v>3</v>
      </c>
    </row>
    <row r="64" spans="2:12" x14ac:dyDescent="0.3">
      <c r="B64" s="8"/>
      <c r="C64" s="8"/>
      <c r="D64" s="8" t="s">
        <v>19</v>
      </c>
      <c r="E64" s="37">
        <v>150</v>
      </c>
      <c r="F64" s="9">
        <f t="shared" si="18"/>
        <v>5564435.7999999998</v>
      </c>
      <c r="G64" s="9">
        <f t="shared" si="19"/>
        <v>37096.238666666664</v>
      </c>
      <c r="H64" s="38">
        <v>12646445</v>
      </c>
      <c r="I64" s="9">
        <f t="shared" si="20"/>
        <v>84309.633333333331</v>
      </c>
      <c r="J64" s="7">
        <f t="shared" si="21"/>
        <v>99.333333333333329</v>
      </c>
      <c r="K64" s="7">
        <f t="shared" si="22"/>
        <v>0.66666666666666663</v>
      </c>
      <c r="L64" s="37">
        <v>1</v>
      </c>
    </row>
    <row r="65" spans="2:12" x14ac:dyDescent="0.3">
      <c r="B65" s="8"/>
      <c r="C65" s="8"/>
      <c r="D65" s="8" t="s">
        <v>18</v>
      </c>
      <c r="E65" s="37">
        <v>60</v>
      </c>
      <c r="F65" s="9">
        <f t="shared" si="18"/>
        <v>2464881.7600000002</v>
      </c>
      <c r="G65" s="9">
        <f t="shared" si="19"/>
        <v>41081.362666666668</v>
      </c>
      <c r="H65" s="38">
        <v>5602004</v>
      </c>
      <c r="I65" s="9">
        <f t="shared" si="20"/>
        <v>93366.733333333337</v>
      </c>
      <c r="J65" s="7">
        <f t="shared" si="21"/>
        <v>100</v>
      </c>
      <c r="K65" s="7">
        <f t="shared" si="22"/>
        <v>0</v>
      </c>
      <c r="L65" s="37">
        <v>0</v>
      </c>
    </row>
    <row r="66" spans="2:12" x14ac:dyDescent="0.3">
      <c r="B66" s="8"/>
      <c r="C66" s="8" t="s">
        <v>67</v>
      </c>
      <c r="D66" s="8" t="s">
        <v>13</v>
      </c>
      <c r="E66" s="37">
        <v>1082</v>
      </c>
      <c r="F66" s="9">
        <f t="shared" si="18"/>
        <v>53073061.799999997</v>
      </c>
      <c r="G66" s="9">
        <f t="shared" si="19"/>
        <v>49050.888909426983</v>
      </c>
      <c r="H66" s="38">
        <v>120620595</v>
      </c>
      <c r="I66" s="9">
        <f t="shared" si="20"/>
        <v>111479.29297597043</v>
      </c>
      <c r="J66" s="7">
        <f t="shared" si="21"/>
        <v>99.353049907578551</v>
      </c>
      <c r="K66" s="7">
        <f t="shared" si="22"/>
        <v>0.64695009242144175</v>
      </c>
      <c r="L66" s="37">
        <v>7</v>
      </c>
    </row>
    <row r="67" spans="2:12" x14ac:dyDescent="0.3">
      <c r="B67" s="8"/>
      <c r="C67" s="8"/>
      <c r="D67" s="8" t="s">
        <v>14</v>
      </c>
      <c r="E67" s="37">
        <v>1366</v>
      </c>
      <c r="F67" s="9">
        <f t="shared" si="18"/>
        <v>76717940.640000001</v>
      </c>
      <c r="G67" s="9">
        <f t="shared" si="19"/>
        <v>56162.474846266472</v>
      </c>
      <c r="H67" s="38">
        <v>174358956</v>
      </c>
      <c r="I67" s="9">
        <f t="shared" si="20"/>
        <v>127641.98828696925</v>
      </c>
      <c r="J67" s="7">
        <f t="shared" si="21"/>
        <v>99.341142020497799</v>
      </c>
      <c r="K67" s="7">
        <f t="shared" si="22"/>
        <v>0.65885797950219616</v>
      </c>
      <c r="L67" s="37">
        <v>9</v>
      </c>
    </row>
    <row r="68" spans="2:12" x14ac:dyDescent="0.3">
      <c r="B68" s="8"/>
      <c r="C68" s="8"/>
      <c r="D68" s="8" t="s">
        <v>15</v>
      </c>
      <c r="E68" s="37">
        <v>24</v>
      </c>
      <c r="F68" s="9">
        <f t="shared" si="18"/>
        <v>1535097.96</v>
      </c>
      <c r="G68" s="9">
        <f t="shared" si="19"/>
        <v>63962.415000000001</v>
      </c>
      <c r="H68" s="38">
        <v>3488859</v>
      </c>
      <c r="I68" s="9">
        <f t="shared" si="20"/>
        <v>145369.125</v>
      </c>
      <c r="J68" s="7">
        <f t="shared" si="21"/>
        <v>100</v>
      </c>
      <c r="K68" s="7">
        <f t="shared" si="22"/>
        <v>0</v>
      </c>
      <c r="L68" s="37">
        <v>0</v>
      </c>
    </row>
    <row r="69" spans="2:12" x14ac:dyDescent="0.3">
      <c r="B69" s="8"/>
      <c r="C69" s="8"/>
      <c r="D69" s="8" t="s">
        <v>16</v>
      </c>
      <c r="E69" s="37">
        <v>51</v>
      </c>
      <c r="F69" s="9">
        <f t="shared" si="18"/>
        <v>3713508.04</v>
      </c>
      <c r="G69" s="9">
        <f t="shared" si="19"/>
        <v>72813.883137254903</v>
      </c>
      <c r="H69" s="38">
        <v>8439791</v>
      </c>
      <c r="I69" s="9">
        <f t="shared" si="20"/>
        <v>165486.09803921569</v>
      </c>
      <c r="J69" s="7">
        <f t="shared" si="21"/>
        <v>100</v>
      </c>
      <c r="K69" s="7">
        <f t="shared" si="22"/>
        <v>0</v>
      </c>
      <c r="L69" s="37">
        <v>0</v>
      </c>
    </row>
    <row r="70" spans="2:12" x14ac:dyDescent="0.3">
      <c r="B70" s="8"/>
      <c r="C70" s="8"/>
      <c r="D70" s="8" t="s">
        <v>17</v>
      </c>
      <c r="E70" s="37">
        <v>16</v>
      </c>
      <c r="F70" s="9">
        <f t="shared" si="18"/>
        <v>1352875.48</v>
      </c>
      <c r="G70" s="9">
        <f t="shared" si="19"/>
        <v>84554.717499999999</v>
      </c>
      <c r="H70" s="38">
        <v>3074717</v>
      </c>
      <c r="I70" s="9">
        <f t="shared" si="20"/>
        <v>192169.8125</v>
      </c>
      <c r="J70" s="7">
        <f t="shared" si="21"/>
        <v>100</v>
      </c>
      <c r="K70" s="7">
        <f t="shared" si="22"/>
        <v>0</v>
      </c>
      <c r="L70" s="37">
        <v>0</v>
      </c>
    </row>
    <row r="71" spans="2:12" x14ac:dyDescent="0.3">
      <c r="B71" s="8"/>
      <c r="C71" s="8"/>
      <c r="D71" s="8" t="s">
        <v>68</v>
      </c>
      <c r="E71" s="37">
        <v>9</v>
      </c>
      <c r="F71" s="9">
        <f t="shared" si="18"/>
        <v>803784.96</v>
      </c>
      <c r="G71" s="9">
        <f t="shared" si="19"/>
        <v>89309.440000000002</v>
      </c>
      <c r="H71" s="38">
        <v>1826784</v>
      </c>
      <c r="I71" s="9">
        <f t="shared" si="20"/>
        <v>202976</v>
      </c>
      <c r="J71" s="7">
        <f t="shared" si="21"/>
        <v>100</v>
      </c>
      <c r="K71" s="7">
        <f t="shared" si="22"/>
        <v>0</v>
      </c>
      <c r="L71" s="37">
        <v>0</v>
      </c>
    </row>
    <row r="72" spans="2:12" x14ac:dyDescent="0.3">
      <c r="B72" s="8"/>
      <c r="C72" s="8"/>
      <c r="D72" s="8" t="s">
        <v>69</v>
      </c>
      <c r="E72" s="37">
        <v>3</v>
      </c>
      <c r="F72" s="9">
        <f t="shared" si="18"/>
        <v>301128.96000000002</v>
      </c>
      <c r="G72" s="9">
        <f t="shared" si="19"/>
        <v>100376.32000000001</v>
      </c>
      <c r="H72" s="38">
        <v>684384</v>
      </c>
      <c r="I72" s="9">
        <f t="shared" si="20"/>
        <v>228128</v>
      </c>
      <c r="J72" s="7">
        <f t="shared" si="21"/>
        <v>100</v>
      </c>
      <c r="K72" s="7">
        <f t="shared" si="22"/>
        <v>0</v>
      </c>
      <c r="L72" s="37">
        <v>0</v>
      </c>
    </row>
    <row r="73" spans="2:12" x14ac:dyDescent="0.3">
      <c r="B73" s="8"/>
      <c r="C73" s="8"/>
      <c r="D73" s="8" t="s">
        <v>70</v>
      </c>
      <c r="E73" s="37">
        <v>0</v>
      </c>
      <c r="F73" s="9">
        <f t="shared" si="18"/>
        <v>0</v>
      </c>
      <c r="G73" s="9">
        <f t="shared" si="19"/>
        <v>0</v>
      </c>
      <c r="H73" s="38">
        <v>0</v>
      </c>
      <c r="I73" s="9">
        <f t="shared" si="20"/>
        <v>0</v>
      </c>
      <c r="J73" s="7">
        <f t="shared" si="21"/>
        <v>100</v>
      </c>
      <c r="K73" s="7">
        <f t="shared" si="22"/>
        <v>0</v>
      </c>
      <c r="L73" s="37">
        <v>0</v>
      </c>
    </row>
    <row r="74" spans="2:12" x14ac:dyDescent="0.3">
      <c r="B74" s="8"/>
      <c r="C74" s="8"/>
      <c r="D74" s="8" t="s">
        <v>71</v>
      </c>
      <c r="E74" s="37">
        <v>0</v>
      </c>
      <c r="F74" s="9">
        <f t="shared" si="18"/>
        <v>0</v>
      </c>
      <c r="G74" s="9">
        <f t="shared" si="19"/>
        <v>0</v>
      </c>
      <c r="H74" s="38">
        <v>0</v>
      </c>
      <c r="I74" s="9">
        <f t="shared" si="20"/>
        <v>0</v>
      </c>
      <c r="J74" s="7">
        <f t="shared" si="21"/>
        <v>100</v>
      </c>
      <c r="K74" s="7">
        <f t="shared" si="22"/>
        <v>0</v>
      </c>
      <c r="L74" s="37">
        <v>0</v>
      </c>
    </row>
    <row r="75" spans="2:12" x14ac:dyDescent="0.3">
      <c r="B75" s="8"/>
      <c r="C75" s="8"/>
      <c r="D75" s="8" t="s">
        <v>72</v>
      </c>
      <c r="E75" s="37">
        <v>0</v>
      </c>
      <c r="F75" s="9">
        <f t="shared" si="18"/>
        <v>0</v>
      </c>
      <c r="G75" s="9">
        <f t="shared" si="19"/>
        <v>0</v>
      </c>
      <c r="H75" s="38">
        <v>0</v>
      </c>
      <c r="I75" s="9">
        <f t="shared" si="20"/>
        <v>0</v>
      </c>
      <c r="J75" s="7">
        <f t="shared" si="21"/>
        <v>100</v>
      </c>
      <c r="K75" s="7">
        <f t="shared" si="22"/>
        <v>0</v>
      </c>
      <c r="L75" s="37">
        <v>0</v>
      </c>
    </row>
    <row r="76" spans="2:12" x14ac:dyDescent="0.3">
      <c r="B76" s="8"/>
      <c r="C76" s="8" t="s">
        <v>73</v>
      </c>
      <c r="D76" s="8" t="s">
        <v>74</v>
      </c>
      <c r="E76" s="37">
        <v>0</v>
      </c>
      <c r="F76" s="9">
        <f t="shared" si="18"/>
        <v>0</v>
      </c>
      <c r="G76" s="9">
        <f t="shared" si="19"/>
        <v>0</v>
      </c>
      <c r="H76" s="38">
        <v>0</v>
      </c>
      <c r="I76" s="9">
        <f t="shared" si="20"/>
        <v>0</v>
      </c>
      <c r="J76" s="7">
        <f t="shared" si="21"/>
        <v>100</v>
      </c>
      <c r="K76" s="7">
        <f t="shared" si="22"/>
        <v>0</v>
      </c>
      <c r="L76" s="37">
        <v>0</v>
      </c>
    </row>
    <row r="77" spans="2:12" x14ac:dyDescent="0.3">
      <c r="B77" s="8"/>
      <c r="C77" s="8"/>
      <c r="D77" s="8" t="s">
        <v>75</v>
      </c>
      <c r="E77" s="37">
        <v>0</v>
      </c>
      <c r="F77" s="9">
        <f t="shared" si="18"/>
        <v>0</v>
      </c>
      <c r="G77" s="9">
        <f t="shared" si="19"/>
        <v>0</v>
      </c>
      <c r="H77" s="38">
        <v>0</v>
      </c>
      <c r="I77" s="9">
        <f t="shared" si="20"/>
        <v>0</v>
      </c>
      <c r="J77" s="7">
        <f t="shared" si="21"/>
        <v>100</v>
      </c>
      <c r="K77" s="7">
        <f t="shared" si="22"/>
        <v>0</v>
      </c>
      <c r="L77" s="37">
        <v>0</v>
      </c>
    </row>
    <row r="78" spans="2:12" x14ac:dyDescent="0.3">
      <c r="B78" s="8"/>
      <c r="C78" s="8"/>
      <c r="D78" s="8" t="s">
        <v>76</v>
      </c>
      <c r="E78" s="37">
        <v>0</v>
      </c>
      <c r="F78" s="9">
        <f t="shared" si="18"/>
        <v>0</v>
      </c>
      <c r="G78" s="9">
        <f t="shared" si="19"/>
        <v>0</v>
      </c>
      <c r="H78" s="38">
        <v>0</v>
      </c>
      <c r="I78" s="9">
        <f t="shared" si="20"/>
        <v>0</v>
      </c>
      <c r="J78" s="7">
        <f t="shared" si="21"/>
        <v>100</v>
      </c>
      <c r="K78" s="7">
        <f t="shared" si="22"/>
        <v>0</v>
      </c>
      <c r="L78" s="37">
        <v>0</v>
      </c>
    </row>
    <row r="79" spans="2:12" x14ac:dyDescent="0.3">
      <c r="B79" s="8"/>
      <c r="C79" s="8"/>
      <c r="D79" s="8" t="s">
        <v>77</v>
      </c>
      <c r="E79" s="37">
        <v>0</v>
      </c>
      <c r="F79" s="9">
        <f t="shared" si="18"/>
        <v>0</v>
      </c>
      <c r="G79" s="9">
        <f t="shared" si="19"/>
        <v>0</v>
      </c>
      <c r="H79" s="38">
        <v>0</v>
      </c>
      <c r="I79" s="9">
        <f t="shared" si="20"/>
        <v>0</v>
      </c>
      <c r="J79" s="7">
        <f t="shared" si="21"/>
        <v>100</v>
      </c>
      <c r="K79" s="7">
        <f t="shared" si="22"/>
        <v>0</v>
      </c>
      <c r="L79" s="37">
        <v>0</v>
      </c>
    </row>
    <row r="80" spans="2:12" x14ac:dyDescent="0.3">
      <c r="B80" s="8"/>
      <c r="C80" s="8"/>
      <c r="D80" s="8" t="s">
        <v>77</v>
      </c>
      <c r="E80" s="37">
        <v>0</v>
      </c>
      <c r="F80" s="9">
        <f t="shared" si="18"/>
        <v>0</v>
      </c>
      <c r="G80" s="9">
        <f t="shared" si="19"/>
        <v>0</v>
      </c>
      <c r="H80" s="38">
        <v>0</v>
      </c>
      <c r="I80" s="9">
        <f t="shared" si="20"/>
        <v>0</v>
      </c>
      <c r="J80" s="7">
        <f t="shared" si="21"/>
        <v>100</v>
      </c>
      <c r="K80" s="7">
        <f t="shared" si="22"/>
        <v>0</v>
      </c>
      <c r="L80" s="37">
        <v>0</v>
      </c>
    </row>
    <row r="81" spans="2:12" x14ac:dyDescent="0.3">
      <c r="B81" s="8"/>
      <c r="C81" s="8" t="s">
        <v>78</v>
      </c>
      <c r="D81" s="8" t="s">
        <v>79</v>
      </c>
      <c r="E81" s="37">
        <v>0</v>
      </c>
      <c r="F81" s="9">
        <f t="shared" si="18"/>
        <v>0</v>
      </c>
      <c r="G81" s="9">
        <f t="shared" si="19"/>
        <v>0</v>
      </c>
      <c r="H81" s="38">
        <v>0</v>
      </c>
      <c r="I81" s="9">
        <f t="shared" si="20"/>
        <v>0</v>
      </c>
      <c r="J81" s="7">
        <f t="shared" si="21"/>
        <v>100</v>
      </c>
      <c r="K81" s="7">
        <f t="shared" si="22"/>
        <v>0</v>
      </c>
      <c r="L81" s="37">
        <v>0</v>
      </c>
    </row>
    <row r="82" spans="2:12" x14ac:dyDescent="0.3">
      <c r="B82" s="8"/>
      <c r="C82" s="8"/>
      <c r="D82" s="8" t="s">
        <v>80</v>
      </c>
      <c r="E82" s="37">
        <v>0</v>
      </c>
      <c r="F82" s="9">
        <f t="shared" si="18"/>
        <v>0</v>
      </c>
      <c r="G82" s="9">
        <f t="shared" si="19"/>
        <v>0</v>
      </c>
      <c r="H82" s="38">
        <v>0</v>
      </c>
      <c r="I82" s="9">
        <f t="shared" si="20"/>
        <v>0</v>
      </c>
      <c r="J82" s="7">
        <f t="shared" si="21"/>
        <v>100</v>
      </c>
      <c r="K82" s="7">
        <f t="shared" si="22"/>
        <v>0</v>
      </c>
      <c r="L82" s="37">
        <v>0</v>
      </c>
    </row>
    <row r="83" spans="2:12" x14ac:dyDescent="0.3">
      <c r="B83" s="8"/>
      <c r="C83" s="8"/>
      <c r="D83" s="8" t="s">
        <v>81</v>
      </c>
      <c r="E83" s="37">
        <v>0</v>
      </c>
      <c r="F83" s="9">
        <f t="shared" si="18"/>
        <v>0</v>
      </c>
      <c r="G83" s="9">
        <f t="shared" si="19"/>
        <v>0</v>
      </c>
      <c r="H83" s="38">
        <v>0</v>
      </c>
      <c r="I83" s="9">
        <f t="shared" si="20"/>
        <v>0</v>
      </c>
      <c r="J83" s="7">
        <f t="shared" si="21"/>
        <v>100</v>
      </c>
      <c r="K83" s="7">
        <f t="shared" si="22"/>
        <v>0</v>
      </c>
      <c r="L83" s="37">
        <v>0</v>
      </c>
    </row>
    <row r="84" spans="2:12" x14ac:dyDescent="0.3">
      <c r="B84" s="8"/>
      <c r="C84" s="8"/>
      <c r="D84" s="8" t="s">
        <v>82</v>
      </c>
      <c r="E84" s="37">
        <v>0</v>
      </c>
      <c r="F84" s="9">
        <f t="shared" si="18"/>
        <v>0</v>
      </c>
      <c r="G84" s="9">
        <f t="shared" si="19"/>
        <v>0</v>
      </c>
      <c r="H84" s="38">
        <v>0</v>
      </c>
      <c r="I84" s="9">
        <f t="shared" si="20"/>
        <v>0</v>
      </c>
      <c r="J84" s="7">
        <f t="shared" si="21"/>
        <v>100</v>
      </c>
      <c r="K84" s="7">
        <f t="shared" si="22"/>
        <v>0</v>
      </c>
      <c r="L84" s="37">
        <v>0</v>
      </c>
    </row>
    <row r="85" spans="2:12" x14ac:dyDescent="0.3">
      <c r="B85" s="8"/>
      <c r="C85" s="8"/>
      <c r="D85" s="8" t="s">
        <v>83</v>
      </c>
      <c r="E85" s="37">
        <v>0</v>
      </c>
      <c r="F85" s="9">
        <f t="shared" si="18"/>
        <v>0</v>
      </c>
      <c r="G85" s="9">
        <f t="shared" si="19"/>
        <v>0</v>
      </c>
      <c r="H85" s="38">
        <v>0</v>
      </c>
      <c r="I85" s="9">
        <f t="shared" si="20"/>
        <v>0</v>
      </c>
      <c r="J85" s="7">
        <f t="shared" si="21"/>
        <v>100</v>
      </c>
      <c r="K85" s="7">
        <f t="shared" si="22"/>
        <v>0</v>
      </c>
      <c r="L85" s="37">
        <v>0</v>
      </c>
    </row>
    <row r="86" spans="2:12" x14ac:dyDescent="0.3">
      <c r="B86" s="43"/>
      <c r="C86" s="40" t="s">
        <v>30</v>
      </c>
      <c r="D86" s="40" t="s">
        <v>21</v>
      </c>
      <c r="E86" s="39">
        <f>SUM(E60:E85)</f>
        <v>3801</v>
      </c>
      <c r="F86" s="41">
        <f>SUM(F60:F85)</f>
        <v>177863248.20000002</v>
      </c>
      <c r="G86" s="41">
        <f>IFERROR(F86/E86,0)</f>
        <v>46793.803788476718</v>
      </c>
      <c r="H86" s="41">
        <f>SUM(H60:H85)</f>
        <v>404234655</v>
      </c>
      <c r="I86" s="41">
        <f>IFERROR(H86/E86,0)</f>
        <v>106349.55406471981</v>
      </c>
      <c r="J86" s="44"/>
      <c r="K86" s="44"/>
      <c r="L86" s="39">
        <f>SUM(L60:L85)</f>
        <v>29</v>
      </c>
    </row>
    <row r="87" spans="2:12" x14ac:dyDescent="0.3">
      <c r="B87" s="8" t="s">
        <v>31</v>
      </c>
      <c r="C87" s="8" t="s">
        <v>66</v>
      </c>
      <c r="D87" s="8" t="s">
        <v>45</v>
      </c>
      <c r="E87" s="37">
        <v>11</v>
      </c>
      <c r="F87" s="9">
        <f t="shared" si="5"/>
        <v>204944.96</v>
      </c>
      <c r="G87" s="9">
        <f>IFERROR(F87/E87,0)</f>
        <v>18631.36</v>
      </c>
      <c r="H87" s="38">
        <v>465784</v>
      </c>
      <c r="I87" s="9">
        <f>IFERROR(H87/E87,0)</f>
        <v>42344</v>
      </c>
      <c r="J87" s="7">
        <f t="shared" si="3"/>
        <v>100</v>
      </c>
      <c r="K87" s="7">
        <f>IFERROR(L87/E87%,0)</f>
        <v>0</v>
      </c>
      <c r="L87" s="37">
        <v>0</v>
      </c>
    </row>
    <row r="88" spans="2:12" x14ac:dyDescent="0.3">
      <c r="B88" s="8"/>
      <c r="C88" s="8"/>
      <c r="D88" s="8" t="s">
        <v>46</v>
      </c>
      <c r="E88" s="37">
        <v>195</v>
      </c>
      <c r="F88" s="9">
        <f t="shared" ref="F88:F112" si="23">H88*44%</f>
        <v>5031655.2</v>
      </c>
      <c r="G88" s="9">
        <f t="shared" ref="G88:G112" si="24">IFERROR(F88/E88,0)</f>
        <v>25803.360000000001</v>
      </c>
      <c r="H88" s="38">
        <v>11435580</v>
      </c>
      <c r="I88" s="9">
        <f t="shared" ref="I88:I112" si="25">IFERROR(H88/E88,0)</f>
        <v>58644</v>
      </c>
      <c r="J88" s="7">
        <f t="shared" ref="J88:J112" si="26">IFERROR(100-K88,0)</f>
        <v>97.948717948717942</v>
      </c>
      <c r="K88" s="7">
        <f t="shared" ref="K88:K112" si="27">IFERROR(L88/E88%,0)</f>
        <v>2.0512820512820515</v>
      </c>
      <c r="L88" s="37">
        <v>4</v>
      </c>
    </row>
    <row r="89" spans="2:12" x14ac:dyDescent="0.3">
      <c r="B89" s="8"/>
      <c r="C89" s="8"/>
      <c r="D89" s="8" t="s">
        <v>10</v>
      </c>
      <c r="E89" s="37">
        <v>191</v>
      </c>
      <c r="F89" s="9">
        <f t="shared" si="23"/>
        <v>5383301.8799999999</v>
      </c>
      <c r="G89" s="9">
        <f t="shared" si="24"/>
        <v>28184.826596858638</v>
      </c>
      <c r="H89" s="38">
        <v>12234777</v>
      </c>
      <c r="I89" s="9">
        <f t="shared" si="25"/>
        <v>64056.424083769634</v>
      </c>
      <c r="J89" s="7">
        <f t="shared" si="26"/>
        <v>100</v>
      </c>
      <c r="K89" s="7">
        <f t="shared" si="27"/>
        <v>0</v>
      </c>
      <c r="L89" s="37">
        <v>0</v>
      </c>
    </row>
    <row r="90" spans="2:12" x14ac:dyDescent="0.3">
      <c r="B90" s="8"/>
      <c r="C90" s="8"/>
      <c r="D90" s="8" t="s">
        <v>20</v>
      </c>
      <c r="E90" s="37">
        <v>185</v>
      </c>
      <c r="F90" s="9">
        <f t="shared" si="23"/>
        <v>6110950.5599999996</v>
      </c>
      <c r="G90" s="9">
        <f t="shared" si="24"/>
        <v>33032.165189189189</v>
      </c>
      <c r="H90" s="38">
        <v>13888524</v>
      </c>
      <c r="I90" s="9">
        <f t="shared" si="25"/>
        <v>75073.102702702701</v>
      </c>
      <c r="J90" s="7">
        <f t="shared" si="26"/>
        <v>97.837837837837839</v>
      </c>
      <c r="K90" s="7">
        <f t="shared" si="27"/>
        <v>2.1621621621621618</v>
      </c>
      <c r="L90" s="37">
        <v>4</v>
      </c>
    </row>
    <row r="91" spans="2:12" x14ac:dyDescent="0.3">
      <c r="B91" s="8"/>
      <c r="C91" s="8"/>
      <c r="D91" s="8" t="s">
        <v>19</v>
      </c>
      <c r="E91" s="37">
        <v>307</v>
      </c>
      <c r="F91" s="9">
        <f t="shared" si="23"/>
        <v>11499986.960000001</v>
      </c>
      <c r="G91" s="9">
        <f t="shared" si="24"/>
        <v>37459.240912052119</v>
      </c>
      <c r="H91" s="38">
        <v>26136334</v>
      </c>
      <c r="I91" s="9">
        <f t="shared" si="25"/>
        <v>85134.638436482084</v>
      </c>
      <c r="J91" s="7">
        <f t="shared" si="26"/>
        <v>97.719869706840385</v>
      </c>
      <c r="K91" s="7">
        <f t="shared" si="27"/>
        <v>2.2801302931596092</v>
      </c>
      <c r="L91" s="37">
        <v>7</v>
      </c>
    </row>
    <row r="92" spans="2:12" x14ac:dyDescent="0.3">
      <c r="B92" s="8"/>
      <c r="C92" s="8"/>
      <c r="D92" s="8" t="s">
        <v>18</v>
      </c>
      <c r="E92" s="37">
        <v>13</v>
      </c>
      <c r="F92" s="9">
        <f t="shared" si="23"/>
        <v>524868.07999999996</v>
      </c>
      <c r="G92" s="9">
        <f t="shared" si="24"/>
        <v>40374.467692307691</v>
      </c>
      <c r="H92" s="38">
        <v>1192882</v>
      </c>
      <c r="I92" s="9">
        <f t="shared" si="25"/>
        <v>91760.153846153844</v>
      </c>
      <c r="J92" s="7">
        <f t="shared" si="26"/>
        <v>100</v>
      </c>
      <c r="K92" s="7">
        <f t="shared" si="27"/>
        <v>0</v>
      </c>
      <c r="L92" s="37">
        <v>0</v>
      </c>
    </row>
    <row r="93" spans="2:12" x14ac:dyDescent="0.3">
      <c r="B93" s="8"/>
      <c r="C93" s="8" t="s">
        <v>67</v>
      </c>
      <c r="D93" s="8" t="s">
        <v>13</v>
      </c>
      <c r="E93" s="37">
        <v>242</v>
      </c>
      <c r="F93" s="9">
        <f t="shared" si="23"/>
        <v>11604023.199999999</v>
      </c>
      <c r="G93" s="9">
        <f t="shared" si="24"/>
        <v>47950.509090909087</v>
      </c>
      <c r="H93" s="38">
        <v>26372780</v>
      </c>
      <c r="I93" s="9">
        <f t="shared" si="25"/>
        <v>108978.42975206612</v>
      </c>
      <c r="J93" s="7">
        <f t="shared" si="26"/>
        <v>98.347107438016522</v>
      </c>
      <c r="K93" s="7">
        <f t="shared" si="27"/>
        <v>1.6528925619834711</v>
      </c>
      <c r="L93" s="37">
        <v>4</v>
      </c>
    </row>
    <row r="94" spans="2:12" x14ac:dyDescent="0.3">
      <c r="B94" s="8"/>
      <c r="C94" s="8"/>
      <c r="D94" s="8" t="s">
        <v>14</v>
      </c>
      <c r="E94" s="37">
        <v>1101</v>
      </c>
      <c r="F94" s="9">
        <f t="shared" si="23"/>
        <v>61395618.240000002</v>
      </c>
      <c r="G94" s="9">
        <f t="shared" si="24"/>
        <v>55763.504305177114</v>
      </c>
      <c r="H94" s="38">
        <v>139535496</v>
      </c>
      <c r="I94" s="9">
        <f t="shared" si="25"/>
        <v>126735.23705722071</v>
      </c>
      <c r="J94" s="7">
        <f t="shared" si="26"/>
        <v>99.727520435967307</v>
      </c>
      <c r="K94" s="7">
        <f t="shared" si="27"/>
        <v>0.27247956403269757</v>
      </c>
      <c r="L94" s="37">
        <v>3</v>
      </c>
    </row>
    <row r="95" spans="2:12" x14ac:dyDescent="0.3">
      <c r="B95" s="8"/>
      <c r="C95" s="8"/>
      <c r="D95" s="8" t="s">
        <v>15</v>
      </c>
      <c r="E95" s="37">
        <v>691</v>
      </c>
      <c r="F95" s="9">
        <f t="shared" si="23"/>
        <v>46250753.119999997</v>
      </c>
      <c r="G95" s="9">
        <f t="shared" si="24"/>
        <v>66933.072532561506</v>
      </c>
      <c r="H95" s="38">
        <v>105115348</v>
      </c>
      <c r="I95" s="9">
        <f t="shared" si="25"/>
        <v>152120.61939218524</v>
      </c>
      <c r="J95" s="7">
        <f t="shared" si="26"/>
        <v>99.710564399421131</v>
      </c>
      <c r="K95" s="7">
        <f t="shared" si="27"/>
        <v>0.28943560057887119</v>
      </c>
      <c r="L95" s="37">
        <v>2</v>
      </c>
    </row>
    <row r="96" spans="2:12" x14ac:dyDescent="0.3">
      <c r="B96" s="8"/>
      <c r="C96" s="8"/>
      <c r="D96" s="8" t="s">
        <v>16</v>
      </c>
      <c r="E96" s="37">
        <v>288</v>
      </c>
      <c r="F96" s="9">
        <f t="shared" si="23"/>
        <v>20729184.52</v>
      </c>
      <c r="G96" s="9">
        <f t="shared" si="24"/>
        <v>71976.335138888884</v>
      </c>
      <c r="H96" s="38">
        <v>47111783</v>
      </c>
      <c r="I96" s="9">
        <f t="shared" si="25"/>
        <v>163582.57986111112</v>
      </c>
      <c r="J96" s="7">
        <f t="shared" si="26"/>
        <v>100</v>
      </c>
      <c r="K96" s="7">
        <f t="shared" si="27"/>
        <v>0</v>
      </c>
      <c r="L96" s="37">
        <v>0</v>
      </c>
    </row>
    <row r="97" spans="2:12" x14ac:dyDescent="0.3">
      <c r="B97" s="8"/>
      <c r="C97" s="8"/>
      <c r="D97" s="8" t="s">
        <v>17</v>
      </c>
      <c r="E97" s="37">
        <v>55</v>
      </c>
      <c r="F97" s="9">
        <f t="shared" si="23"/>
        <v>4647742.88</v>
      </c>
      <c r="G97" s="9">
        <f t="shared" si="24"/>
        <v>84504.415999999997</v>
      </c>
      <c r="H97" s="38">
        <v>10563052</v>
      </c>
      <c r="I97" s="9">
        <f t="shared" si="25"/>
        <v>192055.49090909091</v>
      </c>
      <c r="J97" s="7">
        <f t="shared" si="26"/>
        <v>100</v>
      </c>
      <c r="K97" s="7">
        <f t="shared" si="27"/>
        <v>0</v>
      </c>
      <c r="L97" s="37">
        <v>0</v>
      </c>
    </row>
    <row r="98" spans="2:12" x14ac:dyDescent="0.3">
      <c r="B98" s="8"/>
      <c r="C98" s="8"/>
      <c r="D98" s="8" t="s">
        <v>68</v>
      </c>
      <c r="E98" s="37">
        <v>6</v>
      </c>
      <c r="F98" s="9">
        <f t="shared" si="23"/>
        <v>539660</v>
      </c>
      <c r="G98" s="9">
        <f t="shared" si="24"/>
        <v>89943.333333333328</v>
      </c>
      <c r="H98" s="38">
        <v>1226500</v>
      </c>
      <c r="I98" s="9">
        <f t="shared" si="25"/>
        <v>204416.66666666666</v>
      </c>
      <c r="J98" s="7">
        <f t="shared" si="26"/>
        <v>100</v>
      </c>
      <c r="K98" s="7">
        <f t="shared" si="27"/>
        <v>0</v>
      </c>
      <c r="L98" s="37">
        <v>0</v>
      </c>
    </row>
    <row r="99" spans="2:12" x14ac:dyDescent="0.3">
      <c r="B99" s="8"/>
      <c r="C99" s="8"/>
      <c r="D99" s="8" t="s">
        <v>69</v>
      </c>
      <c r="E99" s="37">
        <v>0</v>
      </c>
      <c r="F99" s="9">
        <f t="shared" si="23"/>
        <v>0</v>
      </c>
      <c r="G99" s="9">
        <f t="shared" si="24"/>
        <v>0</v>
      </c>
      <c r="H99" s="38">
        <v>0</v>
      </c>
      <c r="I99" s="9">
        <f t="shared" si="25"/>
        <v>0</v>
      </c>
      <c r="J99" s="7">
        <f t="shared" si="26"/>
        <v>100</v>
      </c>
      <c r="K99" s="7">
        <f t="shared" si="27"/>
        <v>0</v>
      </c>
      <c r="L99" s="37">
        <v>0</v>
      </c>
    </row>
    <row r="100" spans="2:12" x14ac:dyDescent="0.3">
      <c r="B100" s="8"/>
      <c r="C100" s="8"/>
      <c r="D100" s="8" t="s">
        <v>70</v>
      </c>
      <c r="E100" s="37">
        <v>0</v>
      </c>
      <c r="F100" s="9">
        <f t="shared" si="23"/>
        <v>0</v>
      </c>
      <c r="G100" s="9">
        <f t="shared" si="24"/>
        <v>0</v>
      </c>
      <c r="H100" s="38">
        <v>0</v>
      </c>
      <c r="I100" s="9">
        <f t="shared" si="25"/>
        <v>0</v>
      </c>
      <c r="J100" s="7">
        <f t="shared" si="26"/>
        <v>100</v>
      </c>
      <c r="K100" s="7">
        <f t="shared" si="27"/>
        <v>0</v>
      </c>
      <c r="L100" s="37">
        <v>0</v>
      </c>
    </row>
    <row r="101" spans="2:12" x14ac:dyDescent="0.3">
      <c r="B101" s="8"/>
      <c r="C101" s="8"/>
      <c r="D101" s="8" t="s">
        <v>71</v>
      </c>
      <c r="E101" s="37">
        <v>0</v>
      </c>
      <c r="F101" s="9">
        <f t="shared" si="23"/>
        <v>0</v>
      </c>
      <c r="G101" s="9">
        <f t="shared" si="24"/>
        <v>0</v>
      </c>
      <c r="H101" s="38">
        <v>0</v>
      </c>
      <c r="I101" s="9">
        <f t="shared" si="25"/>
        <v>0</v>
      </c>
      <c r="J101" s="7">
        <f t="shared" si="26"/>
        <v>100</v>
      </c>
      <c r="K101" s="7">
        <f t="shared" si="27"/>
        <v>0</v>
      </c>
      <c r="L101" s="37">
        <v>0</v>
      </c>
    </row>
    <row r="102" spans="2:12" x14ac:dyDescent="0.3">
      <c r="B102" s="8"/>
      <c r="C102" s="8"/>
      <c r="D102" s="8" t="s">
        <v>72</v>
      </c>
      <c r="E102" s="37">
        <v>0</v>
      </c>
      <c r="F102" s="9">
        <f t="shared" si="23"/>
        <v>0</v>
      </c>
      <c r="G102" s="9">
        <f t="shared" si="24"/>
        <v>0</v>
      </c>
      <c r="H102" s="38">
        <v>0</v>
      </c>
      <c r="I102" s="9">
        <f t="shared" si="25"/>
        <v>0</v>
      </c>
      <c r="J102" s="7">
        <f t="shared" si="26"/>
        <v>100</v>
      </c>
      <c r="K102" s="7">
        <f t="shared" si="27"/>
        <v>0</v>
      </c>
      <c r="L102" s="37">
        <v>0</v>
      </c>
    </row>
    <row r="103" spans="2:12" x14ac:dyDescent="0.3">
      <c r="B103" s="8"/>
      <c r="C103" s="8" t="s">
        <v>73</v>
      </c>
      <c r="D103" s="8" t="s">
        <v>74</v>
      </c>
      <c r="E103" s="37">
        <v>1</v>
      </c>
      <c r="F103" s="9">
        <f t="shared" si="23"/>
        <v>149600</v>
      </c>
      <c r="G103" s="9">
        <f t="shared" si="24"/>
        <v>149600</v>
      </c>
      <c r="H103" s="38">
        <v>340000</v>
      </c>
      <c r="I103" s="9">
        <f t="shared" si="25"/>
        <v>340000</v>
      </c>
      <c r="J103" s="7">
        <f t="shared" si="26"/>
        <v>100</v>
      </c>
      <c r="K103" s="7">
        <f t="shared" si="27"/>
        <v>0</v>
      </c>
      <c r="L103" s="37">
        <v>0</v>
      </c>
    </row>
    <row r="104" spans="2:12" x14ac:dyDescent="0.3">
      <c r="B104" s="8"/>
      <c r="C104" s="8"/>
      <c r="D104" s="8" t="s">
        <v>75</v>
      </c>
      <c r="E104" s="37">
        <v>0</v>
      </c>
      <c r="F104" s="9">
        <f t="shared" si="23"/>
        <v>0</v>
      </c>
      <c r="G104" s="9">
        <f t="shared" si="24"/>
        <v>0</v>
      </c>
      <c r="H104" s="38">
        <v>0</v>
      </c>
      <c r="I104" s="9">
        <f t="shared" si="25"/>
        <v>0</v>
      </c>
      <c r="J104" s="7">
        <f t="shared" si="26"/>
        <v>100</v>
      </c>
      <c r="K104" s="7">
        <f t="shared" si="27"/>
        <v>0</v>
      </c>
      <c r="L104" s="37">
        <v>0</v>
      </c>
    </row>
    <row r="105" spans="2:12" x14ac:dyDescent="0.3">
      <c r="B105" s="8"/>
      <c r="C105" s="8"/>
      <c r="D105" s="8" t="s">
        <v>76</v>
      </c>
      <c r="E105" s="37">
        <v>0</v>
      </c>
      <c r="F105" s="9">
        <f t="shared" si="23"/>
        <v>0</v>
      </c>
      <c r="G105" s="9">
        <f t="shared" si="24"/>
        <v>0</v>
      </c>
      <c r="H105" s="38">
        <v>0</v>
      </c>
      <c r="I105" s="9">
        <f t="shared" si="25"/>
        <v>0</v>
      </c>
      <c r="J105" s="7">
        <f t="shared" si="26"/>
        <v>100</v>
      </c>
      <c r="K105" s="7">
        <f t="shared" si="27"/>
        <v>0</v>
      </c>
      <c r="L105" s="37">
        <v>0</v>
      </c>
    </row>
    <row r="106" spans="2:12" x14ac:dyDescent="0.3">
      <c r="B106" s="8"/>
      <c r="C106" s="8"/>
      <c r="D106" s="8" t="s">
        <v>77</v>
      </c>
      <c r="E106" s="37">
        <v>0</v>
      </c>
      <c r="F106" s="9">
        <f t="shared" si="23"/>
        <v>0</v>
      </c>
      <c r="G106" s="9">
        <f t="shared" si="24"/>
        <v>0</v>
      </c>
      <c r="H106" s="38">
        <v>0</v>
      </c>
      <c r="I106" s="9">
        <f t="shared" si="25"/>
        <v>0</v>
      </c>
      <c r="J106" s="7">
        <f t="shared" si="26"/>
        <v>100</v>
      </c>
      <c r="K106" s="7">
        <f t="shared" si="27"/>
        <v>0</v>
      </c>
      <c r="L106" s="37">
        <v>0</v>
      </c>
    </row>
    <row r="107" spans="2:12" x14ac:dyDescent="0.3">
      <c r="B107" s="8"/>
      <c r="C107" s="8"/>
      <c r="D107" s="8" t="s">
        <v>77</v>
      </c>
      <c r="E107" s="37">
        <v>0</v>
      </c>
      <c r="F107" s="9">
        <f t="shared" si="23"/>
        <v>0</v>
      </c>
      <c r="G107" s="9">
        <f t="shared" si="24"/>
        <v>0</v>
      </c>
      <c r="H107" s="38">
        <v>0</v>
      </c>
      <c r="I107" s="9">
        <f t="shared" si="25"/>
        <v>0</v>
      </c>
      <c r="J107" s="7">
        <f t="shared" si="26"/>
        <v>100</v>
      </c>
      <c r="K107" s="7">
        <f t="shared" si="27"/>
        <v>0</v>
      </c>
      <c r="L107" s="37">
        <v>0</v>
      </c>
    </row>
    <row r="108" spans="2:12" x14ac:dyDescent="0.3">
      <c r="B108" s="8"/>
      <c r="C108" s="8" t="s">
        <v>78</v>
      </c>
      <c r="D108" s="8" t="s">
        <v>79</v>
      </c>
      <c r="E108" s="37">
        <v>0</v>
      </c>
      <c r="F108" s="9">
        <f t="shared" si="23"/>
        <v>0</v>
      </c>
      <c r="G108" s="9">
        <f t="shared" si="24"/>
        <v>0</v>
      </c>
      <c r="H108" s="38">
        <v>0</v>
      </c>
      <c r="I108" s="9">
        <f t="shared" si="25"/>
        <v>0</v>
      </c>
      <c r="J108" s="7">
        <f t="shared" si="26"/>
        <v>100</v>
      </c>
      <c r="K108" s="7">
        <f t="shared" si="27"/>
        <v>0</v>
      </c>
      <c r="L108" s="37">
        <v>0</v>
      </c>
    </row>
    <row r="109" spans="2:12" x14ac:dyDescent="0.3">
      <c r="B109" s="8"/>
      <c r="C109" s="8"/>
      <c r="D109" s="8" t="s">
        <v>80</v>
      </c>
      <c r="E109" s="37">
        <v>0</v>
      </c>
      <c r="F109" s="9">
        <f t="shared" si="23"/>
        <v>0</v>
      </c>
      <c r="G109" s="9">
        <f t="shared" si="24"/>
        <v>0</v>
      </c>
      <c r="H109" s="38">
        <v>0</v>
      </c>
      <c r="I109" s="9">
        <f t="shared" si="25"/>
        <v>0</v>
      </c>
      <c r="J109" s="7">
        <f t="shared" si="26"/>
        <v>100</v>
      </c>
      <c r="K109" s="7">
        <f t="shared" si="27"/>
        <v>0</v>
      </c>
      <c r="L109" s="37">
        <v>0</v>
      </c>
    </row>
    <row r="110" spans="2:12" x14ac:dyDescent="0.3">
      <c r="B110" s="8"/>
      <c r="C110" s="8"/>
      <c r="D110" s="8" t="s">
        <v>81</v>
      </c>
      <c r="E110" s="37">
        <v>0</v>
      </c>
      <c r="F110" s="9">
        <f t="shared" si="23"/>
        <v>0</v>
      </c>
      <c r="G110" s="9">
        <f t="shared" si="24"/>
        <v>0</v>
      </c>
      <c r="H110" s="38">
        <v>0</v>
      </c>
      <c r="I110" s="9">
        <f t="shared" si="25"/>
        <v>0</v>
      </c>
      <c r="J110" s="7">
        <f t="shared" si="26"/>
        <v>100</v>
      </c>
      <c r="K110" s="7">
        <f t="shared" si="27"/>
        <v>0</v>
      </c>
      <c r="L110" s="37">
        <v>0</v>
      </c>
    </row>
    <row r="111" spans="2:12" x14ac:dyDescent="0.3">
      <c r="B111" s="8"/>
      <c r="C111" s="8"/>
      <c r="D111" s="8" t="s">
        <v>82</v>
      </c>
      <c r="E111" s="37">
        <v>0</v>
      </c>
      <c r="F111" s="9">
        <f t="shared" si="23"/>
        <v>0</v>
      </c>
      <c r="G111" s="9">
        <f t="shared" si="24"/>
        <v>0</v>
      </c>
      <c r="H111" s="38">
        <v>0</v>
      </c>
      <c r="I111" s="9">
        <f t="shared" si="25"/>
        <v>0</v>
      </c>
      <c r="J111" s="7">
        <f t="shared" si="26"/>
        <v>100</v>
      </c>
      <c r="K111" s="7">
        <f t="shared" si="27"/>
        <v>0</v>
      </c>
      <c r="L111" s="37">
        <v>0</v>
      </c>
    </row>
    <row r="112" spans="2:12" x14ac:dyDescent="0.3">
      <c r="B112" s="8"/>
      <c r="C112" s="8"/>
      <c r="D112" s="8" t="s">
        <v>83</v>
      </c>
      <c r="E112" s="37">
        <v>0</v>
      </c>
      <c r="F112" s="9">
        <f t="shared" si="23"/>
        <v>0</v>
      </c>
      <c r="G112" s="9">
        <f t="shared" si="24"/>
        <v>0</v>
      </c>
      <c r="H112" s="38">
        <v>0</v>
      </c>
      <c r="I112" s="9">
        <f t="shared" si="25"/>
        <v>0</v>
      </c>
      <c r="J112" s="7">
        <f t="shared" si="26"/>
        <v>100</v>
      </c>
      <c r="K112" s="7">
        <f t="shared" si="27"/>
        <v>0</v>
      </c>
      <c r="L112" s="37">
        <v>0</v>
      </c>
    </row>
    <row r="113" spans="2:12" x14ac:dyDescent="0.3">
      <c r="B113" s="43"/>
      <c r="C113" s="40" t="s">
        <v>31</v>
      </c>
      <c r="D113" s="40" t="s">
        <v>21</v>
      </c>
      <c r="E113" s="39">
        <f>SUM(E87:E112)</f>
        <v>3286</v>
      </c>
      <c r="F113" s="41">
        <f>SUM(F87:F112)</f>
        <v>174072289.59999999</v>
      </c>
      <c r="G113" s="41">
        <f>IFERROR(F113/E113,0)</f>
        <v>52973.91649421789</v>
      </c>
      <c r="H113" s="41">
        <f>SUM(H87:H112)</f>
        <v>395618840</v>
      </c>
      <c r="I113" s="41">
        <f>IFERROR(H113/E113,0)</f>
        <v>120395.26475958612</v>
      </c>
      <c r="J113" s="42"/>
      <c r="K113" s="42"/>
      <c r="L113" s="39">
        <f>SUM(L87:L112)</f>
        <v>24</v>
      </c>
    </row>
    <row r="115" spans="2:12" x14ac:dyDescent="0.3">
      <c r="B115" t="s">
        <v>35</v>
      </c>
    </row>
    <row r="116" spans="2:12" x14ac:dyDescent="0.3">
      <c r="B116" t="s">
        <v>36</v>
      </c>
    </row>
    <row r="118" spans="2:12" x14ac:dyDescent="0.3">
      <c r="B118" t="s">
        <v>37</v>
      </c>
    </row>
    <row r="119" spans="2:12" x14ac:dyDescent="0.3">
      <c r="B119" t="s">
        <v>43</v>
      </c>
    </row>
  </sheetData>
  <mergeCells count="5">
    <mergeCell ref="B33:B39"/>
    <mergeCell ref="E3:I3"/>
    <mergeCell ref="J3:K3"/>
    <mergeCell ref="F4:G4"/>
    <mergeCell ref="H4:I4"/>
  </mergeCells>
  <printOptions horizontalCentered="1" verticalCentered="1"/>
  <pageMargins left="0.19685039370078741" right="0.11811023622047245" top="0.19685039370078741" bottom="0.19685039370078741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workbookViewId="0">
      <selection activeCell="D20" sqref="D20"/>
    </sheetView>
  </sheetViews>
  <sheetFormatPr defaultRowHeight="14.4" x14ac:dyDescent="0.3"/>
  <cols>
    <col min="2" max="2" width="28.88671875" customWidth="1"/>
    <col min="3" max="3" width="9.109375" style="6"/>
    <col min="4" max="4" width="21" style="5" customWidth="1"/>
    <col min="6" max="6" width="10.109375" bestFit="1" customWidth="1"/>
    <col min="8" max="8" width="15.44140625" customWidth="1"/>
  </cols>
  <sheetData>
    <row r="1" spans="1:6" x14ac:dyDescent="0.3">
      <c r="A1" s="15" t="s">
        <v>22</v>
      </c>
    </row>
    <row r="2" spans="1:6" x14ac:dyDescent="0.3">
      <c r="A2" s="15"/>
    </row>
    <row r="3" spans="1:6" x14ac:dyDescent="0.3">
      <c r="A3" s="15"/>
    </row>
    <row r="4" spans="1:6" x14ac:dyDescent="0.3">
      <c r="A4" s="15"/>
      <c r="B4" s="8"/>
      <c r="C4" s="21" t="s">
        <v>24</v>
      </c>
      <c r="D4" s="22" t="s">
        <v>28</v>
      </c>
    </row>
    <row r="5" spans="1:6" x14ac:dyDescent="0.3">
      <c r="A5" s="15"/>
      <c r="B5" s="10" t="s">
        <v>42</v>
      </c>
      <c r="C5" s="14">
        <v>13731</v>
      </c>
      <c r="D5" s="12">
        <v>1320573567</v>
      </c>
    </row>
    <row r="7" spans="1:6" x14ac:dyDescent="0.3">
      <c r="B7" s="20" t="s">
        <v>23</v>
      </c>
      <c r="C7" s="21" t="s">
        <v>24</v>
      </c>
      <c r="D7" s="22" t="s">
        <v>6</v>
      </c>
    </row>
    <row r="8" spans="1:6" x14ac:dyDescent="0.3">
      <c r="B8" s="8" t="s">
        <v>29</v>
      </c>
      <c r="C8" s="10">
        <f>'Summary by Band-Post code'!$E$32</f>
        <v>2683</v>
      </c>
      <c r="D8" s="9">
        <f>'Summary by Band-Post code'!$H$32</f>
        <v>320153751</v>
      </c>
    </row>
    <row r="9" spans="1:6" x14ac:dyDescent="0.3">
      <c r="B9" s="8" t="s">
        <v>33</v>
      </c>
      <c r="C9" s="10">
        <f>'Summary by Band-Post code'!$E$59</f>
        <v>3293</v>
      </c>
      <c r="D9" s="9">
        <f>'Summary by Band-Post code'!$H$59</f>
        <v>440945201</v>
      </c>
    </row>
    <row r="10" spans="1:6" x14ac:dyDescent="0.3">
      <c r="B10" s="8" t="s">
        <v>30</v>
      </c>
      <c r="C10" s="10">
        <f>'Summary by Band-Post code'!$E$86</f>
        <v>3801</v>
      </c>
      <c r="D10" s="9">
        <f>'Summary by Band-Post code'!$H$86</f>
        <v>404234655</v>
      </c>
    </row>
    <row r="11" spans="1:6" x14ac:dyDescent="0.3">
      <c r="B11" s="8" t="s">
        <v>31</v>
      </c>
      <c r="C11" s="10">
        <f>'Summary by Band-Post code'!$E$113</f>
        <v>3286</v>
      </c>
      <c r="D11" s="9">
        <f>'Summary by Band-Post code'!$H$113</f>
        <v>395618840</v>
      </c>
    </row>
    <row r="12" spans="1:6" s="13" customFormat="1" x14ac:dyDescent="0.3">
      <c r="B12" s="11" t="s">
        <v>34</v>
      </c>
      <c r="C12" s="14">
        <f>SUM(C8:C11)</f>
        <v>13063</v>
      </c>
      <c r="D12" s="12">
        <f>SUM(D8:D11)</f>
        <v>1560952447</v>
      </c>
      <c r="F12" s="27"/>
    </row>
    <row r="13" spans="1:6" x14ac:dyDescent="0.3">
      <c r="B13" s="8" t="s">
        <v>25</v>
      </c>
      <c r="C13" s="10">
        <v>924</v>
      </c>
      <c r="D13" s="9"/>
    </row>
    <row r="14" spans="1:6" x14ac:dyDescent="0.3">
      <c r="B14" s="8" t="s">
        <v>27</v>
      </c>
      <c r="C14" s="10">
        <v>20</v>
      </c>
      <c r="D14" s="9"/>
    </row>
    <row r="15" spans="1:6" x14ac:dyDescent="0.3">
      <c r="B15" s="8" t="s">
        <v>44</v>
      </c>
      <c r="C15" s="10">
        <v>5</v>
      </c>
      <c r="D15" s="9"/>
    </row>
    <row r="16" spans="1:6" x14ac:dyDescent="0.3">
      <c r="B16" s="8"/>
      <c r="C16" s="14">
        <f>SUM(C12:C15)</f>
        <v>14012</v>
      </c>
      <c r="D16" s="9"/>
    </row>
    <row r="18" spans="2:4" x14ac:dyDescent="0.3">
      <c r="B18" t="s">
        <v>40</v>
      </c>
      <c r="C18" s="6">
        <v>14588</v>
      </c>
    </row>
    <row r="19" spans="2:4" x14ac:dyDescent="0.3">
      <c r="B19" t="s">
        <v>41</v>
      </c>
      <c r="C19" s="6">
        <v>38</v>
      </c>
    </row>
    <row r="20" spans="2:4" x14ac:dyDescent="0.3">
      <c r="B20" t="s">
        <v>26</v>
      </c>
      <c r="C20" s="6">
        <v>30</v>
      </c>
    </row>
    <row r="21" spans="2:4" x14ac:dyDescent="0.3">
      <c r="B21" t="s">
        <v>27</v>
      </c>
      <c r="C21" s="6">
        <v>20</v>
      </c>
    </row>
    <row r="22" spans="2:4" x14ac:dyDescent="0.3">
      <c r="B22" t="s">
        <v>44</v>
      </c>
      <c r="C22" s="6">
        <v>5</v>
      </c>
    </row>
    <row r="23" spans="2:4" x14ac:dyDescent="0.3">
      <c r="C23" s="19">
        <f>SUM(C18:C22)</f>
        <v>14681</v>
      </c>
    </row>
    <row r="24" spans="2:4" x14ac:dyDescent="0.3">
      <c r="B24" t="s">
        <v>39</v>
      </c>
      <c r="C24" s="19">
        <v>1</v>
      </c>
    </row>
    <row r="25" spans="2:4" x14ac:dyDescent="0.3">
      <c r="C25" s="19">
        <f>C23-C24</f>
        <v>14680</v>
      </c>
    </row>
    <row r="26" spans="2:4" ht="10.5" customHeight="1" x14ac:dyDescent="0.3"/>
    <row r="27" spans="2:4" x14ac:dyDescent="0.3">
      <c r="C27" s="6">
        <f>C25-C16</f>
        <v>668</v>
      </c>
      <c r="D27" s="5" t="s">
        <v>38</v>
      </c>
    </row>
    <row r="29" spans="2:4" x14ac:dyDescent="0.3">
      <c r="D29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27" sqref="I27:I28"/>
    </sheetView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workbookViewId="0">
      <selection activeCell="I23" sqref="I23"/>
    </sheetView>
  </sheetViews>
  <sheetFormatPr defaultRowHeight="14.4" x14ac:dyDescent="0.3"/>
  <cols>
    <col min="4" max="4" width="10.6640625" customWidth="1"/>
    <col min="6" max="6" width="16.33203125" customWidth="1"/>
    <col min="8" max="8" width="14.33203125" customWidth="1"/>
    <col min="11" max="11" width="14.6640625" customWidth="1"/>
    <col min="14" max="14" width="16" bestFit="1" customWidth="1"/>
  </cols>
  <sheetData>
    <row r="1" spans="1:14" x14ac:dyDescent="0.3">
      <c r="A1" t="s">
        <v>47</v>
      </c>
    </row>
    <row r="2" spans="1:14" x14ac:dyDescent="0.3">
      <c r="B2" s="8"/>
      <c r="C2" s="8"/>
      <c r="D2" s="8"/>
      <c r="E2" s="8" t="s">
        <v>24</v>
      </c>
      <c r="F2" s="8" t="s">
        <v>49</v>
      </c>
      <c r="G2" s="8" t="s">
        <v>50</v>
      </c>
      <c r="H2" s="8"/>
    </row>
    <row r="3" spans="1:14" x14ac:dyDescent="0.3">
      <c r="B3" s="8" t="s">
        <v>48</v>
      </c>
      <c r="C3" s="8"/>
      <c r="D3" s="8"/>
      <c r="E3" s="33">
        <v>13516</v>
      </c>
      <c r="F3" s="35">
        <v>1316690240</v>
      </c>
      <c r="G3" s="58">
        <f>F3*44%</f>
        <v>579343705.60000002</v>
      </c>
      <c r="H3" s="59"/>
    </row>
    <row r="4" spans="1:14" x14ac:dyDescent="0.3">
      <c r="F4">
        <v>1316</v>
      </c>
    </row>
    <row r="5" spans="1:14" x14ac:dyDescent="0.3">
      <c r="B5" s="64" t="s">
        <v>23</v>
      </c>
      <c r="C5" s="64"/>
      <c r="D5" s="64"/>
      <c r="E5" s="8" t="s">
        <v>24</v>
      </c>
      <c r="F5" s="8" t="s">
        <v>57</v>
      </c>
      <c r="G5" s="8" t="s">
        <v>50</v>
      </c>
      <c r="H5" s="8"/>
    </row>
    <row r="6" spans="1:14" x14ac:dyDescent="0.3">
      <c r="B6" s="65" t="s">
        <v>51</v>
      </c>
      <c r="C6" s="65"/>
      <c r="D6" s="65"/>
      <c r="E6" s="10">
        <f>'Summary by Band-Post code'!E32</f>
        <v>2683</v>
      </c>
      <c r="F6" s="28">
        <f>'Summary by Band-Post code'!H32</f>
        <v>320153751</v>
      </c>
      <c r="G6" s="60">
        <f>'Summary by Band-Post code'!F32</f>
        <v>140867650.44</v>
      </c>
      <c r="H6" s="61"/>
    </row>
    <row r="7" spans="1:14" x14ac:dyDescent="0.3">
      <c r="B7" s="65" t="s">
        <v>52</v>
      </c>
      <c r="C7" s="65"/>
      <c r="D7" s="65"/>
      <c r="E7" s="10">
        <f>'Summary by Band-Post code'!E59</f>
        <v>3293</v>
      </c>
      <c r="F7" s="28">
        <f>'Summary by Band-Post code'!H59</f>
        <v>440945201</v>
      </c>
      <c r="G7" s="60">
        <f>'Summary by Band-Post code'!F59</f>
        <v>194015888.44000003</v>
      </c>
      <c r="H7" s="61"/>
    </row>
    <row r="8" spans="1:14" x14ac:dyDescent="0.3">
      <c r="B8" s="65" t="s">
        <v>53</v>
      </c>
      <c r="C8" s="65"/>
      <c r="D8" s="65"/>
      <c r="E8" s="10">
        <f>'Summary by Band-Post code'!E86</f>
        <v>3801</v>
      </c>
      <c r="F8" s="28">
        <f>'Summary by Band-Post code'!H86</f>
        <v>404234655</v>
      </c>
      <c r="G8" s="60">
        <f>'Summary by Band-Post code'!F86</f>
        <v>177863248.20000002</v>
      </c>
      <c r="H8" s="61"/>
      <c r="N8" s="34"/>
    </row>
    <row r="9" spans="1:14" x14ac:dyDescent="0.3">
      <c r="B9" s="65" t="s">
        <v>54</v>
      </c>
      <c r="C9" s="65"/>
      <c r="D9" s="65"/>
      <c r="E9" s="10">
        <f>'Summary by Band-Post code'!E113</f>
        <v>3286</v>
      </c>
      <c r="F9" s="28">
        <f>'Summary by Band-Post code'!H113</f>
        <v>395618840</v>
      </c>
      <c r="G9" s="60">
        <f>'Summary by Band-Post code'!F113</f>
        <v>174072289.59999999</v>
      </c>
      <c r="H9" s="61"/>
      <c r="N9" s="34"/>
    </row>
    <row r="10" spans="1:14" x14ac:dyDescent="0.3">
      <c r="B10" s="63" t="s">
        <v>55</v>
      </c>
      <c r="C10" s="63"/>
      <c r="D10" s="63"/>
      <c r="E10" s="32">
        <f>SUM(E6:E9)</f>
        <v>13063</v>
      </c>
      <c r="F10" s="31">
        <f>SUM(F6:F9)</f>
        <v>1560952447</v>
      </c>
      <c r="G10" s="58">
        <f>SUM(G6:H9)</f>
        <v>686819076.68000007</v>
      </c>
      <c r="H10" s="62"/>
      <c r="N10" s="34"/>
    </row>
    <row r="11" spans="1:14" x14ac:dyDescent="0.3">
      <c r="B11" s="52" t="s">
        <v>25</v>
      </c>
      <c r="C11" s="53"/>
      <c r="D11" s="54"/>
      <c r="E11" s="10">
        <v>924</v>
      </c>
      <c r="F11" s="55"/>
      <c r="G11" s="56"/>
      <c r="H11" s="57"/>
    </row>
    <row r="12" spans="1:14" x14ac:dyDescent="0.3">
      <c r="B12" s="52" t="s">
        <v>27</v>
      </c>
      <c r="C12" s="53"/>
      <c r="D12" s="54"/>
      <c r="E12" s="10">
        <v>20</v>
      </c>
      <c r="F12" s="55"/>
      <c r="G12" s="56"/>
      <c r="H12" s="57"/>
    </row>
    <row r="13" spans="1:14" x14ac:dyDescent="0.3">
      <c r="B13" s="52" t="s">
        <v>44</v>
      </c>
      <c r="C13" s="53"/>
      <c r="D13" s="54"/>
      <c r="E13" s="10">
        <v>5</v>
      </c>
      <c r="F13" s="55"/>
      <c r="G13" s="56"/>
      <c r="H13" s="57"/>
    </row>
    <row r="14" spans="1:14" x14ac:dyDescent="0.3">
      <c r="B14" s="52" t="s">
        <v>21</v>
      </c>
      <c r="C14" s="53"/>
      <c r="D14" s="54"/>
      <c r="E14" s="30">
        <f>SUM(E10:E13)</f>
        <v>14012</v>
      </c>
      <c r="F14" s="55"/>
      <c r="G14" s="56"/>
      <c r="H14" s="57"/>
      <c r="K14" s="34"/>
    </row>
    <row r="17" spans="2:13" x14ac:dyDescent="0.3">
      <c r="B17" t="s">
        <v>40</v>
      </c>
      <c r="D17">
        <v>14362</v>
      </c>
    </row>
    <row r="18" spans="2:13" x14ac:dyDescent="0.3">
      <c r="B18" t="s">
        <v>41</v>
      </c>
      <c r="D18">
        <v>38</v>
      </c>
      <c r="H18" s="13" t="s">
        <v>62</v>
      </c>
    </row>
    <row r="19" spans="2:13" x14ac:dyDescent="0.3">
      <c r="B19" t="s">
        <v>26</v>
      </c>
      <c r="D19">
        <v>41</v>
      </c>
      <c r="H19" t="s">
        <v>60</v>
      </c>
      <c r="I19">
        <v>63252</v>
      </c>
      <c r="J19" t="s">
        <v>58</v>
      </c>
      <c r="K19" t="s">
        <v>59</v>
      </c>
      <c r="M19" t="s">
        <v>61</v>
      </c>
    </row>
    <row r="20" spans="2:13" x14ac:dyDescent="0.3">
      <c r="B20" t="s">
        <v>27</v>
      </c>
      <c r="D20">
        <v>20</v>
      </c>
      <c r="I20">
        <f>SUM(I19:I19)</f>
        <v>63252</v>
      </c>
    </row>
    <row r="21" spans="2:13" x14ac:dyDescent="0.3">
      <c r="B21" t="s">
        <v>44</v>
      </c>
      <c r="D21">
        <v>5</v>
      </c>
    </row>
    <row r="22" spans="2:13" x14ac:dyDescent="0.3">
      <c r="D22">
        <f>SUM(D17:D21)</f>
        <v>14466</v>
      </c>
    </row>
    <row r="23" spans="2:13" x14ac:dyDescent="0.3">
      <c r="B23" t="s">
        <v>56</v>
      </c>
      <c r="D23">
        <v>1</v>
      </c>
    </row>
    <row r="24" spans="2:13" x14ac:dyDescent="0.3">
      <c r="C24" t="s">
        <v>11</v>
      </c>
      <c r="D24" s="29">
        <f>D22-D23</f>
        <v>14465</v>
      </c>
    </row>
  </sheetData>
  <mergeCells count="20">
    <mergeCell ref="G10:H10"/>
    <mergeCell ref="B10:D10"/>
    <mergeCell ref="B5:D5"/>
    <mergeCell ref="B6:D6"/>
    <mergeCell ref="B7:D7"/>
    <mergeCell ref="B8:D8"/>
    <mergeCell ref="B9:D9"/>
    <mergeCell ref="G3:H3"/>
    <mergeCell ref="G6:H6"/>
    <mergeCell ref="G7:H7"/>
    <mergeCell ref="G8:H8"/>
    <mergeCell ref="G9:H9"/>
    <mergeCell ref="B11:D11"/>
    <mergeCell ref="B12:D12"/>
    <mergeCell ref="B13:D13"/>
    <mergeCell ref="B14:D14"/>
    <mergeCell ref="F11:H11"/>
    <mergeCell ref="F12:H12"/>
    <mergeCell ref="F13:H13"/>
    <mergeCell ref="F14:H14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by Band-Post code</vt:lpstr>
      <vt:lpstr>Summary by Post code</vt:lpstr>
      <vt:lpstr>Sheet1</vt:lpstr>
      <vt:lpstr>Summary totals</vt:lpstr>
    </vt:vector>
  </TitlesOfParts>
  <Company>NTC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grus0406</dc:creator>
  <cp:lastModifiedBy>Paul Major</cp:lastModifiedBy>
  <cp:lastPrinted>2018-04-16T09:48:49Z</cp:lastPrinted>
  <dcterms:created xsi:type="dcterms:W3CDTF">2015-03-18T10:44:35Z</dcterms:created>
  <dcterms:modified xsi:type="dcterms:W3CDTF">2025-04-10T15:36:35Z</dcterms:modified>
</cp:coreProperties>
</file>